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135" windowWidth="23955" windowHeight="9795" tabRatio="685"/>
  </bookViews>
  <sheets>
    <sheet name="сводная таблица" sheetId="1" r:id="rId1"/>
    <sheet name="I степень" sheetId="2" r:id="rId2"/>
    <sheet name="II степень" sheetId="5" r:id="rId3"/>
    <sheet name="III степень" sheetId="6" r:id="rId4"/>
    <sheet name="Сертификат" sheetId="8" r:id="rId5"/>
    <sheet name="БП" sheetId="7" r:id="rId6"/>
  </sheets>
  <definedNames>
    <definedName name="_xlnm._FilterDatabase" localSheetId="0" hidden="1">'сводная таблица'!$A$1:$T$7</definedName>
  </definedNames>
  <calcPr calcId="162913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2" i="1"/>
  <c r="G3" i="1"/>
  <c r="H3" i="1" s="1"/>
  <c r="S3" i="1" s="1"/>
  <c r="G4" i="1"/>
  <c r="H4" i="1"/>
  <c r="S4" i="1" s="1"/>
  <c r="G5" i="1"/>
  <c r="H5" i="1"/>
  <c r="G6" i="1"/>
  <c r="H6" i="1"/>
  <c r="S6" i="1" s="1"/>
  <c r="G7" i="1"/>
  <c r="H7" i="1"/>
  <c r="S7" i="1" s="1"/>
  <c r="G2" i="1"/>
  <c r="H2" i="1"/>
  <c r="S2" i="1" s="1"/>
  <c r="A3" i="1"/>
  <c r="A4" i="1"/>
  <c r="A5" i="1" s="1"/>
  <c r="R30" i="6"/>
  <c r="Q32" i="6"/>
  <c r="R30" i="5" l="1"/>
  <c r="D24" i="5"/>
  <c r="D27" i="7"/>
  <c r="D27" i="5"/>
  <c r="D27" i="6"/>
  <c r="D24" i="7"/>
  <c r="AH12" i="6"/>
  <c r="Q32" i="5"/>
  <c r="AH12" i="5"/>
  <c r="D24" i="6"/>
  <c r="A6" i="1"/>
  <c r="L29" i="8" l="1"/>
  <c r="C25" i="8"/>
  <c r="A7" i="1"/>
  <c r="P9" i="8"/>
  <c r="C27" i="8"/>
  <c r="D25" i="2" l="1"/>
  <c r="Q33" i="2"/>
  <c r="R31" i="2"/>
  <c r="D28" i="2"/>
  <c r="AH12" i="2"/>
</calcChain>
</file>

<file path=xl/sharedStrings.xml><?xml version="1.0" encoding="utf-8"?>
<sst xmlns="http://schemas.openxmlformats.org/spreadsheetml/2006/main" count="73" uniqueCount="42">
  <si>
    <t>ФИО</t>
  </si>
  <si>
    <t>Учебное заведение</t>
  </si>
  <si>
    <t>Город</t>
  </si>
  <si>
    <t>Предмет</t>
  </si>
  <si>
    <t>Класс</t>
  </si>
  <si>
    <t>Колли-чество баллов</t>
  </si>
  <si>
    <t>Степень</t>
  </si>
  <si>
    <t>Баллы</t>
  </si>
  <si>
    <t>Педагог</t>
  </si>
  <si>
    <t>Вариант отправки</t>
  </si>
  <si>
    <t>Номер заказа</t>
  </si>
  <si>
    <t>Проверил</t>
  </si>
  <si>
    <t>Серия диплома</t>
  </si>
  <si>
    <t>Москва</t>
  </si>
  <si>
    <t>2015 г.</t>
  </si>
  <si>
    <t>Иванова Мария</t>
  </si>
  <si>
    <t>Кошкин Георгий</t>
  </si>
  <si>
    <t>Танцы</t>
  </si>
  <si>
    <t>Трофимов Игорь</t>
  </si>
  <si>
    <t>Д/с №55</t>
  </si>
  <si>
    <t>Д/с №56</t>
  </si>
  <si>
    <t>Д/с №57</t>
  </si>
  <si>
    <t>Д/с №58</t>
  </si>
  <si>
    <t>Д/с №59</t>
  </si>
  <si>
    <t>Д/с №60</t>
  </si>
  <si>
    <t>Ивановой С.И.</t>
  </si>
  <si>
    <t>Изобразительное искусство</t>
  </si>
  <si>
    <t>Лист</t>
  </si>
  <si>
    <t>Ячейка</t>
  </si>
  <si>
    <t>AL12</t>
  </si>
  <si>
    <t>Для сохранения документа дважды кликните "распечатать документ"</t>
  </si>
  <si>
    <t>Сохранить документ</t>
  </si>
  <si>
    <t>Сертификат</t>
  </si>
  <si>
    <t>Диплом</t>
  </si>
  <si>
    <t>I</t>
  </si>
  <si>
    <t>степени</t>
  </si>
  <si>
    <t>награждаетя</t>
  </si>
  <si>
    <t>II</t>
  </si>
  <si>
    <t>III</t>
  </si>
  <si>
    <t>Организаторы работы выражают</t>
  </si>
  <si>
    <t>благодарность</t>
  </si>
  <si>
    <t>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</si>
</sst>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omic Sans MS"/>
      <family val="4"/>
      <charset val="204"/>
    </font>
    <font>
      <b/>
      <sz val="20"/>
      <color theme="1"/>
      <name val="Comic Sans MS"/>
      <family val="4"/>
      <charset val="204"/>
    </font>
    <font>
      <b/>
      <sz val="18"/>
      <color theme="1"/>
      <name val="Comic Sans MS"/>
      <family val="4"/>
      <charset val="204"/>
    </font>
    <font>
      <b/>
      <sz val="16"/>
      <color theme="1"/>
      <name val="Comic Sans MS"/>
      <family val="4"/>
      <charset val="204"/>
    </font>
    <font>
      <b/>
      <sz val="12"/>
      <color theme="1"/>
      <name val="Comic Sans MS"/>
      <family val="4"/>
      <charset val="204"/>
    </font>
    <font>
      <sz val="11"/>
      <color rgb="FFFFFCC6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  <font>
      <b/>
      <u/>
      <sz val="12"/>
      <color theme="4" tint="-0.249977111117893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2" fillId="2" borderId="0" applyFont="0" applyBorder="0" applyAlignment="0"/>
    <xf numFmtId="0" fontId="1" fillId="3" borderId="0" applyFont="0" applyAlignment="0">
      <alignment horizontal="center" vertical="center"/>
    </xf>
    <xf numFmtId="0" fontId="1" fillId="0" borderId="0" applyFont="0" applyAlignment="0">
      <alignment horizontal="center" vertical="center"/>
    </xf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0" fillId="5" borderId="0" xfId="0" applyNumberFormat="1" applyFill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5" borderId="0" xfId="0" applyFill="1"/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4">
    <cellStyle name="Обычный" xfId="0" builtinId="0"/>
    <cellStyle name="Стиль 1" xfId="1"/>
    <cellStyle name="Стиль 2" xfId="2"/>
    <cellStyle name="Стиль 3" xfId="3"/>
  </cellStyles>
  <dxfs count="2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FF00"/>
  </sheetPr>
  <dimension ref="A1:T8"/>
  <sheetViews>
    <sheetView tabSelected="1" topLeftCell="D1" zoomScale="80" zoomScaleNormal="80" workbookViewId="0">
      <selection activeCell="J7" sqref="J7"/>
    </sheetView>
  </sheetViews>
  <sheetFormatPr defaultRowHeight="15" x14ac:dyDescent="0.25"/>
  <cols>
    <col min="1" max="1" width="8.140625" customWidth="1"/>
    <col min="2" max="2" width="21.42578125" customWidth="1"/>
    <col min="3" max="3" width="24.42578125" customWidth="1"/>
    <col min="4" max="4" width="12.140625" customWidth="1"/>
    <col min="5" max="5" width="17.42578125" customWidth="1"/>
    <col min="6" max="8" width="9.140625" style="6"/>
    <col min="9" max="9" width="9.140625" style="16"/>
    <col min="10" max="10" width="27.140625" style="17" customWidth="1"/>
    <col min="11" max="11" width="16" style="18" customWidth="1"/>
    <col min="12" max="12" width="9.140625" style="6"/>
    <col min="13" max="13" width="10.140625" style="6" customWidth="1"/>
    <col min="14" max="14" width="9.140625" style="6"/>
    <col min="15" max="15" width="29.42578125" customWidth="1"/>
  </cols>
  <sheetData>
    <row r="1" spans="1:20" ht="46.5" thickTop="1" thickBot="1" x14ac:dyDescent="0.3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3" t="s">
        <v>5</v>
      </c>
      <c r="H1" s="1" t="s">
        <v>6</v>
      </c>
      <c r="I1" s="1" t="s">
        <v>7</v>
      </c>
      <c r="J1" s="1" t="s">
        <v>8</v>
      </c>
      <c r="K1" s="3" t="s">
        <v>9</v>
      </c>
      <c r="L1" s="3" t="s">
        <v>10</v>
      </c>
      <c r="M1" s="1" t="s">
        <v>11</v>
      </c>
      <c r="N1" s="3" t="s">
        <v>12</v>
      </c>
      <c r="O1" s="19" t="s">
        <v>30</v>
      </c>
      <c r="S1" t="s">
        <v>27</v>
      </c>
      <c r="T1" t="s">
        <v>28</v>
      </c>
    </row>
    <row r="2" spans="1:20" ht="17.25" thickTop="1" thickBot="1" x14ac:dyDescent="0.3">
      <c r="A2" s="23">
        <v>1</v>
      </c>
      <c r="B2" s="15" t="s">
        <v>15</v>
      </c>
      <c r="C2" s="15" t="s">
        <v>19</v>
      </c>
      <c r="D2" s="18" t="s">
        <v>13</v>
      </c>
      <c r="E2" s="18" t="s">
        <v>26</v>
      </c>
      <c r="F2" s="16">
        <v>3</v>
      </c>
      <c r="G2" s="24">
        <f>I2*100/15</f>
        <v>86.666666666666671</v>
      </c>
      <c r="H2" s="16" t="str">
        <f>IF(AND(OR(G2&lt;100,G2=100),OR(G2&gt;87,G2=87)),"I",IF(AND(OR(G2&lt;87,G2=86),OR(G2&gt;75,G2=75)),"II",IF(AND(OR(G2&lt;75,G2=74),OR(G2&gt;60,G2=60)),"III",IF(AND(G2&lt;60,OR(G2&gt;0,G2=0)),"Участие"))))</f>
        <v>II</v>
      </c>
      <c r="I2" s="14">
        <v>13</v>
      </c>
      <c r="J2" s="15" t="s">
        <v>25</v>
      </c>
      <c r="K2" s="15"/>
      <c r="L2" s="23"/>
      <c r="M2" s="23"/>
      <c r="N2" s="25" t="str">
        <f>IF(E2="Изобразительное искусство","ИЗО",IF(E2="Танцы","Т"))</f>
        <v>ИЗО</v>
      </c>
      <c r="O2" s="26" t="s">
        <v>31</v>
      </c>
      <c r="P2" s="17"/>
      <c r="Q2" s="17"/>
      <c r="R2" s="17"/>
      <c r="S2" s="17" t="str">
        <f>H2 &amp; " степень"</f>
        <v>II степень</v>
      </c>
      <c r="T2" s="17" t="s">
        <v>29</v>
      </c>
    </row>
    <row r="3" spans="1:20" ht="17.25" thickTop="1" thickBot="1" x14ac:dyDescent="0.3">
      <c r="A3" s="23">
        <f>A2+1</f>
        <v>2</v>
      </c>
      <c r="B3" s="15" t="s">
        <v>16</v>
      </c>
      <c r="C3" s="15" t="s">
        <v>20</v>
      </c>
      <c r="D3" s="18" t="s">
        <v>13</v>
      </c>
      <c r="E3" s="18" t="s">
        <v>26</v>
      </c>
      <c r="F3" s="16">
        <v>3</v>
      </c>
      <c r="G3" s="24">
        <f t="shared" ref="G3:G7" si="0">I3*100/15</f>
        <v>66.666666666666671</v>
      </c>
      <c r="H3" s="16" t="str">
        <f t="shared" ref="H3:H7" si="1">IF(AND(OR(G3&lt;100,G3=100),OR(G3&gt;87,G3=87)),"I",IF(AND(OR(G3&lt;87,G3=86),OR(G3&gt;75,G3=75)),"II",IF(AND(OR(G3&lt;75,G3=74),OR(G3&gt;60,G3=60)),"III",IF(AND(G3&lt;60,OR(G3&gt;0,G3=0)),"Участие"))))</f>
        <v>III</v>
      </c>
      <c r="I3" s="14">
        <v>10</v>
      </c>
      <c r="J3" s="15"/>
      <c r="K3" s="15"/>
      <c r="L3" s="23"/>
      <c r="M3" s="23"/>
      <c r="N3" s="25" t="str">
        <f t="shared" ref="N3:N7" si="2">IF(E3="Изобразительное искусство","ИЗО",IF(E3="Танцы","Т"))</f>
        <v>ИЗО</v>
      </c>
      <c r="O3" s="26" t="s">
        <v>31</v>
      </c>
      <c r="P3" s="17"/>
      <c r="Q3" s="17"/>
      <c r="R3" s="17"/>
      <c r="S3" s="17" t="str">
        <f t="shared" ref="S3:S7" si="3">H3 &amp; " степень"</f>
        <v>III степень</v>
      </c>
      <c r="T3" s="17" t="s">
        <v>29</v>
      </c>
    </row>
    <row r="4" spans="1:20" ht="17.25" thickTop="1" thickBot="1" x14ac:dyDescent="0.3">
      <c r="A4" s="23">
        <f t="shared" ref="A4:A7" si="4">A3+1</f>
        <v>3</v>
      </c>
      <c r="B4" s="15" t="s">
        <v>16</v>
      </c>
      <c r="C4" s="15" t="s">
        <v>21</v>
      </c>
      <c r="D4" s="18" t="s">
        <v>13</v>
      </c>
      <c r="E4" s="18" t="s">
        <v>17</v>
      </c>
      <c r="F4" s="16">
        <v>3</v>
      </c>
      <c r="G4" s="24">
        <f t="shared" si="0"/>
        <v>100</v>
      </c>
      <c r="H4" s="16" t="str">
        <f t="shared" si="1"/>
        <v>I</v>
      </c>
      <c r="I4" s="14">
        <v>15</v>
      </c>
      <c r="J4" s="15"/>
      <c r="K4" s="15"/>
      <c r="L4" s="23"/>
      <c r="M4" s="23"/>
      <c r="N4" s="25" t="str">
        <f t="shared" si="2"/>
        <v>Т</v>
      </c>
      <c r="O4" s="26" t="s">
        <v>31</v>
      </c>
      <c r="P4" s="17"/>
      <c r="Q4" s="17"/>
      <c r="R4" s="17"/>
      <c r="S4" s="17" t="str">
        <f t="shared" si="3"/>
        <v>I степень</v>
      </c>
      <c r="T4" s="17" t="s">
        <v>29</v>
      </c>
    </row>
    <row r="5" spans="1:20" ht="17.25" thickTop="1" thickBot="1" x14ac:dyDescent="0.3">
      <c r="A5" s="23">
        <f t="shared" si="4"/>
        <v>4</v>
      </c>
      <c r="B5" s="15" t="s">
        <v>16</v>
      </c>
      <c r="C5" s="15" t="s">
        <v>22</v>
      </c>
      <c r="D5" s="18" t="s">
        <v>13</v>
      </c>
      <c r="E5" s="18" t="s">
        <v>17</v>
      </c>
      <c r="F5" s="16">
        <v>3</v>
      </c>
      <c r="G5" s="24">
        <f t="shared" si="0"/>
        <v>40</v>
      </c>
      <c r="H5" s="16" t="str">
        <f t="shared" si="1"/>
        <v>Участие</v>
      </c>
      <c r="I5" s="14">
        <v>6</v>
      </c>
      <c r="J5" s="15"/>
      <c r="K5" s="15"/>
      <c r="L5" s="23"/>
      <c r="M5" s="23"/>
      <c r="N5" s="20" t="str">
        <f t="shared" si="2"/>
        <v>Т</v>
      </c>
      <c r="O5" s="21" t="s">
        <v>31</v>
      </c>
      <c r="P5" s="22"/>
      <c r="Q5" s="22"/>
      <c r="R5" s="22"/>
      <c r="S5" s="22" t="s">
        <v>32</v>
      </c>
      <c r="T5" s="22" t="s">
        <v>41</v>
      </c>
    </row>
    <row r="6" spans="1:20" ht="17.25" thickTop="1" thickBot="1" x14ac:dyDescent="0.3">
      <c r="A6" s="23">
        <f t="shared" si="4"/>
        <v>5</v>
      </c>
      <c r="B6" s="15" t="s">
        <v>15</v>
      </c>
      <c r="C6" s="15" t="s">
        <v>23</v>
      </c>
      <c r="D6" s="18" t="s">
        <v>13</v>
      </c>
      <c r="E6" s="18" t="s">
        <v>17</v>
      </c>
      <c r="F6" s="16">
        <v>3</v>
      </c>
      <c r="G6" s="24">
        <f t="shared" si="0"/>
        <v>100</v>
      </c>
      <c r="H6" s="16" t="str">
        <f t="shared" si="1"/>
        <v>I</v>
      </c>
      <c r="I6" s="14">
        <v>15</v>
      </c>
      <c r="J6" s="15"/>
      <c r="K6" s="15"/>
      <c r="L6" s="23"/>
      <c r="M6" s="23"/>
      <c r="N6" s="25" t="str">
        <f t="shared" si="2"/>
        <v>Т</v>
      </c>
      <c r="O6" s="26" t="s">
        <v>31</v>
      </c>
      <c r="P6" s="17"/>
      <c r="Q6" s="17"/>
      <c r="R6" s="17"/>
      <c r="S6" s="17" t="str">
        <f t="shared" si="3"/>
        <v>I степень</v>
      </c>
      <c r="T6" s="17" t="s">
        <v>29</v>
      </c>
    </row>
    <row r="7" spans="1:20" ht="17.25" thickTop="1" thickBot="1" x14ac:dyDescent="0.3">
      <c r="A7" s="23">
        <f t="shared" si="4"/>
        <v>6</v>
      </c>
      <c r="B7" s="15" t="s">
        <v>18</v>
      </c>
      <c r="C7" s="15" t="s">
        <v>24</v>
      </c>
      <c r="D7" s="18" t="s">
        <v>13</v>
      </c>
      <c r="E7" s="18" t="s">
        <v>17</v>
      </c>
      <c r="F7" s="16">
        <v>3</v>
      </c>
      <c r="G7" s="24">
        <f t="shared" si="0"/>
        <v>100</v>
      </c>
      <c r="H7" s="16" t="str">
        <f t="shared" si="1"/>
        <v>I</v>
      </c>
      <c r="I7" s="14">
        <v>15</v>
      </c>
      <c r="J7" s="15"/>
      <c r="K7" s="15"/>
      <c r="L7" s="23"/>
      <c r="M7" s="23"/>
      <c r="N7" s="25" t="str">
        <f t="shared" si="2"/>
        <v>Т</v>
      </c>
      <c r="O7" s="26" t="s">
        <v>31</v>
      </c>
      <c r="P7" s="17"/>
      <c r="Q7" s="17"/>
      <c r="R7" s="17"/>
      <c r="S7" s="17" t="str">
        <f t="shared" si="3"/>
        <v>I степень</v>
      </c>
      <c r="T7" s="17" t="s">
        <v>29</v>
      </c>
    </row>
    <row r="8" spans="1:20" ht="15.75" thickTop="1" x14ac:dyDescent="0.25"/>
  </sheetData>
  <autoFilter ref="A1:T7"/>
  <conditionalFormatting sqref="B7">
    <cfRule type="duplicateValues" dxfId="1" priority="3"/>
  </conditionalFormatting>
  <conditionalFormatting sqref="A2:F7 I2:N7">
    <cfRule type="cellIs" priority="2" operator="equal">
      <formula>$H$4</formula>
    </cfRule>
  </conditionalFormatting>
  <conditionalFormatting sqref="A2:F7 I2:N7">
    <cfRule type="expression" dxfId="0" priority="1">
      <formula>"C8=I"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D12:BA39"/>
  <sheetViews>
    <sheetView view="pageLayout" topLeftCell="A7" zoomScaleNormal="100" workbookViewId="0">
      <selection activeCell="T18" sqref="T18:AH23"/>
    </sheetView>
  </sheetViews>
  <sheetFormatPr defaultRowHeight="15" x14ac:dyDescent="0.25"/>
  <cols>
    <col min="1" max="115" width="2.85546875" customWidth="1"/>
  </cols>
  <sheetData>
    <row r="12" spans="34:46" ht="15.75" customHeight="1" x14ac:dyDescent="0.25">
      <c r="AH12" s="32" t="str">
        <f>LOOKUP(AL12,'сводная таблица'!A:A,'сводная таблица'!N:N)</f>
        <v>Т</v>
      </c>
      <c r="AI12" s="32"/>
      <c r="AJ12" s="32"/>
      <c r="AK12" s="11"/>
      <c r="AL12" s="32">
        <v>6</v>
      </c>
      <c r="AM12" s="32"/>
      <c r="AN12" s="32"/>
      <c r="AO12" s="32"/>
      <c r="AP12" s="32"/>
      <c r="AQ12" s="12"/>
      <c r="AR12" s="12"/>
      <c r="AS12" s="12"/>
      <c r="AT12" s="12"/>
    </row>
    <row r="13" spans="34:46" ht="22.5" customHeight="1" x14ac:dyDescent="0.25">
      <c r="AH13" s="32"/>
      <c r="AI13" s="32"/>
      <c r="AJ13" s="32"/>
      <c r="AK13" s="11"/>
      <c r="AL13" s="32"/>
      <c r="AM13" s="32"/>
      <c r="AN13" s="32"/>
      <c r="AO13" s="32"/>
      <c r="AP13" s="32"/>
      <c r="AQ13" s="12"/>
      <c r="AR13" s="12"/>
      <c r="AS13" s="12"/>
      <c r="AT13" s="12"/>
    </row>
    <row r="14" spans="34:46" ht="6.75" customHeight="1" x14ac:dyDescent="0.25">
      <c r="AK14" s="11"/>
      <c r="AL14" s="11"/>
      <c r="AM14" s="11"/>
      <c r="AN14" s="4"/>
      <c r="AO14" s="12"/>
      <c r="AP14" s="12"/>
      <c r="AQ14" s="12"/>
      <c r="AR14" s="12"/>
      <c r="AS14" s="12"/>
      <c r="AT14" s="12"/>
    </row>
    <row r="18" spans="4:53" x14ac:dyDescent="0.25">
      <c r="T18" s="33" t="s">
        <v>33</v>
      </c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4:53" x14ac:dyDescent="0.25"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1" spans="4:53" ht="21" x14ac:dyDescent="0.35">
      <c r="X21" s="27" t="s">
        <v>34</v>
      </c>
      <c r="AA21" s="34" t="s">
        <v>35</v>
      </c>
      <c r="AB21" s="34"/>
      <c r="AC21" s="34"/>
      <c r="AD21" s="34"/>
      <c r="AE21" s="34"/>
    </row>
    <row r="23" spans="4:53" s="5" customFormat="1" x14ac:dyDescent="0.25">
      <c r="X23" s="35" t="s">
        <v>36</v>
      </c>
      <c r="Y23" s="35"/>
      <c r="Z23" s="35"/>
      <c r="AA23" s="35"/>
      <c r="AB23" s="35"/>
      <c r="AC23" s="35"/>
      <c r="AD23" s="35"/>
    </row>
    <row r="24" spans="4:53" ht="14.25" customHeight="1" x14ac:dyDescent="0.25"/>
    <row r="25" spans="4:53" ht="15" customHeight="1" x14ac:dyDescent="0.6">
      <c r="D25" s="30" t="str">
        <f>LOOKUP(AL12,'сводная таблица'!A:A,'сводная таблица'!B:B)</f>
        <v>Трофимов Игорь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9"/>
      <c r="AY25" s="9"/>
      <c r="AZ25" s="9"/>
      <c r="BA25" s="7"/>
    </row>
    <row r="26" spans="4:53" ht="12" customHeight="1" x14ac:dyDescent="0.6"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9"/>
      <c r="AY26" s="9"/>
      <c r="AZ26" s="9"/>
      <c r="BA26" s="7"/>
    </row>
    <row r="27" spans="4:53" ht="8.25" customHeight="1" x14ac:dyDescent="0.25"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4:53" ht="15" customHeight="1" x14ac:dyDescent="0.6">
      <c r="D28" s="29" t="str">
        <f>CONCATENATE(LOOKUP(AL12,'сводная таблица'!A:A,'сводная таблица'!C:C),", г. ",LOOKUP(AL12,'сводная таблица'!A:A,'сводная таблица'!D:D))</f>
        <v>Д/с №60, г. Москва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8"/>
      <c r="BA28" s="8"/>
    </row>
    <row r="29" spans="4:53" ht="19.5" customHeight="1" x14ac:dyDescent="0.6"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8"/>
      <c r="BA29" s="8"/>
    </row>
    <row r="30" spans="4:53" ht="7.5" customHeight="1" x14ac:dyDescent="0.25"/>
    <row r="31" spans="4:53" ht="29.25" customHeight="1" x14ac:dyDescent="0.45">
      <c r="Q31" s="10"/>
      <c r="R31" s="31">
        <f>LOOKUP(AL12,'сводная таблица'!A:A,'сводная таблица'!G:G)</f>
        <v>100</v>
      </c>
      <c r="S31" s="31"/>
      <c r="T31" s="31"/>
      <c r="U31" s="10"/>
      <c r="V31" s="10"/>
    </row>
    <row r="32" spans="4:53" ht="9.75" customHeight="1" x14ac:dyDescent="0.25"/>
    <row r="33" spans="5:31" ht="22.5" x14ac:dyDescent="0.45">
      <c r="Q33" s="10" t="str">
        <f>LOOKUP(AL12,'сводная таблица'!A:A,'сводная таблица'!E:E)</f>
        <v>Танцы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8" spans="5:31" x14ac:dyDescent="0.25">
      <c r="E38" s="28" t="s">
        <v>14</v>
      </c>
      <c r="F38" s="28"/>
      <c r="G38" s="28"/>
      <c r="H38" s="28"/>
    </row>
    <row r="39" spans="5:31" x14ac:dyDescent="0.25">
      <c r="E39" s="28"/>
      <c r="F39" s="28"/>
      <c r="G39" s="28"/>
      <c r="H39" s="28"/>
    </row>
  </sheetData>
  <mergeCells count="9">
    <mergeCell ref="E38:H39"/>
    <mergeCell ref="D28:AY29"/>
    <mergeCell ref="D25:AW26"/>
    <mergeCell ref="R31:T31"/>
    <mergeCell ref="AH12:AJ13"/>
    <mergeCell ref="AL12:AP13"/>
    <mergeCell ref="T18:AH19"/>
    <mergeCell ref="AA21:AE21"/>
    <mergeCell ref="X23:AD23"/>
  </mergeCells>
  <pageMargins left="0" right="0" top="0" bottom="0" header="0" footer="0"/>
  <pageSetup paperSize="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D12:BA38"/>
  <sheetViews>
    <sheetView view="pageLayout" topLeftCell="A7" zoomScaleNormal="100" workbookViewId="0">
      <selection activeCell="T16" sqref="T16:AH21"/>
    </sheetView>
  </sheetViews>
  <sheetFormatPr defaultRowHeight="15" x14ac:dyDescent="0.25"/>
  <cols>
    <col min="1" max="115" width="2.85546875" style="5" customWidth="1"/>
    <col min="116" max="16384" width="9.140625" style="5"/>
  </cols>
  <sheetData>
    <row r="12" spans="20:46" ht="15.75" customHeight="1" x14ac:dyDescent="0.25">
      <c r="AH12" s="32" t="str">
        <f>LOOKUP(AL12,'сводная таблица'!A:A,'сводная таблица'!N:N)</f>
        <v>ИЗО</v>
      </c>
      <c r="AI12" s="32"/>
      <c r="AJ12" s="32"/>
      <c r="AK12" s="11"/>
      <c r="AL12" s="32">
        <v>1</v>
      </c>
      <c r="AM12" s="32"/>
      <c r="AN12" s="32"/>
      <c r="AO12" s="32"/>
      <c r="AP12" s="32"/>
      <c r="AQ12" s="12"/>
      <c r="AR12" s="12"/>
      <c r="AS12" s="12"/>
      <c r="AT12" s="12"/>
    </row>
    <row r="13" spans="20:46" ht="22.5" customHeight="1" x14ac:dyDescent="0.25">
      <c r="AH13" s="32"/>
      <c r="AI13" s="32"/>
      <c r="AJ13" s="32"/>
      <c r="AK13" s="11"/>
      <c r="AL13" s="32"/>
      <c r="AM13" s="32"/>
      <c r="AN13" s="32"/>
      <c r="AO13" s="32"/>
      <c r="AP13" s="32"/>
      <c r="AQ13" s="12"/>
      <c r="AR13" s="12"/>
      <c r="AS13" s="12"/>
      <c r="AT13" s="12"/>
    </row>
    <row r="14" spans="20:46" ht="6.75" customHeight="1" x14ac:dyDescent="0.25">
      <c r="AK14" s="11"/>
      <c r="AL14" s="11"/>
      <c r="AM14" s="11"/>
      <c r="AN14" s="4"/>
      <c r="AO14" s="12"/>
      <c r="AP14" s="12"/>
      <c r="AQ14" s="12"/>
      <c r="AR14" s="12"/>
      <c r="AS14" s="12"/>
      <c r="AT14" s="12"/>
    </row>
    <row r="16" spans="20:46" x14ac:dyDescent="0.25">
      <c r="T16" s="33" t="s">
        <v>33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4:53" x14ac:dyDescent="0.25"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9" spans="4:53" ht="21" x14ac:dyDescent="0.35">
      <c r="X19" s="27" t="s">
        <v>37</v>
      </c>
      <c r="AA19" s="34" t="s">
        <v>35</v>
      </c>
      <c r="AB19" s="34"/>
      <c r="AC19" s="34"/>
      <c r="AD19" s="34"/>
      <c r="AE19" s="34"/>
    </row>
    <row r="21" spans="4:53" x14ac:dyDescent="0.25">
      <c r="X21" s="35" t="s">
        <v>36</v>
      </c>
      <c r="Y21" s="35"/>
      <c r="Z21" s="35"/>
      <c r="AA21" s="35"/>
      <c r="AB21" s="35"/>
      <c r="AC21" s="35"/>
      <c r="AD21" s="35"/>
    </row>
    <row r="23" spans="4:53" ht="14.25" customHeight="1" x14ac:dyDescent="0.25"/>
    <row r="24" spans="4:53" ht="15" customHeight="1" x14ac:dyDescent="0.6">
      <c r="D24" s="30" t="str">
        <f>LOOKUP(AL12,'сводная таблица'!A:A,'сводная таблица'!B:B)</f>
        <v>Иванова Мария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9"/>
      <c r="AY24" s="9"/>
      <c r="AZ24" s="9"/>
      <c r="BA24" s="7"/>
    </row>
    <row r="25" spans="4:53" ht="12" customHeight="1" x14ac:dyDescent="0.6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9"/>
      <c r="AY25" s="9"/>
      <c r="AZ25" s="9"/>
      <c r="BA25" s="7"/>
    </row>
    <row r="26" spans="4:53" ht="8.25" customHeight="1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4:53" ht="15" customHeight="1" x14ac:dyDescent="0.6">
      <c r="D27" s="29" t="str">
        <f>CONCATENATE(LOOKUP(AL12,'сводная таблица'!A:A,'сводная таблица'!C:C),", г. ",LOOKUP(AL12,'сводная таблица'!A:A,'сводная таблица'!D:D))</f>
        <v>Д/с №55, г. Москва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8"/>
      <c r="BA27" s="8"/>
    </row>
    <row r="28" spans="4:53" ht="19.5" customHeight="1" x14ac:dyDescent="0.6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8"/>
      <c r="BA28" s="8"/>
    </row>
    <row r="29" spans="4:53" ht="7.5" customHeight="1" x14ac:dyDescent="0.25"/>
    <row r="30" spans="4:53" ht="32.25" customHeight="1" x14ac:dyDescent="0.45">
      <c r="Q30" s="10"/>
      <c r="R30" s="31">
        <f>LOOKUP(AL12,'сводная таблица'!A:A,'сводная таблица'!G:G)</f>
        <v>86.666666666666671</v>
      </c>
      <c r="S30" s="31"/>
      <c r="T30" s="31"/>
      <c r="U30" s="10"/>
      <c r="V30" s="10"/>
    </row>
    <row r="31" spans="4:53" ht="9.75" customHeight="1" x14ac:dyDescent="0.25"/>
    <row r="32" spans="4:53" ht="21" customHeight="1" x14ac:dyDescent="0.45">
      <c r="Q32" s="10" t="str">
        <f>LOOKUP(AL12,'сводная таблица'!A:A,'сводная таблица'!E:E)</f>
        <v>Изобразительное искусство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7" spans="5:8" x14ac:dyDescent="0.25">
      <c r="E37" s="28" t="s">
        <v>14</v>
      </c>
      <c r="F37" s="28"/>
      <c r="G37" s="28"/>
      <c r="H37" s="28"/>
    </row>
    <row r="38" spans="5:8" x14ac:dyDescent="0.25">
      <c r="E38" s="28"/>
      <c r="F38" s="28"/>
      <c r="G38" s="28"/>
      <c r="H38" s="28"/>
    </row>
  </sheetData>
  <mergeCells count="9">
    <mergeCell ref="E37:H38"/>
    <mergeCell ref="AH12:AJ13"/>
    <mergeCell ref="AL12:AP13"/>
    <mergeCell ref="D24:AW25"/>
    <mergeCell ref="D27:AY28"/>
    <mergeCell ref="R30:T30"/>
    <mergeCell ref="T16:AH17"/>
    <mergeCell ref="AA19:AE19"/>
    <mergeCell ref="X21:AD21"/>
  </mergeCells>
  <pageMargins left="0" right="0" top="0" bottom="0" header="0" footer="0"/>
  <pageSetup paperSize="9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D12:BA38"/>
  <sheetViews>
    <sheetView view="pageLayout" topLeftCell="A4" zoomScaleNormal="100" workbookViewId="0">
      <selection activeCell="AL12" sqref="AL12:AP13"/>
    </sheetView>
  </sheetViews>
  <sheetFormatPr defaultRowHeight="15" x14ac:dyDescent="0.25"/>
  <cols>
    <col min="1" max="115" width="2.85546875" style="5" customWidth="1"/>
    <col min="116" max="16384" width="9.140625" style="5"/>
  </cols>
  <sheetData>
    <row r="12" spans="19:46" ht="15.75" customHeight="1" x14ac:dyDescent="0.25">
      <c r="AH12" s="32" t="str">
        <f>LOOKUP(AL12,'сводная таблица'!A:A,'сводная таблица'!N:N)</f>
        <v>ИЗО</v>
      </c>
      <c r="AI12" s="32"/>
      <c r="AJ12" s="32"/>
      <c r="AK12" s="11"/>
      <c r="AL12" s="32">
        <v>2</v>
      </c>
      <c r="AM12" s="32"/>
      <c r="AN12" s="32"/>
      <c r="AO12" s="32"/>
      <c r="AP12" s="32"/>
      <c r="AQ12" s="12"/>
      <c r="AR12" s="12"/>
      <c r="AS12" s="12"/>
      <c r="AT12" s="12"/>
    </row>
    <row r="13" spans="19:46" ht="22.5" customHeight="1" x14ac:dyDescent="0.25">
      <c r="AH13" s="32"/>
      <c r="AI13" s="32"/>
      <c r="AJ13" s="32"/>
      <c r="AK13" s="11"/>
      <c r="AL13" s="32"/>
      <c r="AM13" s="32"/>
      <c r="AN13" s="32"/>
      <c r="AO13" s="32"/>
      <c r="AP13" s="32"/>
      <c r="AQ13" s="12"/>
      <c r="AR13" s="12"/>
      <c r="AS13" s="12"/>
      <c r="AT13" s="12"/>
    </row>
    <row r="14" spans="19:46" ht="6.75" customHeight="1" x14ac:dyDescent="0.25">
      <c r="AK14" s="11"/>
      <c r="AL14" s="11"/>
      <c r="AM14" s="11"/>
      <c r="AN14" s="4"/>
      <c r="AO14" s="12"/>
      <c r="AP14" s="12"/>
      <c r="AQ14" s="12"/>
      <c r="AR14" s="12"/>
      <c r="AS14" s="12"/>
      <c r="AT14" s="12"/>
    </row>
    <row r="15" spans="19:46" x14ac:dyDescent="0.25">
      <c r="S15" s="33" t="s">
        <v>33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9:46" x14ac:dyDescent="0.25"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8" spans="4:53" ht="21" x14ac:dyDescent="0.35">
      <c r="W18" s="27" t="s">
        <v>38</v>
      </c>
      <c r="Z18" s="34" t="s">
        <v>35</v>
      </c>
      <c r="AA18" s="34"/>
      <c r="AB18" s="34"/>
      <c r="AC18" s="34"/>
      <c r="AD18" s="34"/>
    </row>
    <row r="20" spans="4:53" x14ac:dyDescent="0.25">
      <c r="W20" s="35" t="s">
        <v>36</v>
      </c>
      <c r="X20" s="35"/>
      <c r="Y20" s="35"/>
      <c r="Z20" s="35"/>
      <c r="AA20" s="35"/>
      <c r="AB20" s="35"/>
      <c r="AC20" s="35"/>
    </row>
    <row r="23" spans="4:53" ht="14.25" customHeight="1" x14ac:dyDescent="0.25"/>
    <row r="24" spans="4:53" ht="15" customHeight="1" x14ac:dyDescent="0.6">
      <c r="D24" s="30" t="str">
        <f>LOOKUP(AL12,'сводная таблица'!A:A,'сводная таблица'!B:B)</f>
        <v>Кошкин Георгий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9"/>
      <c r="AY24" s="9"/>
      <c r="AZ24" s="9"/>
      <c r="BA24" s="7"/>
    </row>
    <row r="25" spans="4:53" ht="12" customHeight="1" x14ac:dyDescent="0.6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9"/>
      <c r="AY25" s="9"/>
      <c r="AZ25" s="9"/>
      <c r="BA25" s="7"/>
    </row>
    <row r="26" spans="4:53" ht="8.25" customHeight="1" x14ac:dyDescent="0.25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4:53" ht="15" customHeight="1" x14ac:dyDescent="0.6">
      <c r="D27" s="29" t="str">
        <f>CONCATENATE(LOOKUP(AL12,'сводная таблица'!A:A,'сводная таблица'!C:C),", г. ",LOOKUP(AL12,'сводная таблица'!A:A,'сводная таблица'!D:D))</f>
        <v>Д/с №56, г. Москва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8"/>
      <c r="BA27" s="8"/>
    </row>
    <row r="28" spans="4:53" ht="19.5" customHeight="1" x14ac:dyDescent="0.6"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8"/>
      <c r="BA28" s="8"/>
    </row>
    <row r="29" spans="4:53" ht="7.5" customHeight="1" x14ac:dyDescent="0.25"/>
    <row r="30" spans="4:53" ht="32.25" customHeight="1" x14ac:dyDescent="0.45">
      <c r="Q30" s="10"/>
      <c r="R30" s="31">
        <f>LOOKUP(AL12,'сводная таблица'!A:A,'сводная таблица'!G:G)</f>
        <v>66.666666666666671</v>
      </c>
      <c r="S30" s="31"/>
      <c r="T30" s="31"/>
      <c r="U30" s="10"/>
      <c r="V30" s="10"/>
    </row>
    <row r="31" spans="4:53" ht="9.75" customHeight="1" x14ac:dyDescent="0.25"/>
    <row r="32" spans="4:53" ht="21" customHeight="1" x14ac:dyDescent="0.45">
      <c r="Q32" s="10" t="str">
        <f>LOOKUP(AL12,'сводная таблица'!A:A,'сводная таблица'!E:E)</f>
        <v>Изобразительное искусство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7" spans="5:8" x14ac:dyDescent="0.25">
      <c r="E37" s="28" t="s">
        <v>14</v>
      </c>
      <c r="F37" s="28"/>
      <c r="G37" s="28"/>
      <c r="H37" s="28"/>
    </row>
    <row r="38" spans="5:8" x14ac:dyDescent="0.25">
      <c r="E38" s="28"/>
      <c r="F38" s="28"/>
      <c r="G38" s="28"/>
      <c r="H38" s="28"/>
    </row>
  </sheetData>
  <mergeCells count="9">
    <mergeCell ref="E37:H38"/>
    <mergeCell ref="AH12:AJ13"/>
    <mergeCell ref="AL12:AP13"/>
    <mergeCell ref="D24:AW25"/>
    <mergeCell ref="D27:AY28"/>
    <mergeCell ref="R30:T30"/>
    <mergeCell ref="S15:AG16"/>
    <mergeCell ref="Z18:AD18"/>
    <mergeCell ref="W20:AC20"/>
  </mergeCells>
  <pageMargins left="0" right="0" top="0" bottom="0" header="0" footer="0"/>
  <pageSetup paperSize="9" scale="99" orientation="landscape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C9:Z38"/>
  <sheetViews>
    <sheetView view="pageLayout" zoomScaleNormal="100" workbookViewId="0">
      <selection activeCell="T9" sqref="T9:X10"/>
    </sheetView>
  </sheetViews>
  <sheetFormatPr defaultRowHeight="15" x14ac:dyDescent="0.25"/>
  <cols>
    <col min="1" max="17" width="2.5703125" customWidth="1"/>
    <col min="18" max="18" width="2.42578125" customWidth="1"/>
    <col min="19" max="49" width="2.5703125" customWidth="1"/>
  </cols>
  <sheetData>
    <row r="9" spans="16:24" ht="15" customHeight="1" x14ac:dyDescent="0.25">
      <c r="P9" s="38" t="str">
        <f>LOOKUP(T9,'сводная таблица'!A:A,'сводная таблица'!N:N)</f>
        <v>Т</v>
      </c>
      <c r="Q9" s="38"/>
      <c r="R9" s="38"/>
      <c r="T9" s="39">
        <v>4</v>
      </c>
      <c r="U9" s="39"/>
      <c r="V9" s="39"/>
      <c r="W9" s="39"/>
      <c r="X9" s="39"/>
    </row>
    <row r="10" spans="16:24" ht="9.75" customHeight="1" x14ac:dyDescent="0.25">
      <c r="P10" s="38"/>
      <c r="Q10" s="38"/>
      <c r="R10" s="38"/>
      <c r="T10" s="39"/>
      <c r="U10" s="39"/>
      <c r="V10" s="39"/>
      <c r="W10" s="39"/>
      <c r="X10" s="39"/>
    </row>
    <row r="22" spans="3:26" ht="6" customHeight="1" x14ac:dyDescent="0.25"/>
    <row r="24" spans="3:26" ht="19.5" customHeight="1" x14ac:dyDescent="0.25"/>
    <row r="25" spans="3:26" ht="23.25" customHeight="1" x14ac:dyDescent="0.45">
      <c r="C25" s="40" t="str">
        <f>LOOKUP(T9,'сводная таблица'!A:A,'сводная таблица'!B:B)</f>
        <v>Кошкин Георгий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3:26" ht="8.25" customHeight="1" x14ac:dyDescent="0.25"/>
    <row r="27" spans="3:26" ht="18.75" customHeight="1" x14ac:dyDescent="0.4">
      <c r="C27" s="37" t="str">
        <f>CONCATENATE(LOOKUP(T9,'сводная таблица'!A:A,'сводная таблица'!C:C),", г. ",LOOKUP(T9,'сводная таблица'!A:A,'сводная таблица'!D:D))</f>
        <v>Д/с №58, г. Москва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3:26" ht="10.5" customHeight="1" x14ac:dyDescent="0.25"/>
    <row r="29" spans="3:26" ht="16.5" customHeight="1" x14ac:dyDescent="0.4">
      <c r="L29" s="36" t="str">
        <f>LOOKUP(T9,'сводная таблица'!A:A,'сводная таблица'!E:E)</f>
        <v>Танцы</v>
      </c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7" spans="4:7" ht="12.75" customHeight="1" x14ac:dyDescent="0.25"/>
    <row r="38" spans="4:7" ht="22.5" customHeight="1" x14ac:dyDescent="0.4">
      <c r="D38" s="37" t="s">
        <v>14</v>
      </c>
      <c r="E38" s="37"/>
      <c r="F38" s="37"/>
      <c r="G38" s="37"/>
    </row>
  </sheetData>
  <mergeCells count="6">
    <mergeCell ref="L29:Z29"/>
    <mergeCell ref="D38:G38"/>
    <mergeCell ref="P9:R10"/>
    <mergeCell ref="T9:X10"/>
    <mergeCell ref="C25:Z25"/>
    <mergeCell ref="C27:Z27"/>
  </mergeCells>
  <pageMargins left="0" right="0" top="0" bottom="0" header="0" footer="0"/>
  <pageSetup paperSiz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D15:AS38"/>
  <sheetViews>
    <sheetView view="pageLayout" topLeftCell="A10" zoomScaleNormal="100" workbookViewId="0">
      <selection activeCell="Y15" sqref="Y15:AF16"/>
    </sheetView>
  </sheetViews>
  <sheetFormatPr defaultRowHeight="15" x14ac:dyDescent="0.25"/>
  <cols>
    <col min="1" max="43" width="3.140625" customWidth="1"/>
    <col min="44" max="44" width="2.42578125" customWidth="1"/>
    <col min="45" max="45" width="2.5703125" customWidth="1"/>
    <col min="46" max="195" width="3.140625" customWidth="1"/>
  </cols>
  <sheetData>
    <row r="15" spans="25:32" x14ac:dyDescent="0.25">
      <c r="Y15" s="41">
        <v>1</v>
      </c>
      <c r="Z15" s="41"/>
      <c r="AA15" s="41"/>
      <c r="AB15" s="41"/>
      <c r="AC15" s="41"/>
      <c r="AD15" s="41"/>
      <c r="AE15" s="41"/>
      <c r="AF15" s="41"/>
    </row>
    <row r="16" spans="25:32" x14ac:dyDescent="0.25">
      <c r="Y16" s="41"/>
      <c r="Z16" s="41"/>
      <c r="AA16" s="41"/>
      <c r="AB16" s="41"/>
      <c r="AC16" s="41"/>
      <c r="AD16" s="41"/>
      <c r="AE16" s="41"/>
      <c r="AF16" s="41"/>
    </row>
    <row r="19" spans="4:45" x14ac:dyDescent="0.25">
      <c r="R19" s="35" t="s">
        <v>39</v>
      </c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1" spans="4:45" x14ac:dyDescent="0.25">
      <c r="U21" s="35" t="s">
        <v>40</v>
      </c>
      <c r="V21" s="35"/>
      <c r="W21" s="35"/>
      <c r="X21" s="35"/>
      <c r="Y21" s="35"/>
      <c r="Z21" s="35"/>
      <c r="AA21" s="35"/>
    </row>
    <row r="24" spans="4:45" x14ac:dyDescent="0.25">
      <c r="D24" s="29" t="str">
        <f>LOOKUP(Y15,'сводная таблица'!A:A,'сводная таблица'!J:J)</f>
        <v>Ивановой С.И.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</row>
    <row r="25" spans="4:45" ht="21" customHeight="1" x14ac:dyDescent="0.25"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</row>
    <row r="26" spans="4:45" ht="9" customHeight="1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</row>
    <row r="27" spans="4:45" x14ac:dyDescent="0.25">
      <c r="D27" s="42" t="str">
        <f>CONCATENATE(LOOKUP(Y15,'сводная таблица'!A:A,'сводная таблица'!C:C),", г. ",LOOKUP(Y15,'сводная таблица'!A:A,'сводная таблица'!D:D))</f>
        <v>Д/с №55, г. Москва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4:45" x14ac:dyDescent="0.25"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37" spans="4:7" x14ac:dyDescent="0.25">
      <c r="D37" s="28" t="s">
        <v>14</v>
      </c>
      <c r="E37" s="28"/>
      <c r="F37" s="28"/>
      <c r="G37" s="28"/>
    </row>
    <row r="38" spans="4:7" x14ac:dyDescent="0.25">
      <c r="D38" s="28"/>
      <c r="E38" s="28"/>
      <c r="F38" s="28"/>
      <c r="G38" s="28"/>
    </row>
  </sheetData>
  <mergeCells count="6">
    <mergeCell ref="Y15:AF16"/>
    <mergeCell ref="D24:AS25"/>
    <mergeCell ref="D27:AS28"/>
    <mergeCell ref="D37:G38"/>
    <mergeCell ref="R19:AE19"/>
    <mergeCell ref="U21:AA2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сводная таблица</vt:lpstr>
      <vt:lpstr>I степень</vt:lpstr>
      <vt:lpstr>II степень</vt:lpstr>
      <vt:lpstr>III степень</vt:lpstr>
      <vt:lpstr>Сертификат</vt:lpstr>
      <vt:lpstr>БП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Ярослав</cp:lastModifiedBy>
  <cp:lastPrinted>2016-02-01T20:01:20Z</cp:lastPrinted>
  <dcterms:created xsi:type="dcterms:W3CDTF">2016-01-25T07:04:02Z</dcterms:created>
  <dcterms:modified xsi:type="dcterms:W3CDTF">2016-02-01T20:03:24Z</dcterms:modified>
</cp:coreProperties>
</file>