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120" windowHeight="10035"/>
  </bookViews>
  <sheets>
    <sheet name="СО" sheetId="1" r:id="rId1"/>
  </sheets>
  <externalReferences>
    <externalReference r:id="rId2"/>
  </externalReferences>
  <definedNames>
    <definedName name="закрытиезаявки">'[1]Реестр проектов'!$Y$4:$Y$7</definedName>
    <definedName name="Сегмент">'[1]Реестр проектов'!$D$2:$D$8</definedName>
    <definedName name="Тип_продукта">'[1]Реестр проектов'!$E$2:$E$3</definedName>
  </definedNames>
  <calcPr calcId="145621"/>
</workbook>
</file>

<file path=xl/calcChain.xml><?xml version="1.0" encoding="utf-8"?>
<calcChain xmlns="http://schemas.openxmlformats.org/spreadsheetml/2006/main">
  <c r="B27" i="1" l="1"/>
  <c r="B26" i="1"/>
  <c r="B29" i="1" s="1"/>
  <c r="B25" i="1"/>
  <c r="J23" i="1"/>
  <c r="D24" i="1"/>
  <c r="J22" i="1"/>
  <c r="D23" i="1"/>
  <c r="J21" i="1"/>
  <c r="D22" i="1"/>
  <c r="J20" i="1"/>
  <c r="D21" i="1"/>
  <c r="J19" i="1"/>
  <c r="D20" i="1"/>
  <c r="D19" i="1"/>
  <c r="D18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F7" i="1"/>
  <c r="D7" i="1"/>
  <c r="F4" i="1"/>
  <c r="D4" i="1"/>
  <c r="B28" i="1" l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>
      <text>
        <r>
          <rPr>
            <sz val="9"/>
            <color indexed="81"/>
            <rFont val="Tahoma"/>
            <family val="2"/>
            <charset val="204"/>
          </rPr>
          <t>4 балла: 100 % заключений выполнены в срок, более 50% выполнены с опережением срока</t>
        </r>
        <r>
          <rPr>
            <sz val="9"/>
            <color indexed="81"/>
            <rFont val="Tahoma"/>
            <charset val="1"/>
          </rPr>
          <t xml:space="preserve">
2 балла: 100 % заключений выполнены в срок
0 баллов: Менее 100 % заключений выполнены в срок</t>
        </r>
      </text>
    </comment>
  </commentList>
</comments>
</file>

<file path=xl/sharedStrings.xml><?xml version="1.0" encoding="utf-8"?>
<sst xmlns="http://schemas.openxmlformats.org/spreadsheetml/2006/main" count="64" uniqueCount="37">
  <si>
    <t>Свердловский ГОСБ 3 квартал</t>
  </si>
  <si>
    <t>КП "ММБ"</t>
  </si>
  <si>
    <t>Период: Дата отсчета</t>
  </si>
  <si>
    <t>Период: Дата  градации</t>
  </si>
  <si>
    <t>Общее количество входящих заявок</t>
  </si>
  <si>
    <t>Среднее количество поступивших заявок на 1 сотрудника</t>
  </si>
  <si>
    <t>Исполнено с нарушением сроков (общее количество заявок)</t>
  </si>
  <si>
    <t>Исполнено раньше срока и в срок в течение расчетного периода</t>
  </si>
  <si>
    <t>Количество отозванных заявок в данном периоде</t>
  </si>
  <si>
    <t>КП/КМ "Средний +"</t>
  </si>
  <si>
    <t>КП/КМ "Средний +" ПГ 2</t>
  </si>
  <si>
    <t>КП/КМ "Средний +" ПГ 1</t>
  </si>
  <si>
    <t>Категория</t>
  </si>
  <si>
    <t>Вес</t>
  </si>
  <si>
    <t>% от общего кол-ва</t>
  </si>
  <si>
    <t>Исполнено в срок</t>
  </si>
  <si>
    <t>Раньше срока на 1 день</t>
  </si>
  <si>
    <t>Раньше срока на 2 день</t>
  </si>
  <si>
    <t>Раньше срока на 3 дня</t>
  </si>
  <si>
    <t>Раньше срока на 4 дня</t>
  </si>
  <si>
    <t>Раньше срока на 5 дней</t>
  </si>
  <si>
    <t>Раньше срока на 6 дней</t>
  </si>
  <si>
    <t>Раньше срока на 7 дней</t>
  </si>
  <si>
    <t>Раньше срока на 8 дней</t>
  </si>
  <si>
    <t>Раньше срока на 9 дней</t>
  </si>
  <si>
    <t>Раньше срока на 10 дней</t>
  </si>
  <si>
    <t>Раньше срока на 11 дней</t>
  </si>
  <si>
    <t>Раньше срока на 12 дней</t>
  </si>
  <si>
    <t>Раньше срока на 2 дня</t>
  </si>
  <si>
    <t>Раньше срока на 13 дней</t>
  </si>
  <si>
    <t>Раньше срока на 14 дней</t>
  </si>
  <si>
    <t>Исполнено с нарушением сроков</t>
  </si>
  <si>
    <t>Итого исполнено раньше срока</t>
  </si>
  <si>
    <t>Итого исполнено в срок</t>
  </si>
  <si>
    <t>% Выполнения раньше срока</t>
  </si>
  <si>
    <t>Итоговый балл</t>
  </si>
  <si>
    <t>Кол-во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</si>
</sst>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2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right" vertical="center"/>
    </xf>
    <xf numFmtId="14" fontId="4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4" fontId="4" fillId="0" borderId="5" xfId="0" applyNumberFormat="1" applyFont="1" applyBorder="1" applyAlignment="1">
      <alignment horizontal="right" vertical="center"/>
    </xf>
    <xf numFmtId="14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65" fontId="0" fillId="0" borderId="0" xfId="1" applyNumberFormat="1" applyFont="1" applyBorder="1"/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Fill="1" applyBorder="1" applyAlignment="1">
      <alignment horizontal="center"/>
    </xf>
    <xf numFmtId="0" fontId="0" fillId="0" borderId="13" xfId="0" applyBorder="1"/>
    <xf numFmtId="165" fontId="0" fillId="0" borderId="14" xfId="1" applyNumberFormat="1" applyFont="1" applyBorder="1"/>
    <xf numFmtId="0" fontId="0" fillId="0" borderId="14" xfId="0" applyBorder="1"/>
    <xf numFmtId="165" fontId="0" fillId="0" borderId="15" xfId="0" applyNumberFormat="1" applyBorder="1"/>
    <xf numFmtId="0" fontId="0" fillId="0" borderId="14" xfId="0" applyNumberFormat="1" applyBorder="1"/>
    <xf numFmtId="0" fontId="0" fillId="0" borderId="16" xfId="0" applyBorder="1"/>
    <xf numFmtId="165" fontId="0" fillId="0" borderId="16" xfId="1" applyNumberFormat="1" applyFont="1" applyBorder="1"/>
    <xf numFmtId="0" fontId="0" fillId="0" borderId="17" xfId="0" applyBorder="1"/>
    <xf numFmtId="165" fontId="0" fillId="0" borderId="18" xfId="0" applyNumberFormat="1" applyBorder="1"/>
    <xf numFmtId="0" fontId="0" fillId="0" borderId="19" xfId="0" applyNumberFormat="1" applyBorder="1"/>
    <xf numFmtId="0" fontId="0" fillId="0" borderId="20" xfId="0" applyBorder="1"/>
    <xf numFmtId="165" fontId="0" fillId="0" borderId="21" xfId="1" applyNumberFormat="1" applyFont="1" applyBorder="1"/>
    <xf numFmtId="0" fontId="0" fillId="0" borderId="21" xfId="0" applyBorder="1"/>
    <xf numFmtId="0" fontId="0" fillId="0" borderId="22" xfId="0" applyNumberFormat="1" applyBorder="1"/>
    <xf numFmtId="0" fontId="0" fillId="3" borderId="17" xfId="0" applyFill="1" applyBorder="1"/>
    <xf numFmtId="9" fontId="0" fillId="0" borderId="14" xfId="1" applyFont="1" applyBorder="1"/>
    <xf numFmtId="0" fontId="0" fillId="0" borderId="23" xfId="0" applyNumberFormat="1" applyBorder="1"/>
    <xf numFmtId="165" fontId="0" fillId="0" borderId="23" xfId="0" applyNumberFormat="1" applyBorder="1"/>
    <xf numFmtId="9" fontId="0" fillId="0" borderId="16" xfId="1" applyFont="1" applyBorder="1"/>
    <xf numFmtId="0" fontId="0" fillId="0" borderId="24" xfId="0" applyNumberFormat="1" applyBorder="1"/>
    <xf numFmtId="165" fontId="0" fillId="0" borderId="24" xfId="0" applyNumberFormat="1" applyBorder="1"/>
    <xf numFmtId="165" fontId="0" fillId="0" borderId="25" xfId="1" applyNumberFormat="1" applyFont="1" applyBorder="1"/>
    <xf numFmtId="165" fontId="0" fillId="0" borderId="26" xfId="0" applyNumberFormat="1" applyBorder="1"/>
    <xf numFmtId="9" fontId="0" fillId="0" borderId="21" xfId="1" applyFont="1" applyBorder="1"/>
    <xf numFmtId="0" fontId="0" fillId="0" borderId="27" xfId="0" applyNumberFormat="1" applyBorder="1"/>
    <xf numFmtId="165" fontId="0" fillId="0" borderId="27" xfId="0" applyNumberFormat="1" applyBorder="1"/>
    <xf numFmtId="0" fontId="7" fillId="4" borderId="16" xfId="0" applyFont="1" applyFill="1" applyBorder="1"/>
    <xf numFmtId="0" fontId="0" fillId="4" borderId="16" xfId="0" applyFill="1" applyBorder="1"/>
    <xf numFmtId="9" fontId="0" fillId="4" borderId="16" xfId="1" applyFont="1" applyFill="1" applyBorder="1"/>
    <xf numFmtId="0" fontId="6" fillId="0" borderId="4" xfId="0" applyFont="1" applyBorder="1" applyAlignment="1">
      <alignment horizontal="center"/>
    </xf>
    <xf numFmtId="165" fontId="0" fillId="0" borderId="23" xfId="1" applyNumberFormat="1" applyFont="1" applyBorder="1"/>
    <xf numFmtId="165" fontId="0" fillId="0" borderId="28" xfId="1" applyNumberFormat="1" applyFont="1" applyBorder="1"/>
    <xf numFmtId="165" fontId="0" fillId="0" borderId="29" xfId="1" applyNumberFormat="1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3" borderId="30" xfId="0" applyFill="1" applyBorder="1"/>
    <xf numFmtId="165" fontId="0" fillId="0" borderId="31" xfId="1" applyNumberFormat="1" applyFont="1" applyBorder="1"/>
    <xf numFmtId="0" fontId="4" fillId="0" borderId="8" xfId="0" applyFont="1" applyBorder="1" applyAlignment="1">
      <alignment horizontal="right" vertical="center"/>
    </xf>
    <xf numFmtId="165" fontId="0" fillId="0" borderId="15" xfId="1" applyNumberFormat="1" applyFont="1" applyBorder="1"/>
    <xf numFmtId="0" fontId="0" fillId="0" borderId="18" xfId="0" applyBorder="1"/>
    <xf numFmtId="0" fontId="0" fillId="0" borderId="26" xfId="0" applyBorder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RZ\&#1054;&#1041;&#1065;&#1040;&#1071;\&#1053;&#1072;&#1089;&#1090;&#1072;&#1074;&#1085;&#1080;&#1095;&#1077;&#1089;&#1090;&#1074;&#1086;\&#1041;&#1072;&#1096;&#1082;&#1080;&#1088;&#1089;&#1082;&#1086;&#1077;%20&#1054;&#1057;&#1041;\&#1064;&#1072;&#1073;&#1083;&#1086;&#1085;%20&#1088;&#1077;&#1077;&#1089;&#1090;&#1088;&#1072;%20&#1087;&#1088;&#1086;&#1077;&#1082;&#1090;&#1086;&#1074;_&#1056;&#1041;_10.07.2015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правила заполнения"/>
      <sheetName val="Сотрудники"/>
      <sheetName val="Загрузка"/>
      <sheetName val="Реестр проектов"/>
      <sheetName val="Отчет о выполненной работе"/>
      <sheetName val="Инструкция по пользованию"/>
      <sheetName val="Численность"/>
      <sheetName val="Коэффициент мониторинга"/>
      <sheetName val="Классификаторы"/>
      <sheetName val="Анализ"/>
      <sheetName val="коэф сложности"/>
      <sheetName val="Отчет об оценщиках"/>
      <sheetName val="Рейтинг"/>
      <sheetName val="Вспомогательный_списки"/>
      <sheetName val="Вспомогательный_праздники"/>
      <sheetName val="Вспомогательный_ОК по ТБ"/>
      <sheetName val="Вспомогательный_ОК_общий"/>
      <sheetName val="Коэффициент сложности"/>
      <sheetName val="Лист2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Крупнейший бизнес</v>
          </cell>
          <cell r="E2" t="str">
            <v>унифицированный</v>
          </cell>
        </row>
        <row r="3">
          <cell r="D3" t="str">
            <v>Крупный бизнес</v>
          </cell>
          <cell r="E3" t="str">
            <v>структурированный</v>
          </cell>
        </row>
        <row r="4">
          <cell r="D4" t="str">
            <v>Средний бизнес</v>
          </cell>
          <cell r="Y4" t="str">
            <v>работа проведена в полном объеме</v>
          </cell>
        </row>
        <row r="5">
          <cell r="D5" t="str">
            <v>Малый бизнес</v>
          </cell>
          <cell r="Y5" t="str">
            <v>заявка отозвана на этапе 1</v>
          </cell>
        </row>
        <row r="6">
          <cell r="D6" t="str">
            <v>Микро бизнес</v>
          </cell>
          <cell r="Y6" t="str">
            <v>заявка отозвана на этапе 2</v>
          </cell>
        </row>
        <row r="7">
          <cell r="D7" t="str">
            <v>ОПК</v>
          </cell>
          <cell r="Y7" t="str">
            <v>заявка отозвана на этапе 3</v>
          </cell>
        </row>
        <row r="8">
          <cell r="D8" t="str">
            <v>Прочие сегменты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0"/>
  <sheetViews>
    <sheetView tabSelected="1" zoomScale="70" zoomScaleNormal="70" workbookViewId="0">
      <selection activeCell="H25" sqref="A25:H26"/>
    </sheetView>
  </sheetViews>
  <sheetFormatPr defaultRowHeight="15" outlineLevelRow="1" x14ac:dyDescent="0.25"/>
  <cols>
    <col min="1" max="1" width="34.42578125" bestFit="1" customWidth="1"/>
    <col min="2" max="2" width="17.7109375" customWidth="1"/>
    <col min="3" max="3" width="26.28515625" bestFit="1" customWidth="1"/>
    <col min="4" max="4" width="19.28515625" customWidth="1"/>
    <col min="5" max="5" width="24.7109375" bestFit="1" customWidth="1"/>
    <col min="6" max="6" width="23.42578125" bestFit="1" customWidth="1"/>
    <col min="7" max="8" width="24.28515625" customWidth="1"/>
    <col min="9" max="9" width="20.7109375" bestFit="1" customWidth="1"/>
    <col min="10" max="10" width="25.5703125" bestFit="1" customWidth="1"/>
    <col min="11" max="11" width="20.7109375" customWidth="1"/>
    <col min="12" max="12" width="23" bestFit="1" customWidth="1"/>
    <col min="13" max="13" width="8.5703125" bestFit="1" customWidth="1"/>
    <col min="14" max="14" width="20.7109375" bestFit="1" customWidth="1"/>
    <col min="15" max="15" width="38.140625" customWidth="1"/>
    <col min="16" max="16" width="5.85546875" bestFit="1" customWidth="1"/>
    <col min="17" max="17" width="20.7109375" bestFit="1" customWidth="1"/>
  </cols>
  <sheetData>
    <row r="1" spans="1:14" ht="19.5" thickBot="1" x14ac:dyDescent="0.35">
      <c r="A1" s="58" t="s">
        <v>0</v>
      </c>
      <c r="B1" s="58"/>
      <c r="C1" s="58"/>
      <c r="D1" s="58"/>
      <c r="E1" s="58"/>
      <c r="F1" s="58"/>
      <c r="G1" s="58"/>
      <c r="H1" s="1"/>
    </row>
    <row r="2" spans="1:14" ht="15.75" thickBot="1" x14ac:dyDescent="0.3">
      <c r="A2" s="59" t="s">
        <v>1</v>
      </c>
      <c r="B2" s="60"/>
      <c r="C2" s="60"/>
      <c r="D2" s="60"/>
      <c r="E2" s="60"/>
      <c r="F2" s="60"/>
      <c r="G2" s="61"/>
    </row>
    <row r="3" spans="1:14" ht="75.75" thickBot="1" x14ac:dyDescent="0.3">
      <c r="A3" s="2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3" t="s">
        <v>7</v>
      </c>
      <c r="G3" s="5" t="s">
        <v>8</v>
      </c>
    </row>
    <row r="4" spans="1:14" ht="15.75" thickBot="1" x14ac:dyDescent="0.3">
      <c r="A4" s="6">
        <v>42186</v>
      </c>
      <c r="B4" s="7">
        <v>42277</v>
      </c>
      <c r="C4" s="8">
        <v>214</v>
      </c>
      <c r="D4" s="9">
        <f>C4/5</f>
        <v>42.8</v>
      </c>
      <c r="E4" s="8">
        <v>0</v>
      </c>
      <c r="F4" s="10">
        <f>SUM(I19:I23)</f>
        <v>149</v>
      </c>
      <c r="G4" s="11">
        <v>68</v>
      </c>
    </row>
    <row r="5" spans="1:14" ht="15.75" thickBot="1" x14ac:dyDescent="0.3">
      <c r="A5" s="59" t="s">
        <v>9</v>
      </c>
      <c r="B5" s="60"/>
      <c r="C5" s="60"/>
      <c r="D5" s="60"/>
      <c r="E5" s="60"/>
      <c r="F5" s="60"/>
      <c r="G5" s="61"/>
    </row>
    <row r="6" spans="1:14" ht="75.75" thickBot="1" x14ac:dyDescent="0.3">
      <c r="A6" s="2" t="s">
        <v>2</v>
      </c>
      <c r="B6" s="3" t="s">
        <v>3</v>
      </c>
      <c r="C6" s="4" t="s">
        <v>4</v>
      </c>
      <c r="D6" s="3" t="s">
        <v>5</v>
      </c>
      <c r="E6" s="4" t="s">
        <v>6</v>
      </c>
      <c r="F6" s="3" t="s">
        <v>7</v>
      </c>
      <c r="G6" s="5" t="s">
        <v>8</v>
      </c>
    </row>
    <row r="7" spans="1:14" ht="15.75" thickBot="1" x14ac:dyDescent="0.3">
      <c r="A7" s="12">
        <v>42186</v>
      </c>
      <c r="B7" s="13">
        <v>42277</v>
      </c>
      <c r="C7" s="14">
        <v>216</v>
      </c>
      <c r="D7" s="15">
        <f>C7/7</f>
        <v>30.857142857142858</v>
      </c>
      <c r="E7" s="14">
        <v>0</v>
      </c>
      <c r="F7" s="16">
        <f>SUM(C10:C24,I10:I16)</f>
        <v>159</v>
      </c>
      <c r="G7" s="67">
        <v>70</v>
      </c>
    </row>
    <row r="8" spans="1:14" ht="16.5" outlineLevel="1" thickBot="1" x14ac:dyDescent="0.3">
      <c r="A8" s="62" t="s">
        <v>10</v>
      </c>
      <c r="B8" s="63"/>
      <c r="C8" s="63"/>
      <c r="D8" s="63"/>
      <c r="E8" s="64"/>
      <c r="F8" s="55" t="s">
        <v>11</v>
      </c>
      <c r="G8" s="56"/>
      <c r="H8" s="56"/>
      <c r="I8" s="56"/>
      <c r="J8" s="56"/>
      <c r="K8" s="56"/>
      <c r="L8" s="56"/>
      <c r="M8" s="57"/>
    </row>
    <row r="9" spans="1:14" ht="15.75" outlineLevel="1" thickBot="1" x14ac:dyDescent="0.3">
      <c r="A9" s="18" t="s">
        <v>12</v>
      </c>
      <c r="B9" s="19" t="s">
        <v>13</v>
      </c>
      <c r="C9" s="20" t="s">
        <v>36</v>
      </c>
      <c r="D9" s="19" t="s">
        <v>14</v>
      </c>
      <c r="E9" s="51"/>
      <c r="F9" s="21"/>
      <c r="G9" s="18" t="s">
        <v>12</v>
      </c>
      <c r="H9" s="19" t="s">
        <v>13</v>
      </c>
      <c r="I9" s="20" t="s">
        <v>36</v>
      </c>
      <c r="J9" s="19" t="s">
        <v>14</v>
      </c>
      <c r="K9" s="21"/>
      <c r="L9" s="21"/>
      <c r="M9" s="21"/>
      <c r="N9" s="17"/>
    </row>
    <row r="10" spans="1:14" outlineLevel="1" x14ac:dyDescent="0.25">
      <c r="A10" s="22" t="s">
        <v>15</v>
      </c>
      <c r="B10" s="23">
        <v>0</v>
      </c>
      <c r="C10" s="24">
        <v>1</v>
      </c>
      <c r="D10" s="23">
        <f t="shared" ref="D10:D24" si="0">C10/SUM($C$10:$C$24)</f>
        <v>9.0909090909090912E-2</v>
      </c>
      <c r="E10" s="52"/>
      <c r="F10" s="25"/>
      <c r="G10" s="22" t="s">
        <v>15</v>
      </c>
      <c r="H10" s="23">
        <v>0</v>
      </c>
      <c r="I10" s="24">
        <v>32</v>
      </c>
      <c r="J10" s="23">
        <f>I10/SUM($I$10:$I$16)</f>
        <v>0.21621621621621623</v>
      </c>
      <c r="K10" s="26"/>
      <c r="L10" s="24"/>
      <c r="M10" s="68"/>
      <c r="N10" s="17"/>
    </row>
    <row r="11" spans="1:14" outlineLevel="1" x14ac:dyDescent="0.25">
      <c r="A11" s="29" t="s">
        <v>16</v>
      </c>
      <c r="B11" s="28">
        <v>7.1428571428571438E-2</v>
      </c>
      <c r="C11" s="27"/>
      <c r="D11" s="28">
        <f t="shared" si="0"/>
        <v>0</v>
      </c>
      <c r="E11" s="53"/>
      <c r="F11" s="30"/>
      <c r="G11" s="29" t="s">
        <v>16</v>
      </c>
      <c r="H11" s="28">
        <v>0.16666666666666669</v>
      </c>
      <c r="I11" s="27">
        <v>29</v>
      </c>
      <c r="J11" s="28">
        <f t="shared" ref="J11:J16" si="1">I11/SUM($I$10:$I$16)</f>
        <v>0.19594594594594594</v>
      </c>
      <c r="K11" s="31"/>
      <c r="L11" s="27"/>
      <c r="M11" s="69"/>
      <c r="N11" s="17"/>
    </row>
    <row r="12" spans="1:14" outlineLevel="1" x14ac:dyDescent="0.25">
      <c r="A12" s="29" t="s">
        <v>17</v>
      </c>
      <c r="B12" s="28">
        <v>0.14285714285714288</v>
      </c>
      <c r="C12" s="27">
        <v>1</v>
      </c>
      <c r="D12" s="28">
        <f t="shared" si="0"/>
        <v>9.0909090909090912E-2</v>
      </c>
      <c r="E12" s="53"/>
      <c r="F12" s="30"/>
      <c r="G12" s="29" t="s">
        <v>17</v>
      </c>
      <c r="H12" s="28">
        <v>0.33333333333333337</v>
      </c>
      <c r="I12" s="27">
        <v>11</v>
      </c>
      <c r="J12" s="28">
        <f t="shared" si="1"/>
        <v>7.4324324324324328E-2</v>
      </c>
      <c r="K12" s="31"/>
      <c r="L12" s="27"/>
      <c r="M12" s="69"/>
      <c r="N12" s="17"/>
    </row>
    <row r="13" spans="1:14" outlineLevel="1" x14ac:dyDescent="0.25">
      <c r="A13" s="29" t="s">
        <v>18</v>
      </c>
      <c r="B13" s="28">
        <v>0.2142857142857143</v>
      </c>
      <c r="C13" s="27"/>
      <c r="D13" s="28">
        <f t="shared" si="0"/>
        <v>0</v>
      </c>
      <c r="E13" s="53"/>
      <c r="F13" s="30"/>
      <c r="G13" s="29" t="s">
        <v>18</v>
      </c>
      <c r="H13" s="28">
        <v>0.5</v>
      </c>
      <c r="I13" s="27">
        <v>18</v>
      </c>
      <c r="J13" s="28">
        <f t="shared" si="1"/>
        <v>0.12162162162162163</v>
      </c>
      <c r="K13" s="31"/>
      <c r="L13" s="27"/>
      <c r="M13" s="69"/>
    </row>
    <row r="14" spans="1:14" outlineLevel="1" x14ac:dyDescent="0.25">
      <c r="A14" s="29" t="s">
        <v>19</v>
      </c>
      <c r="B14" s="28">
        <v>0.28571428571428575</v>
      </c>
      <c r="C14" s="27"/>
      <c r="D14" s="28">
        <f t="shared" si="0"/>
        <v>0</v>
      </c>
      <c r="E14" s="53"/>
      <c r="F14" s="30"/>
      <c r="G14" s="29" t="s">
        <v>19</v>
      </c>
      <c r="H14" s="28">
        <v>0.66666666666666674</v>
      </c>
      <c r="I14" s="27">
        <v>20</v>
      </c>
      <c r="J14" s="28">
        <f t="shared" si="1"/>
        <v>0.13513513513513514</v>
      </c>
      <c r="K14" s="31"/>
      <c r="L14" s="27"/>
      <c r="M14" s="69"/>
    </row>
    <row r="15" spans="1:14" outlineLevel="1" x14ac:dyDescent="0.25">
      <c r="A15" s="29" t="s">
        <v>20</v>
      </c>
      <c r="B15" s="28">
        <v>0.35714285714285715</v>
      </c>
      <c r="C15" s="27"/>
      <c r="D15" s="28">
        <f t="shared" si="0"/>
        <v>0</v>
      </c>
      <c r="E15" s="53"/>
      <c r="F15" s="30"/>
      <c r="G15" s="29" t="s">
        <v>20</v>
      </c>
      <c r="H15" s="28">
        <v>0.83333333333333348</v>
      </c>
      <c r="I15" s="27">
        <v>18</v>
      </c>
      <c r="J15" s="28">
        <f t="shared" si="1"/>
        <v>0.12162162162162163</v>
      </c>
      <c r="K15" s="31"/>
      <c r="L15" s="27"/>
      <c r="M15" s="69"/>
    </row>
    <row r="16" spans="1:14" ht="15.75" outlineLevel="1" thickBot="1" x14ac:dyDescent="0.3">
      <c r="A16" s="29" t="s">
        <v>21</v>
      </c>
      <c r="B16" s="28">
        <v>0.4285714285714286</v>
      </c>
      <c r="C16" s="27">
        <v>3</v>
      </c>
      <c r="D16" s="28">
        <f t="shared" si="0"/>
        <v>0.27272727272727271</v>
      </c>
      <c r="E16" s="53"/>
      <c r="F16" s="30"/>
      <c r="G16" s="32" t="s">
        <v>21</v>
      </c>
      <c r="H16" s="33">
        <v>1.0000000000000002</v>
      </c>
      <c r="I16" s="34">
        <v>20</v>
      </c>
      <c r="J16" s="33">
        <f t="shared" si="1"/>
        <v>0.13513513513513514</v>
      </c>
      <c r="K16" s="35"/>
      <c r="L16" s="33"/>
      <c r="M16" s="70"/>
    </row>
    <row r="17" spans="1:15" ht="16.5" outlineLevel="1" thickBot="1" x14ac:dyDescent="0.3">
      <c r="A17" s="36" t="s">
        <v>22</v>
      </c>
      <c r="B17" s="28">
        <v>0.50000000000000011</v>
      </c>
      <c r="C17" s="27">
        <v>1</v>
      </c>
      <c r="D17" s="28">
        <f t="shared" si="0"/>
        <v>9.0909090909090912E-2</v>
      </c>
      <c r="E17" s="53"/>
      <c r="F17" s="30"/>
      <c r="G17" s="55" t="s">
        <v>1</v>
      </c>
      <c r="H17" s="56"/>
      <c r="I17" s="56"/>
      <c r="J17" s="56"/>
      <c r="K17" s="56"/>
      <c r="L17" s="56"/>
      <c r="M17" s="57"/>
    </row>
    <row r="18" spans="1:15" ht="15.75" outlineLevel="1" thickBot="1" x14ac:dyDescent="0.3">
      <c r="A18" s="36" t="s">
        <v>23</v>
      </c>
      <c r="B18" s="28">
        <v>0.57142857142857151</v>
      </c>
      <c r="C18" s="27"/>
      <c r="D18" s="28">
        <f t="shared" si="0"/>
        <v>0</v>
      </c>
      <c r="E18" s="53"/>
      <c r="F18" s="30"/>
      <c r="G18" s="18" t="s">
        <v>12</v>
      </c>
      <c r="H18" s="19" t="s">
        <v>13</v>
      </c>
      <c r="I18" s="20" t="s">
        <v>36</v>
      </c>
      <c r="J18" s="19" t="s">
        <v>14</v>
      </c>
      <c r="K18" s="21"/>
      <c r="L18" s="21"/>
      <c r="M18" s="21"/>
      <c r="O18" s="17"/>
    </row>
    <row r="19" spans="1:15" outlineLevel="1" x14ac:dyDescent="0.25">
      <c r="A19" s="36" t="s">
        <v>24</v>
      </c>
      <c r="B19" s="28">
        <v>0.6428571428571429</v>
      </c>
      <c r="C19" s="27"/>
      <c r="D19" s="28">
        <f t="shared" si="0"/>
        <v>0</v>
      </c>
      <c r="E19" s="53"/>
      <c r="F19" s="30"/>
      <c r="G19" s="22" t="s">
        <v>15</v>
      </c>
      <c r="H19" s="37">
        <v>0</v>
      </c>
      <c r="I19" s="38">
        <v>3</v>
      </c>
      <c r="J19" s="39">
        <f>I19/SUM($I$19:$I$23)</f>
        <v>2.0134228187919462E-2</v>
      </c>
      <c r="K19" s="26"/>
      <c r="L19" s="24"/>
      <c r="M19" s="68"/>
      <c r="O19" s="17"/>
    </row>
    <row r="20" spans="1:15" outlineLevel="1" x14ac:dyDescent="0.25">
      <c r="A20" s="36" t="s">
        <v>25</v>
      </c>
      <c r="B20" s="28">
        <v>0.7142857142857143</v>
      </c>
      <c r="C20" s="27">
        <v>1</v>
      </c>
      <c r="D20" s="28">
        <f t="shared" si="0"/>
        <v>9.0909090909090912E-2</v>
      </c>
      <c r="E20" s="53"/>
      <c r="F20" s="30"/>
      <c r="G20" s="29" t="s">
        <v>16</v>
      </c>
      <c r="H20" s="40">
        <v>0.25</v>
      </c>
      <c r="I20" s="41">
        <v>91</v>
      </c>
      <c r="J20" s="42">
        <f>I20/SUM($I$19:$I$23)</f>
        <v>0.61073825503355705</v>
      </c>
      <c r="K20" s="31"/>
      <c r="L20" s="27"/>
      <c r="M20" s="69"/>
      <c r="N20" s="17"/>
      <c r="O20" s="17"/>
    </row>
    <row r="21" spans="1:15" outlineLevel="1" x14ac:dyDescent="0.25">
      <c r="A21" s="36" t="s">
        <v>26</v>
      </c>
      <c r="B21" s="28">
        <v>0.7857142857142857</v>
      </c>
      <c r="C21" s="27">
        <v>3</v>
      </c>
      <c r="D21" s="28">
        <f t="shared" si="0"/>
        <v>0.27272727272727271</v>
      </c>
      <c r="E21" s="53"/>
      <c r="F21" s="30"/>
      <c r="G21" s="43" t="s">
        <v>28</v>
      </c>
      <c r="H21" s="40">
        <v>0.5</v>
      </c>
      <c r="I21" s="41">
        <v>32</v>
      </c>
      <c r="J21" s="42">
        <f>I21/SUM($I$19:$I$23)</f>
        <v>0.21476510067114093</v>
      </c>
      <c r="K21" s="31"/>
      <c r="L21" s="27"/>
      <c r="M21" s="69"/>
      <c r="O21" s="17"/>
    </row>
    <row r="22" spans="1:15" outlineLevel="1" x14ac:dyDescent="0.25">
      <c r="A22" s="36" t="s">
        <v>27</v>
      </c>
      <c r="B22" s="28">
        <v>0.8571428571428571</v>
      </c>
      <c r="C22" s="27"/>
      <c r="D22" s="28">
        <f t="shared" si="0"/>
        <v>0</v>
      </c>
      <c r="E22" s="53"/>
      <c r="F22" s="30"/>
      <c r="G22" s="29" t="s">
        <v>18</v>
      </c>
      <c r="H22" s="40">
        <v>0.75</v>
      </c>
      <c r="I22" s="41">
        <v>15</v>
      </c>
      <c r="J22" s="42">
        <f>I22/SUM($I$19:$I$23)</f>
        <v>0.10067114093959731</v>
      </c>
      <c r="K22" s="31"/>
      <c r="L22" s="27"/>
      <c r="M22" s="69"/>
      <c r="O22" s="17"/>
    </row>
    <row r="23" spans="1:15" ht="15.75" outlineLevel="1" thickBot="1" x14ac:dyDescent="0.3">
      <c r="A23" s="36" t="s">
        <v>29</v>
      </c>
      <c r="B23" s="28">
        <v>0.92857142857142849</v>
      </c>
      <c r="C23" s="27">
        <v>1</v>
      </c>
      <c r="D23" s="28">
        <f t="shared" si="0"/>
        <v>9.0909090909090912E-2</v>
      </c>
      <c r="E23" s="53"/>
      <c r="F23" s="30"/>
      <c r="G23" s="32" t="s">
        <v>19</v>
      </c>
      <c r="H23" s="45">
        <v>1</v>
      </c>
      <c r="I23" s="46">
        <v>8</v>
      </c>
      <c r="J23" s="47">
        <f>I23/SUM($I$19:$I$23)</f>
        <v>5.3691275167785234E-2</v>
      </c>
      <c r="K23" s="35"/>
      <c r="L23" s="34"/>
      <c r="M23" s="70"/>
      <c r="N23" s="17"/>
      <c r="O23" s="17"/>
    </row>
    <row r="24" spans="1:15" ht="15.75" outlineLevel="1" thickBot="1" x14ac:dyDescent="0.3">
      <c r="A24" s="65" t="s">
        <v>30</v>
      </c>
      <c r="B24" s="66">
        <v>0.99999999999999989</v>
      </c>
      <c r="C24" s="34"/>
      <c r="D24" s="33">
        <f t="shared" si="0"/>
        <v>0</v>
      </c>
      <c r="E24" s="54"/>
      <c r="F24" s="44"/>
      <c r="N24" s="17"/>
      <c r="O24" s="17"/>
    </row>
    <row r="25" spans="1:15" x14ac:dyDescent="0.25">
      <c r="A25" s="48" t="s">
        <v>31</v>
      </c>
      <c r="B25" s="49">
        <f>SUM(E4,E7)</f>
        <v>0</v>
      </c>
    </row>
    <row r="26" spans="1:15" x14ac:dyDescent="0.25">
      <c r="A26" s="48" t="s">
        <v>32</v>
      </c>
      <c r="B26" s="49">
        <f>SUM(C11:C24,I11:I16,I20:I23)</f>
        <v>272</v>
      </c>
    </row>
    <row r="27" spans="1:15" x14ac:dyDescent="0.25">
      <c r="A27" s="48" t="s">
        <v>33</v>
      </c>
      <c r="B27" s="49">
        <f>SUM(C10,I10,I19)</f>
        <v>36</v>
      </c>
    </row>
    <row r="28" spans="1:15" x14ac:dyDescent="0.25">
      <c r="A28" s="48" t="s">
        <v>34</v>
      </c>
      <c r="B28" s="50">
        <f>B26/SUM(B26:B27)</f>
        <v>0.88311688311688308</v>
      </c>
    </row>
    <row r="29" spans="1:15" x14ac:dyDescent="0.25">
      <c r="A29" s="48" t="s">
        <v>35</v>
      </c>
      <c r="B29" s="49">
        <f>IF(AND(SUM(E4,E7)=0,B26/SUM(B26:B27)&gt;0.5),4,IF(AND(SUM(E4,E7)=0,B26/SUM(B26:B27)&gt;0),2,0))</f>
        <v>4</v>
      </c>
    </row>
    <row r="30" spans="1:15" ht="15.75" customHeight="1" x14ac:dyDescent="0.25"/>
  </sheetData>
  <mergeCells count="6">
    <mergeCell ref="A1:G1"/>
    <mergeCell ref="A2:G2"/>
    <mergeCell ref="A5:G5"/>
    <mergeCell ref="A8:E8"/>
    <mergeCell ref="F8:M8"/>
    <mergeCell ref="G17:M17"/>
  </mergeCells>
  <pageMargins left="0.25" right="0.25" top="0.75" bottom="0.75" header="0.3" footer="0.3"/>
  <pageSetup paperSize="8" scale="63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Закиров Артур Рифкатович</dc:creator>
  <cp:lastModifiedBy>Закиров Артур Рифкатович</cp:lastModifiedBy>
  <dcterms:created xsi:type="dcterms:W3CDTF">2016-02-01T14:44:43Z</dcterms:created>
  <dcterms:modified xsi:type="dcterms:W3CDTF">2016-02-01T15:04:27Z</dcterms:modified>
</cp:coreProperties>
</file>