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5" i="1" l="1"/>
  <c r="G16" i="1"/>
  <c r="G14" i="1"/>
  <c r="F14" i="1"/>
  <c r="E15" i="1"/>
  <c r="E16" i="1"/>
  <c r="E14" i="1"/>
  <c r="D16" i="1"/>
  <c r="F15" i="1"/>
  <c r="L5" i="1"/>
  <c r="E9" i="1"/>
  <c r="L7" i="1"/>
  <c r="L4" i="1"/>
  <c r="C2" i="1"/>
  <c r="D15" i="1"/>
  <c r="D14" i="1"/>
  <c r="D9" i="1"/>
  <c r="C3" i="1" s="1"/>
  <c r="F16" i="1" l="1"/>
  <c r="C4" i="1"/>
  <c r="C5" i="1" s="1"/>
</calcChain>
</file>

<file path=xl/sharedStrings.xml><?xml version="1.0" encoding="utf-8"?>
<sst xmlns="http://schemas.openxmlformats.org/spreadsheetml/2006/main" count="38" uniqueCount="25">
  <si>
    <t>Общий план</t>
  </si>
  <si>
    <t>KPY</t>
  </si>
  <si>
    <t>Критерий начисления</t>
  </si>
  <si>
    <t>Общий итог</t>
  </si>
  <si>
    <t>Вес</t>
  </si>
  <si>
    <t>Начисление</t>
  </si>
  <si>
    <t>Общий объём</t>
  </si>
  <si>
    <t>План</t>
  </si>
  <si>
    <t>Факт</t>
  </si>
  <si>
    <t>%</t>
  </si>
  <si>
    <t>Клей Bostik</t>
  </si>
  <si>
    <t>Плинтус Panda</t>
  </si>
  <si>
    <t>Max З/п</t>
  </si>
  <si>
    <t>Премия</t>
  </si>
  <si>
    <t>Оклад</t>
  </si>
  <si>
    <t>Объём</t>
  </si>
  <si>
    <t>max</t>
  </si>
  <si>
    <t>Сумма</t>
  </si>
  <si>
    <t>min</t>
  </si>
  <si>
    <t>&lt;80%</t>
  </si>
  <si>
    <t>&gt;120%</t>
  </si>
  <si>
    <t>Значение</t>
  </si>
  <si>
    <t>Сумма max</t>
  </si>
  <si>
    <t>Сумма min</t>
  </si>
  <si>
    <t>Сумма начисления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</si>
</sst>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0" fontId="1" fillId="0" borderId="0" xfId="0" applyFont="1"/>
    <xf numFmtId="164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3">
    <dxf>
      <numFmt numFmtId="13" formatCode="0%"/>
    </dxf>
    <dxf>
      <numFmt numFmtId="13" formatCode="0%"/>
    </dxf>
    <dxf>
      <numFmt numFmtId="164" formatCode="#,##0.00&quot;р.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1:C5" totalsRowShown="0">
  <autoFilter ref="A1:C5"/>
  <tableColumns count="3">
    <tableColumn id="1" name="Критерий начисления"/>
    <tableColumn id="2" name="Вес"/>
    <tableColumn id="3" name="Начисление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I2:N7" totalsRowShown="0">
  <autoFilter ref="I2:N7"/>
  <tableColumns count="6">
    <tableColumn id="1" name="Значение"/>
    <tableColumn id="2" name="Сумма"/>
    <tableColumn id="3" name="max" dataDxfId="1"/>
    <tableColumn id="4" name="Сумма max"/>
    <tableColumn id="5" name="min" dataDxfId="0"/>
    <tableColumn id="6" name="Сумма mi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6"/>
  <sheetViews>
    <sheetView tabSelected="1" workbookViewId="0">
      <selection activeCell="G14" sqref="G14"/>
    </sheetView>
  </sheetViews>
  <sheetFormatPr defaultRowHeight="15" x14ac:dyDescent="0.25"/>
  <cols>
    <col min="1" max="1" width="23.140625" customWidth="1"/>
    <col min="2" max="2" width="11.85546875" customWidth="1"/>
    <col min="3" max="3" width="15" style="3" customWidth="1"/>
    <col min="9" max="10" width="11.85546875" customWidth="1"/>
    <col min="12" max="12" width="13.7109375" bestFit="1" customWidth="1"/>
    <col min="14" max="14" width="13.42578125" bestFit="1" customWidth="1"/>
  </cols>
  <sheetData>
    <row r="1" spans="1:14" x14ac:dyDescent="0.25">
      <c r="A1" t="s">
        <v>2</v>
      </c>
      <c r="B1" t="s">
        <v>4</v>
      </c>
      <c r="C1" s="3" t="s">
        <v>5</v>
      </c>
    </row>
    <row r="2" spans="1:14" x14ac:dyDescent="0.25">
      <c r="A2" t="s">
        <v>14</v>
      </c>
      <c r="C2" s="3">
        <f>J6</f>
        <v>16000</v>
      </c>
      <c r="I2" t="s">
        <v>21</v>
      </c>
      <c r="J2" t="s">
        <v>17</v>
      </c>
      <c r="K2" t="s">
        <v>16</v>
      </c>
      <c r="L2" t="s">
        <v>22</v>
      </c>
      <c r="M2" t="s">
        <v>18</v>
      </c>
      <c r="N2" t="s">
        <v>23</v>
      </c>
    </row>
    <row r="3" spans="1:14" x14ac:dyDescent="0.25">
      <c r="A3" t="s">
        <v>0</v>
      </c>
      <c r="B3" s="1">
        <v>0.5</v>
      </c>
      <c r="C3" s="3">
        <f>(J7/100%)*D9</f>
        <v>7936.5079365079364</v>
      </c>
      <c r="I3" t="s">
        <v>12</v>
      </c>
      <c r="J3">
        <v>36000</v>
      </c>
    </row>
    <row r="4" spans="1:14" x14ac:dyDescent="0.25">
      <c r="A4" t="s">
        <v>1</v>
      </c>
      <c r="B4" s="1">
        <v>0.5</v>
      </c>
      <c r="C4" s="3">
        <f>(J5/100%)*(D14+D15)/2</f>
        <v>11666.666666666666</v>
      </c>
      <c r="I4" t="s">
        <v>13</v>
      </c>
      <c r="J4">
        <v>20000</v>
      </c>
      <c r="K4" s="1" t="s">
        <v>20</v>
      </c>
      <c r="L4">
        <f>(J4*120%)/100%</f>
        <v>24000</v>
      </c>
      <c r="M4" s="1" t="s">
        <v>19</v>
      </c>
      <c r="N4">
        <v>0</v>
      </c>
    </row>
    <row r="5" spans="1:14" x14ac:dyDescent="0.25">
      <c r="A5" s="2" t="s">
        <v>3</v>
      </c>
      <c r="C5" s="3">
        <f>C2+C3+C4</f>
        <v>35603.174603174601</v>
      </c>
      <c r="I5" t="s">
        <v>1</v>
      </c>
      <c r="J5">
        <v>10000</v>
      </c>
      <c r="K5" s="1" t="s">
        <v>20</v>
      </c>
      <c r="L5">
        <f>(J5*120%)/100%</f>
        <v>12000</v>
      </c>
      <c r="M5" s="1" t="s">
        <v>19</v>
      </c>
      <c r="N5">
        <v>0</v>
      </c>
    </row>
    <row r="6" spans="1:14" x14ac:dyDescent="0.25">
      <c r="I6" t="s">
        <v>14</v>
      </c>
      <c r="J6">
        <v>16000</v>
      </c>
    </row>
    <row r="7" spans="1:14" x14ac:dyDescent="0.25">
      <c r="I7" t="s">
        <v>15</v>
      </c>
      <c r="J7">
        <v>10000</v>
      </c>
      <c r="K7" s="1" t="s">
        <v>20</v>
      </c>
      <c r="L7">
        <f>(J7*120%)/100%</f>
        <v>12000</v>
      </c>
      <c r="M7" s="1" t="s">
        <v>19</v>
      </c>
      <c r="N7">
        <v>0</v>
      </c>
    </row>
    <row r="8" spans="1:14" x14ac:dyDescent="0.25">
      <c r="B8" t="s">
        <v>7</v>
      </c>
      <c r="C8" s="3" t="s">
        <v>8</v>
      </c>
      <c r="D8" t="s">
        <v>9</v>
      </c>
      <c r="E8" t="s">
        <v>17</v>
      </c>
    </row>
    <row r="9" spans="1:14" x14ac:dyDescent="0.25">
      <c r="A9" t="s">
        <v>6</v>
      </c>
      <c r="B9">
        <v>2520000</v>
      </c>
      <c r="C9" s="3">
        <v>2000000</v>
      </c>
      <c r="D9" s="1">
        <f>C9/B9</f>
        <v>0.79365079365079361</v>
      </c>
      <c r="E9">
        <f>(J7/100%)*D9</f>
        <v>7936.5079365079364</v>
      </c>
    </row>
    <row r="13" spans="1:14" x14ac:dyDescent="0.25">
      <c r="A13" t="s">
        <v>1</v>
      </c>
      <c r="B13" t="s">
        <v>7</v>
      </c>
      <c r="C13" s="3" t="s">
        <v>8</v>
      </c>
      <c r="D13" t="s">
        <v>9</v>
      </c>
      <c r="E13" t="s">
        <v>17</v>
      </c>
      <c r="F13" t="s">
        <v>24</v>
      </c>
    </row>
    <row r="14" spans="1:14" x14ac:dyDescent="0.25">
      <c r="A14" t="s">
        <v>10</v>
      </c>
      <c r="B14" s="4">
        <v>75000</v>
      </c>
      <c r="C14" s="4">
        <v>100000</v>
      </c>
      <c r="D14" s="1">
        <f>C14/B14</f>
        <v>1.3333333333333333</v>
      </c>
      <c r="E14" s="4">
        <f>(J$5/100%)*D14/2</f>
        <v>6666.6666666666661</v>
      </c>
      <c r="F14">
        <f>IF(D14&lt;--MID(M$5,2,9),N$5,IF(D14&gt;--MID(K$5,2,9),L$5/2,E14))</f>
        <v>6000</v>
      </c>
      <c r="G14">
        <f>MIN(IF(D14&lt;--MID(M$5,2,9),N$5,E14),L$5/2)</f>
        <v>6000</v>
      </c>
    </row>
    <row r="15" spans="1:14" x14ac:dyDescent="0.25">
      <c r="A15" t="s">
        <v>11</v>
      </c>
      <c r="B15" s="4">
        <v>50000</v>
      </c>
      <c r="C15" s="4">
        <v>50000</v>
      </c>
      <c r="D15" s="1">
        <f>C15/B15</f>
        <v>1</v>
      </c>
      <c r="E15" s="4">
        <f t="shared" ref="E15:E16" si="0">(J$5/100%)*D15/2</f>
        <v>5000</v>
      </c>
      <c r="F15">
        <f>IF(D15&lt;--MID(M$5,2,9),N$5,IF(D15&gt;--MID(K$5,2,9),L$5/2,E15))</f>
        <v>5000</v>
      </c>
      <c r="G15">
        <f t="shared" ref="G15:G16" si="1">MIN(IF(D15&lt;--MID(M$5,2,9),N$5,E15),L$5/2)</f>
        <v>5000</v>
      </c>
    </row>
    <row r="16" spans="1:14" x14ac:dyDescent="0.25">
      <c r="A16" t="s">
        <v>11</v>
      </c>
      <c r="B16" s="4">
        <v>50000</v>
      </c>
      <c r="C16" s="4">
        <v>35000</v>
      </c>
      <c r="D16" s="1">
        <f>C16/B16</f>
        <v>0.7</v>
      </c>
      <c r="E16" s="4">
        <f t="shared" si="0"/>
        <v>3500</v>
      </c>
      <c r="F16">
        <f>IF(D16&lt;--MID(M$5,2,9),N$5,IF(D16&gt;--MID(K$5,2,9),L$5/2,E16))</f>
        <v>0</v>
      </c>
      <c r="G16">
        <f t="shared" si="1"/>
        <v>0</v>
      </c>
    </row>
  </sheetData>
  <protectedRanges>
    <protectedRange sqref="B9:C9" name="Объём"/>
    <protectedRange sqref="B14:C16" name="KPY"/>
  </protectedRanges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Dinara</dc:creator>
  <cp:lastModifiedBy>Гусев Александр Валентинович</cp:lastModifiedBy>
  <dcterms:created xsi:type="dcterms:W3CDTF">2016-02-04T12:35:31Z</dcterms:created>
  <dcterms:modified xsi:type="dcterms:W3CDTF">2016-02-05T08:10:03Z</dcterms:modified>
</cp:coreProperties>
</file>