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480" yWindow="165" windowWidth="11355" windowHeight="7080"/>
  </bookViews>
  <sheets>
    <sheet name="Лист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X16" i="2" l="1"/>
  <c r="B41" i="2" l="1"/>
  <c r="B45" i="2"/>
  <c r="C41" i="2"/>
  <c r="C39" i="2"/>
  <c r="B39" i="2" s="1"/>
  <c r="C40" i="2"/>
  <c r="B40" i="2" s="1"/>
  <c r="C42" i="2"/>
  <c r="B42" i="2" s="1"/>
  <c r="C43" i="2"/>
  <c r="B43" i="2" s="1"/>
  <c r="C44" i="2"/>
  <c r="B44" i="2" s="1"/>
  <c r="C45" i="2"/>
  <c r="C46" i="2"/>
  <c r="B46" i="2" s="1"/>
  <c r="C47" i="2"/>
  <c r="B47" i="2" s="1"/>
  <c r="C48" i="2"/>
  <c r="B48" i="2" s="1"/>
  <c r="C49" i="2"/>
  <c r="B49" i="2" s="1"/>
  <c r="C50" i="2"/>
  <c r="B50" i="2" s="1"/>
  <c r="W22" i="2" l="1"/>
  <c r="C12" i="2"/>
  <c r="T25" i="2" s="1"/>
  <c r="C3" i="2"/>
  <c r="T16" i="2" s="1"/>
  <c r="C5" i="2"/>
  <c r="T18" i="2" s="1"/>
  <c r="W18" i="2" s="1"/>
  <c r="C6" i="2"/>
  <c r="T19" i="2" s="1"/>
  <c r="W19" i="2" s="1"/>
  <c r="C7" i="2"/>
  <c r="T20" i="2" s="1"/>
  <c r="C8" i="2"/>
  <c r="T21" i="2" s="1"/>
  <c r="C9" i="2"/>
  <c r="T22" i="2" s="1"/>
  <c r="C10" i="2"/>
  <c r="T23" i="2" s="1"/>
  <c r="W23" i="2" s="1"/>
  <c r="C11" i="2"/>
  <c r="T24" i="2" s="1"/>
  <c r="W24" i="2" s="1"/>
  <c r="C13" i="2"/>
  <c r="T26" i="2" s="1"/>
  <c r="W26" i="2" s="1"/>
  <c r="C14" i="2"/>
  <c r="T27" i="2" s="1"/>
  <c r="C15" i="2"/>
  <c r="U16" i="2" s="1"/>
  <c r="C16" i="2"/>
  <c r="U17" i="2" s="1"/>
  <c r="C17" i="2"/>
  <c r="U18" i="2" s="1"/>
  <c r="C18" i="2"/>
  <c r="U19" i="2" s="1"/>
  <c r="C19" i="2"/>
  <c r="U20" i="2" s="1"/>
  <c r="W20" i="2" s="1"/>
  <c r="C20" i="2"/>
  <c r="U21" i="2" s="1"/>
  <c r="C21" i="2"/>
  <c r="U22" i="2" s="1"/>
  <c r="C22" i="2"/>
  <c r="U23" i="2" s="1"/>
  <c r="C23" i="2"/>
  <c r="U24" i="2" s="1"/>
  <c r="C24" i="2"/>
  <c r="U25" i="2" s="1"/>
  <c r="C25" i="2"/>
  <c r="U26" i="2" s="1"/>
  <c r="C26" i="2"/>
  <c r="U27" i="2" s="1"/>
  <c r="C27" i="2"/>
  <c r="V16" i="2" s="1"/>
  <c r="C28" i="2"/>
  <c r="V17" i="2" s="1"/>
  <c r="C29" i="2"/>
  <c r="V18" i="2" s="1"/>
  <c r="C30" i="2"/>
  <c r="V19" i="2" s="1"/>
  <c r="C31" i="2"/>
  <c r="V20" i="2" s="1"/>
  <c r="C32" i="2"/>
  <c r="V21" i="2" s="1"/>
  <c r="C33" i="2"/>
  <c r="V22" i="2" s="1"/>
  <c r="C34" i="2"/>
  <c r="V23" i="2" s="1"/>
  <c r="C35" i="2"/>
  <c r="V24" i="2" s="1"/>
  <c r="C36" i="2"/>
  <c r="V25" i="2" s="1"/>
  <c r="C37" i="2"/>
  <c r="V26" i="2" s="1"/>
  <c r="C38" i="2"/>
  <c r="V27" i="2" s="1"/>
  <c r="C4" i="2"/>
  <c r="T17" i="2" s="1"/>
  <c r="W17" i="2" s="1"/>
  <c r="W21" i="2" l="1"/>
  <c r="W16" i="2"/>
  <c r="W25" i="2"/>
  <c r="W27" i="2"/>
  <c r="W28" i="2"/>
  <c r="X20" i="2" s="1"/>
  <c r="X24" i="2" l="1"/>
  <c r="X22" i="2"/>
  <c r="X18" i="2"/>
  <c r="X25" i="2"/>
  <c r="X27" i="2"/>
  <c r="X19" i="2"/>
  <c r="X21" i="2"/>
  <c r="X17" i="2"/>
  <c r="X23" i="2"/>
  <c r="X26" i="2"/>
  <c r="X28" i="2" l="1"/>
</calcChain>
</file>

<file path=xl/sharedStrings.xml><?xml version="1.0" encoding="utf-8"?>
<sst xmlns="http://schemas.openxmlformats.org/spreadsheetml/2006/main" count="35" uniqueCount="34">
  <si>
    <t>Коэффициент детерминации тренда R2</t>
  </si>
  <si>
    <t>y=ax^6+bx^5+cx^4+dx^3+gx^2+mx+v</t>
  </si>
  <si>
    <t>Расчет значений полинома</t>
  </si>
  <si>
    <t>a=</t>
  </si>
  <si>
    <t>b=</t>
  </si>
  <si>
    <t>c=</t>
  </si>
  <si>
    <t>d=</t>
  </si>
  <si>
    <t>g=</t>
  </si>
  <si>
    <t>m=</t>
  </si>
  <si>
    <t>v=</t>
  </si>
  <si>
    <t>Период</t>
  </si>
  <si>
    <t>Шт</t>
  </si>
  <si>
    <t>Уравнение</t>
  </si>
  <si>
    <t>Сезонная компонента</t>
  </si>
  <si>
    <t>№</t>
  </si>
  <si>
    <t>Месяц</t>
  </si>
  <si>
    <t>Сезон 1</t>
  </si>
  <si>
    <t>Сезон 2</t>
  </si>
  <si>
    <t>Сезон 3</t>
  </si>
  <si>
    <t>Среднее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</si>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</sst>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_ ;[Red]\-#,##0.00\ \ "/>
    <numFmt numFmtId="165" formatCode="_-* #,##0_р_._-;\-* #,##0_р_._-;_-* &quot;-&quot;??_р_._-;_-@_-"/>
    <numFmt numFmtId="166" formatCode="_-* #,##0.0_р_._-;\-* #,##0.0_р_._-;_-* &quot;-&quot;??_р_._-;_-@_-"/>
  </numFmts>
  <fonts count="10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Alignment="1">
      <alignment horizontal="left"/>
    </xf>
    <xf numFmtId="0" fontId="1" fillId="0" borderId="0" xfId="0" applyFont="1"/>
    <xf numFmtId="164" fontId="0" fillId="0" borderId="1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3" fontId="2" fillId="0" borderId="1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165" fontId="9" fillId="0" borderId="1" xfId="1" applyNumberFormat="1" applyFont="1" applyFill="1" applyBorder="1"/>
    <xf numFmtId="165" fontId="6" fillId="0" borderId="1" xfId="1" applyNumberFormat="1" applyFont="1" applyFill="1" applyBorder="1"/>
    <xf numFmtId="165" fontId="6" fillId="0" borderId="1" xfId="0" applyNumberFormat="1" applyFont="1" applyFill="1" applyBorder="1"/>
    <xf numFmtId="0" fontId="9" fillId="0" borderId="2" xfId="0" applyFont="1" applyFill="1" applyBorder="1"/>
    <xf numFmtId="0" fontId="6" fillId="0" borderId="2" xfId="0" applyFont="1" applyFill="1" applyBorder="1"/>
    <xf numFmtId="0" fontId="8" fillId="0" borderId="2" xfId="0" applyFont="1" applyFill="1" applyBorder="1"/>
    <xf numFmtId="166" fontId="8" fillId="0" borderId="2" xfId="0" applyNumberFormat="1" applyFont="1" applyFill="1" applyBorder="1"/>
    <xf numFmtId="165" fontId="6" fillId="0" borderId="2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trendline>
            <c:trendlineType val="poly"/>
            <c:order val="6"/>
            <c:dispRSqr val="1"/>
            <c:dispEq val="1"/>
            <c:trendlineLbl>
              <c:layout/>
              <c:numFmt formatCode="#,##0.0000000000" sourceLinked="0"/>
            </c:trendlineLbl>
          </c:trendline>
          <c:val>
            <c:numRef>
              <c:f>Лист1!$B$3:$B$38</c:f>
              <c:numCache>
                <c:formatCode>#,##0</c:formatCode>
                <c:ptCount val="36"/>
                <c:pt idx="0">
                  <c:v>633.64799999999991</c:v>
                </c:pt>
                <c:pt idx="1">
                  <c:v>673.57199999999989</c:v>
                </c:pt>
                <c:pt idx="2">
                  <c:v>810.37199999999996</c:v>
                </c:pt>
                <c:pt idx="3">
                  <c:v>444.42</c:v>
                </c:pt>
                <c:pt idx="4">
                  <c:v>446.73599999999993</c:v>
                </c:pt>
                <c:pt idx="5">
                  <c:v>525.54</c:v>
                </c:pt>
                <c:pt idx="6">
                  <c:v>669.95999999999992</c:v>
                </c:pt>
                <c:pt idx="7">
                  <c:v>658.57199999999989</c:v>
                </c:pt>
                <c:pt idx="8">
                  <c:v>605.65030000000002</c:v>
                </c:pt>
                <c:pt idx="9">
                  <c:v>682.77740000000006</c:v>
                </c:pt>
                <c:pt idx="10">
                  <c:v>633.01880000000006</c:v>
                </c:pt>
                <c:pt idx="11">
                  <c:v>1374.5083</c:v>
                </c:pt>
                <c:pt idx="12">
                  <c:v>640.28320000000008</c:v>
                </c:pt>
                <c:pt idx="13">
                  <c:v>557.87289999999996</c:v>
                </c:pt>
                <c:pt idx="14">
                  <c:v>667.30880000000013</c:v>
                </c:pt>
                <c:pt idx="15">
                  <c:v>391.66799999999995</c:v>
                </c:pt>
                <c:pt idx="16">
                  <c:v>473.71</c:v>
                </c:pt>
                <c:pt idx="17">
                  <c:v>574.63690000000008</c:v>
                </c:pt>
                <c:pt idx="18">
                  <c:v>667.0675</c:v>
                </c:pt>
                <c:pt idx="19">
                  <c:v>610.09529999999995</c:v>
                </c:pt>
                <c:pt idx="20">
                  <c:v>547.73829999999998</c:v>
                </c:pt>
                <c:pt idx="21">
                  <c:v>557.83479999999997</c:v>
                </c:pt>
                <c:pt idx="22">
                  <c:v>566.08979999999997</c:v>
                </c:pt>
                <c:pt idx="23">
                  <c:v>955.78</c:v>
                </c:pt>
                <c:pt idx="24">
                  <c:v>466.59</c:v>
                </c:pt>
                <c:pt idx="25">
                  <c:v>576.6674999999999</c:v>
                </c:pt>
                <c:pt idx="26">
                  <c:v>793.61500000000001</c:v>
                </c:pt>
                <c:pt idx="27">
                  <c:v>444.06099999999992</c:v>
                </c:pt>
                <c:pt idx="28">
                  <c:v>531.65649999999994</c:v>
                </c:pt>
                <c:pt idx="29">
                  <c:v>650.98050000000001</c:v>
                </c:pt>
                <c:pt idx="30">
                  <c:v>726.6964999999999</c:v>
                </c:pt>
                <c:pt idx="31">
                  <c:v>725.00599999999997</c:v>
                </c:pt>
                <c:pt idx="32">
                  <c:v>615.87099999999987</c:v>
                </c:pt>
                <c:pt idx="33">
                  <c:v>740.10550000000001</c:v>
                </c:pt>
                <c:pt idx="34">
                  <c:v>739.20849999999984</c:v>
                </c:pt>
                <c:pt idx="35">
                  <c:v>1554.9494999999999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86752"/>
        <c:axId val="229920768"/>
      </c:lineChart>
      <c:catAx>
        <c:axId val="22978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9920768"/>
        <c:crosses val="autoZero"/>
        <c:auto val="1"/>
        <c:lblAlgn val="ctr"/>
        <c:lblOffset val="100"/>
        <c:noMultiLvlLbl val="0"/>
      </c:catAx>
      <c:valAx>
        <c:axId val="2299207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29786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РЕЗУЛЬТАТ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Лист1!$B$2</c:f>
              <c:strCache>
                <c:ptCount val="1"/>
                <c:pt idx="0">
                  <c:v>Шт</c:v>
                </c:pt>
              </c:strCache>
            </c:strRef>
          </c:tx>
          <c:marker>
            <c:symbol val="none"/>
          </c:marker>
          <c:val>
            <c:numRef>
              <c:f>Лист1!$B$3:$B$50</c:f>
              <c:numCache>
                <c:formatCode>#,##0</c:formatCode>
                <c:ptCount val="48"/>
                <c:pt idx="0">
                  <c:v>633.64799999999991</c:v>
                </c:pt>
                <c:pt idx="1">
                  <c:v>673.57199999999989</c:v>
                </c:pt>
                <c:pt idx="2">
                  <c:v>810.37199999999996</c:v>
                </c:pt>
                <c:pt idx="3">
                  <c:v>444.42</c:v>
                </c:pt>
                <c:pt idx="4">
                  <c:v>446.73599999999993</c:v>
                </c:pt>
                <c:pt idx="5">
                  <c:v>525.54</c:v>
                </c:pt>
                <c:pt idx="6">
                  <c:v>669.95999999999992</c:v>
                </c:pt>
                <c:pt idx="7">
                  <c:v>658.57199999999989</c:v>
                </c:pt>
                <c:pt idx="8">
                  <c:v>605.65030000000002</c:v>
                </c:pt>
                <c:pt idx="9">
                  <c:v>682.77740000000006</c:v>
                </c:pt>
                <c:pt idx="10">
                  <c:v>633.01880000000006</c:v>
                </c:pt>
                <c:pt idx="11">
                  <c:v>1374.5083</c:v>
                </c:pt>
                <c:pt idx="12">
                  <c:v>640.28320000000008</c:v>
                </c:pt>
                <c:pt idx="13">
                  <c:v>557.87289999999996</c:v>
                </c:pt>
                <c:pt idx="14">
                  <c:v>667.30880000000013</c:v>
                </c:pt>
                <c:pt idx="15">
                  <c:v>391.66799999999995</c:v>
                </c:pt>
                <c:pt idx="16">
                  <c:v>473.71</c:v>
                </c:pt>
                <c:pt idx="17">
                  <c:v>574.63690000000008</c:v>
                </c:pt>
                <c:pt idx="18">
                  <c:v>667.0675</c:v>
                </c:pt>
                <c:pt idx="19">
                  <c:v>610.09529999999995</c:v>
                </c:pt>
                <c:pt idx="20">
                  <c:v>547.73829999999998</c:v>
                </c:pt>
                <c:pt idx="21">
                  <c:v>557.83479999999997</c:v>
                </c:pt>
                <c:pt idx="22">
                  <c:v>566.08979999999997</c:v>
                </c:pt>
                <c:pt idx="23">
                  <c:v>955.78</c:v>
                </c:pt>
                <c:pt idx="24">
                  <c:v>466.59</c:v>
                </c:pt>
                <c:pt idx="25">
                  <c:v>576.6674999999999</c:v>
                </c:pt>
                <c:pt idx="26">
                  <c:v>793.61500000000001</c:v>
                </c:pt>
                <c:pt idx="27">
                  <c:v>444.06099999999992</c:v>
                </c:pt>
                <c:pt idx="28">
                  <c:v>531.65649999999994</c:v>
                </c:pt>
                <c:pt idx="29">
                  <c:v>650.98050000000001</c:v>
                </c:pt>
                <c:pt idx="30">
                  <c:v>726.6964999999999</c:v>
                </c:pt>
                <c:pt idx="31">
                  <c:v>725.00599999999997</c:v>
                </c:pt>
                <c:pt idx="32">
                  <c:v>615.87099999999987</c:v>
                </c:pt>
                <c:pt idx="33">
                  <c:v>740.10550000000001</c:v>
                </c:pt>
                <c:pt idx="34">
                  <c:v>739.20849999999984</c:v>
                </c:pt>
                <c:pt idx="35">
                  <c:v>1554.9494999999999</c:v>
                </c:pt>
                <c:pt idx="36">
                  <c:v>1905.5392718256053</c:v>
                </c:pt>
                <c:pt idx="37">
                  <c:v>2872.7489688553337</c:v>
                </c:pt>
                <c:pt idx="38">
                  <c:v>4315.4549078585478</c:v>
                </c:pt>
                <c:pt idx="39">
                  <c:v>5816.457365601982</c:v>
                </c:pt>
                <c:pt idx="40">
                  <c:v>8234.7561108615664</c:v>
                </c:pt>
                <c:pt idx="41">
                  <c:v>11431.139248413609</c:v>
                </c:pt>
                <c:pt idx="42">
                  <c:v>15541.082063024449</c:v>
                </c:pt>
                <c:pt idx="43">
                  <c:v>20645.215863438803</c:v>
                </c:pt>
                <c:pt idx="44">
                  <c:v>27007.576826368488</c:v>
                </c:pt>
                <c:pt idx="45">
                  <c:v>35050.591507150712</c:v>
                </c:pt>
                <c:pt idx="46">
                  <c:v>44839.375683735045</c:v>
                </c:pt>
                <c:pt idx="47">
                  <c:v>57352.28653400686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8960"/>
        <c:axId val="91130496"/>
      </c:lineChart>
      <c:catAx>
        <c:axId val="91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91130496"/>
        <c:crosses val="autoZero"/>
        <c:auto val="1"/>
        <c:lblAlgn val="ctr"/>
        <c:lblOffset val="100"/>
        <c:noMultiLvlLbl val="0"/>
      </c:catAx>
      <c:valAx>
        <c:axId val="91130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1128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</xdr:row>
      <xdr:rowOff>57150</xdr:rowOff>
    </xdr:from>
    <xdr:to>
      <xdr:col>15</xdr:col>
      <xdr:colOff>495300</xdr:colOff>
      <xdr:row>21</xdr:row>
      <xdr:rowOff>0</xdr:rowOff>
    </xdr:to>
    <xdr:graphicFrame macro="">
      <xdr:nvGraphicFramePr>
        <xdr:cNvPr id="210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21</xdr:row>
      <xdr:rowOff>147637</xdr:rowOff>
    </xdr:from>
    <xdr:to>
      <xdr:col>15</xdr:col>
      <xdr:colOff>485775</xdr:colOff>
      <xdr:row>37</xdr:row>
      <xdr:rowOff>100012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6;&#1087;&#1088;&#1086;&#1089;%20&#1087;&#1086;%20&#1090;&#1088;&#1077;&#1085;&#1076;&#1091;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2">
          <cell r="D2" t="str">
            <v>Шт</v>
          </cell>
        </row>
        <row r="3">
          <cell r="D3">
            <v>528.04</v>
          </cell>
        </row>
        <row r="4">
          <cell r="D4">
            <v>561.30999999999995</v>
          </cell>
        </row>
        <row r="5">
          <cell r="D5">
            <v>675.31</v>
          </cell>
        </row>
        <row r="6">
          <cell r="D6">
            <v>370.35</v>
          </cell>
        </row>
        <row r="7">
          <cell r="D7">
            <v>372.28</v>
          </cell>
        </row>
        <row r="8">
          <cell r="D8">
            <v>437.95</v>
          </cell>
        </row>
        <row r="9">
          <cell r="D9">
            <v>558.29999999999995</v>
          </cell>
        </row>
        <row r="10">
          <cell r="D10">
            <v>548.80999999999995</v>
          </cell>
        </row>
        <row r="11">
          <cell r="D11">
            <v>476.89</v>
          </cell>
        </row>
        <row r="12">
          <cell r="D12">
            <v>537.62</v>
          </cell>
        </row>
        <row r="13">
          <cell r="D13">
            <v>498.44</v>
          </cell>
        </row>
        <row r="14">
          <cell r="D14">
            <v>1082.29</v>
          </cell>
        </row>
        <row r="15">
          <cell r="D15">
            <v>504.16</v>
          </cell>
        </row>
        <row r="16">
          <cell r="D16">
            <v>439.27</v>
          </cell>
        </row>
        <row r="17">
          <cell r="D17">
            <v>525.44000000000005</v>
          </cell>
        </row>
        <row r="18">
          <cell r="D18">
            <v>308.39999999999998</v>
          </cell>
        </row>
        <row r="19">
          <cell r="D19">
            <v>373</v>
          </cell>
        </row>
        <row r="20">
          <cell r="D20">
            <v>452.47</v>
          </cell>
        </row>
        <row r="21">
          <cell r="D21">
            <v>525.25</v>
          </cell>
        </row>
        <row r="22">
          <cell r="D22">
            <v>480.39</v>
          </cell>
        </row>
        <row r="23">
          <cell r="D23">
            <v>431.29</v>
          </cell>
        </row>
        <row r="24">
          <cell r="D24">
            <v>439.24</v>
          </cell>
        </row>
        <row r="25">
          <cell r="D25">
            <v>445.74</v>
          </cell>
        </row>
        <row r="26">
          <cell r="D26">
            <v>955.78</v>
          </cell>
        </row>
        <row r="27">
          <cell r="D27">
            <v>466.59</v>
          </cell>
        </row>
        <row r="28">
          <cell r="D28">
            <v>501.45</v>
          </cell>
        </row>
        <row r="29">
          <cell r="D29">
            <v>690.1</v>
          </cell>
        </row>
        <row r="30">
          <cell r="D30">
            <v>386.14</v>
          </cell>
        </row>
        <row r="31">
          <cell r="D31">
            <v>462.31</v>
          </cell>
        </row>
        <row r="32">
          <cell r="D32">
            <v>566.07000000000005</v>
          </cell>
        </row>
        <row r="33">
          <cell r="D33">
            <v>631.91</v>
          </cell>
        </row>
        <row r="34">
          <cell r="D34">
            <v>630.44000000000005</v>
          </cell>
        </row>
        <row r="35">
          <cell r="D35">
            <v>535.54</v>
          </cell>
        </row>
        <row r="36">
          <cell r="D36">
            <v>643.57000000000005</v>
          </cell>
        </row>
        <row r="37">
          <cell r="D37">
            <v>642.79</v>
          </cell>
        </row>
        <row r="38">
          <cell r="D38">
            <v>1352.13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0"/>
  <sheetViews>
    <sheetView tabSelected="1" topLeftCell="E1" workbookViewId="0">
      <selection activeCell="X16" sqref="X16:X27"/>
    </sheetView>
  </sheetViews>
  <sheetFormatPr defaultRowHeight="12.75" x14ac:dyDescent="0.2"/>
  <cols>
    <col min="1" max="1" width="9.140625" style="1"/>
    <col min="2" max="2" width="10.28515625" style="1" bestFit="1" customWidth="1"/>
    <col min="3" max="3" width="17.85546875" style="19" customWidth="1"/>
    <col min="4" max="4" width="10.28515625" style="19" customWidth="1"/>
    <col min="17" max="17" width="18.28515625" customWidth="1"/>
  </cols>
  <sheetData>
    <row r="2" spans="1:24" ht="39" x14ac:dyDescent="0.25">
      <c r="A2" s="4" t="s">
        <v>10</v>
      </c>
      <c r="B2" s="4" t="s">
        <v>11</v>
      </c>
      <c r="C2" s="17" t="s">
        <v>2</v>
      </c>
      <c r="D2" s="17" t="s">
        <v>13</v>
      </c>
      <c r="Q2" s="8" t="s">
        <v>0</v>
      </c>
    </row>
    <row r="3" spans="1:24" x14ac:dyDescent="0.2">
      <c r="A3" s="3">
        <v>1</v>
      </c>
      <c r="B3" s="5">
        <v>633.64799999999991</v>
      </c>
      <c r="C3" s="16">
        <f t="shared" ref="C3:C50" si="0">$R$11*A3^6+$S$11*A3^5+$T$11*A3^4+$U$11*A3^3+$V$11*A3^2+$W$11*A3+$X$11</f>
        <v>768.37590174950003</v>
      </c>
      <c r="D3" s="16"/>
      <c r="Q3" s="7"/>
    </row>
    <row r="4" spans="1:24" x14ac:dyDescent="0.2">
      <c r="A4" s="3">
        <v>2</v>
      </c>
      <c r="B4" s="5">
        <v>673.57199999999989</v>
      </c>
      <c r="C4" s="16">
        <f t="shared" si="0"/>
        <v>593.74327840370006</v>
      </c>
      <c r="D4" s="16"/>
      <c r="Q4" s="13" t="s">
        <v>12</v>
      </c>
      <c r="R4" s="10" t="s">
        <v>1</v>
      </c>
      <c r="S4" s="11"/>
      <c r="T4" s="11"/>
      <c r="U4" s="11"/>
    </row>
    <row r="5" spans="1:24" x14ac:dyDescent="0.2">
      <c r="A5" s="3">
        <v>3</v>
      </c>
      <c r="B5" s="5">
        <v>810.37199999999996</v>
      </c>
      <c r="C5" s="16">
        <f t="shared" si="0"/>
        <v>524.13722983750017</v>
      </c>
      <c r="D5" s="16"/>
      <c r="Q5" s="7"/>
      <c r="R5" s="12"/>
      <c r="S5" s="7"/>
      <c r="T5" s="7"/>
      <c r="U5" s="7"/>
    </row>
    <row r="6" spans="1:24" x14ac:dyDescent="0.2">
      <c r="A6" s="3">
        <v>4</v>
      </c>
      <c r="B6" s="5">
        <v>444.42</v>
      </c>
      <c r="C6" s="16">
        <f t="shared" si="0"/>
        <v>521.18128775149989</v>
      </c>
      <c r="D6" s="16"/>
      <c r="R6" s="9"/>
    </row>
    <row r="7" spans="1:24" x14ac:dyDescent="0.2">
      <c r="A7" s="3">
        <v>5</v>
      </c>
      <c r="B7" s="5">
        <v>446.73599999999993</v>
      </c>
      <c r="C7" s="16">
        <f t="shared" si="0"/>
        <v>555.5614141750998</v>
      </c>
      <c r="D7" s="16"/>
      <c r="R7" s="9"/>
    </row>
    <row r="8" spans="1:24" x14ac:dyDescent="0.2">
      <c r="A8" s="3">
        <v>6</v>
      </c>
      <c r="B8" s="5">
        <v>525.54</v>
      </c>
      <c r="C8" s="16">
        <f t="shared" si="0"/>
        <v>605.71722422650032</v>
      </c>
      <c r="D8" s="16"/>
    </row>
    <row r="9" spans="1:24" x14ac:dyDescent="0.2">
      <c r="A9" s="3">
        <v>7</v>
      </c>
      <c r="B9" s="5">
        <v>669.95999999999992</v>
      </c>
      <c r="C9" s="16">
        <f t="shared" si="0"/>
        <v>656.62302181669952</v>
      </c>
      <c r="D9" s="16"/>
      <c r="R9" s="7"/>
    </row>
    <row r="10" spans="1:24" ht="15" x14ac:dyDescent="0.25">
      <c r="A10" s="3">
        <v>8</v>
      </c>
      <c r="B10" s="5">
        <v>658.57199999999989</v>
      </c>
      <c r="C10" s="16">
        <f t="shared" si="0"/>
        <v>698.65864829749967</v>
      </c>
      <c r="D10" s="16"/>
      <c r="R10" s="14" t="s">
        <v>3</v>
      </c>
      <c r="S10" s="14" t="s">
        <v>4</v>
      </c>
      <c r="T10" s="14" t="s">
        <v>5</v>
      </c>
      <c r="U10" s="14" t="s">
        <v>6</v>
      </c>
      <c r="V10" s="15" t="s">
        <v>7</v>
      </c>
      <c r="W10" s="14" t="s">
        <v>8</v>
      </c>
      <c r="X10" s="14" t="s">
        <v>9</v>
      </c>
    </row>
    <row r="11" spans="1:24" x14ac:dyDescent="0.2">
      <c r="A11" s="3">
        <v>9</v>
      </c>
      <c r="B11" s="5">
        <v>605.65030000000002</v>
      </c>
      <c r="C11" s="16">
        <f t="shared" si="0"/>
        <v>726.57014405350105</v>
      </c>
      <c r="D11" s="16"/>
      <c r="R11" s="2">
        <v>1.2474019999999999E-4</v>
      </c>
      <c r="S11" s="20">
        <v>-1.35260212E-2</v>
      </c>
      <c r="T11" s="2">
        <v>0.56302795370000003</v>
      </c>
      <c r="U11" s="21">
        <v>-11.1908252789</v>
      </c>
      <c r="V11" s="2">
        <v>106.7623353285</v>
      </c>
      <c r="W11" s="21">
        <v>-424.61782365990001</v>
      </c>
      <c r="X11" s="2">
        <v>1096.8725886871</v>
      </c>
    </row>
    <row r="12" spans="1:24" x14ac:dyDescent="0.2">
      <c r="A12" s="3">
        <v>10</v>
      </c>
      <c r="B12" s="5">
        <v>682.77740000000006</v>
      </c>
      <c r="C12" s="16">
        <f t="shared" si="0"/>
        <v>738.5202230380994</v>
      </c>
      <c r="D12" s="16"/>
    </row>
    <row r="13" spans="1:24" x14ac:dyDescent="0.2">
      <c r="A13" s="3">
        <v>11</v>
      </c>
      <c r="B13" s="5">
        <v>633.01880000000006</v>
      </c>
      <c r="C13" s="16">
        <f t="shared" si="0"/>
        <v>735.2285602534987</v>
      </c>
      <c r="D13" s="16"/>
    </row>
    <row r="14" spans="1:24" ht="15" x14ac:dyDescent="0.25">
      <c r="A14" s="3">
        <v>12</v>
      </c>
      <c r="B14" s="5">
        <v>1374.5083</v>
      </c>
      <c r="C14" s="16">
        <f t="shared" si="0"/>
        <v>719.20189217470056</v>
      </c>
      <c r="D14" s="16"/>
      <c r="R14" s="24"/>
      <c r="S14" s="25"/>
      <c r="T14" s="25"/>
      <c r="U14" s="25"/>
      <c r="V14" s="25"/>
      <c r="W14" s="25"/>
      <c r="X14" s="25"/>
    </row>
    <row r="15" spans="1:24" ht="34.5" x14ac:dyDescent="0.25">
      <c r="A15" s="3">
        <v>13</v>
      </c>
      <c r="B15" s="5">
        <v>640.28320000000008</v>
      </c>
      <c r="C15" s="16">
        <f t="shared" si="0"/>
        <v>694.05393011749698</v>
      </c>
      <c r="D15" s="16"/>
      <c r="R15" s="26" t="s">
        <v>14</v>
      </c>
      <c r="S15" s="27" t="s">
        <v>15</v>
      </c>
      <c r="T15" s="27" t="s">
        <v>16</v>
      </c>
      <c r="U15" s="27" t="s">
        <v>17</v>
      </c>
      <c r="V15" s="27" t="s">
        <v>18</v>
      </c>
      <c r="W15" s="27" t="s">
        <v>19</v>
      </c>
      <c r="X15" s="28" t="s">
        <v>13</v>
      </c>
    </row>
    <row r="16" spans="1:24" ht="15" x14ac:dyDescent="0.25">
      <c r="A16" s="3">
        <v>14</v>
      </c>
      <c r="B16" s="5">
        <v>557.87289999999996</v>
      </c>
      <c r="C16" s="16">
        <f t="shared" si="0"/>
        <v>663.91508655049915</v>
      </c>
      <c r="D16" s="16"/>
      <c r="R16" s="29">
        <v>1</v>
      </c>
      <c r="S16" s="30" t="s">
        <v>20</v>
      </c>
      <c r="T16" s="31">
        <f>B3-C3</f>
        <v>-134.72790174950012</v>
      </c>
      <c r="U16" s="31">
        <f>B15-C15</f>
        <v>-53.770730117496896</v>
      </c>
      <c r="V16" s="31">
        <f>B27-C27</f>
        <v>-181.54561812712603</v>
      </c>
      <c r="W16" s="30">
        <f>(T16+U16+V16)/3</f>
        <v>-123.34808333137435</v>
      </c>
      <c r="X16" s="31">
        <f>W16-$W$28/12</f>
        <v>-123.34242399457686</v>
      </c>
    </row>
    <row r="17" spans="1:24" ht="15" x14ac:dyDescent="0.25">
      <c r="A17" s="3">
        <v>15</v>
      </c>
      <c r="B17" s="5">
        <v>667.30880000000013</v>
      </c>
      <c r="C17" s="16">
        <f t="shared" si="0"/>
        <v>632.93201435109972</v>
      </c>
      <c r="D17" s="16"/>
      <c r="R17" s="29">
        <v>2</v>
      </c>
      <c r="S17" s="30" t="s">
        <v>21</v>
      </c>
      <c r="T17" s="31">
        <f t="shared" ref="T17:T27" si="1">B4-C4</f>
        <v>79.828721596299829</v>
      </c>
      <c r="U17" s="31">
        <f t="shared" ref="U17:U27" si="2">B16-C16</f>
        <v>-106.0421865504992</v>
      </c>
      <c r="V17" s="31">
        <f t="shared" ref="V17:V27" si="3">B28-C28</f>
        <v>-78.269443884482712</v>
      </c>
      <c r="W17" s="30">
        <f t="shared" ref="W17:W27" si="4">(T17+U17+V17)/3</f>
        <v>-34.827636279560693</v>
      </c>
      <c r="X17" s="31">
        <f t="shared" ref="X17:X27" si="5">W17-$W$28/12</f>
        <v>-34.821976942763207</v>
      </c>
    </row>
    <row r="18" spans="1:24" ht="15" x14ac:dyDescent="0.25">
      <c r="A18" s="3">
        <v>16</v>
      </c>
      <c r="B18" s="5">
        <v>391.66799999999995</v>
      </c>
      <c r="C18" s="16">
        <f t="shared" si="0"/>
        <v>604.85695900549877</v>
      </c>
      <c r="D18" s="16"/>
      <c r="R18" s="29">
        <v>3</v>
      </c>
      <c r="S18" s="30" t="s">
        <v>22</v>
      </c>
      <c r="T18" s="31">
        <f t="shared" si="1"/>
        <v>286.23477016249979</v>
      </c>
      <c r="U18" s="31">
        <f t="shared" si="2"/>
        <v>34.376785648900409</v>
      </c>
      <c r="V18" s="31">
        <f t="shared" si="3"/>
        <v>141.26741483128717</v>
      </c>
      <c r="W18" s="30">
        <f t="shared" si="4"/>
        <v>153.95965688089578</v>
      </c>
      <c r="X18" s="31">
        <f t="shared" si="5"/>
        <v>153.96531621769327</v>
      </c>
    </row>
    <row r="19" spans="1:24" ht="15" x14ac:dyDescent="0.25">
      <c r="A19" s="3">
        <v>17</v>
      </c>
      <c r="B19" s="5">
        <v>473.71</v>
      </c>
      <c r="C19" s="16">
        <f t="shared" si="0"/>
        <v>582.72692375270185</v>
      </c>
      <c r="D19" s="16"/>
      <c r="R19" s="29">
        <v>4</v>
      </c>
      <c r="S19" s="30" t="s">
        <v>23</v>
      </c>
      <c r="T19" s="31">
        <f t="shared" si="1"/>
        <v>-76.761287751499879</v>
      </c>
      <c r="U19" s="31">
        <f t="shared" si="2"/>
        <v>-213.18895900549882</v>
      </c>
      <c r="V19" s="31">
        <f t="shared" si="3"/>
        <v>-195.98728198748358</v>
      </c>
      <c r="W19" s="30">
        <f t="shared" si="4"/>
        <v>-161.97917624816077</v>
      </c>
      <c r="X19" s="31">
        <f t="shared" si="5"/>
        <v>-161.97351691136328</v>
      </c>
    </row>
    <row r="20" spans="1:24" ht="15" x14ac:dyDescent="0.25">
      <c r="A20" s="3">
        <v>18</v>
      </c>
      <c r="B20" s="5">
        <v>574.63690000000008</v>
      </c>
      <c r="C20" s="16">
        <f t="shared" si="0"/>
        <v>568.63264767250371</v>
      </c>
      <c r="D20" s="16"/>
      <c r="R20" s="29">
        <v>5</v>
      </c>
      <c r="S20" s="30" t="s">
        <v>24</v>
      </c>
      <c r="T20" s="31">
        <f t="shared" si="1"/>
        <v>-108.82541417509987</v>
      </c>
      <c r="U20" s="31">
        <f t="shared" si="2"/>
        <v>-109.01692375270187</v>
      </c>
      <c r="V20" s="31">
        <f t="shared" si="3"/>
        <v>-88.503423461531725</v>
      </c>
      <c r="W20" s="30">
        <f t="shared" si="4"/>
        <v>-102.11525379644449</v>
      </c>
      <c r="X20" s="31">
        <f t="shared" si="5"/>
        <v>-102.109594459647</v>
      </c>
    </row>
    <row r="21" spans="1:24" ht="15" x14ac:dyDescent="0.25">
      <c r="A21" s="3">
        <v>19</v>
      </c>
      <c r="B21" s="5">
        <v>667.0675</v>
      </c>
      <c r="C21" s="16">
        <f t="shared" si="0"/>
        <v>563.577396717493</v>
      </c>
      <c r="D21" s="16"/>
      <c r="R21" s="29">
        <v>6</v>
      </c>
      <c r="S21" s="30" t="s">
        <v>25</v>
      </c>
      <c r="T21" s="31">
        <f t="shared" si="1"/>
        <v>-80.177224226500357</v>
      </c>
      <c r="U21" s="31">
        <f t="shared" si="2"/>
        <v>6.0042523274963742</v>
      </c>
      <c r="V21" s="31">
        <f t="shared" si="3"/>
        <v>52.890218759885215</v>
      </c>
      <c r="W21" s="30">
        <f t="shared" si="4"/>
        <v>-7.0942510463729223</v>
      </c>
      <c r="X21" s="31">
        <f t="shared" si="5"/>
        <v>-7.0885917095754341</v>
      </c>
    </row>
    <row r="22" spans="1:24" ht="15" x14ac:dyDescent="0.25">
      <c r="A22" s="3">
        <v>20</v>
      </c>
      <c r="B22" s="5">
        <v>610.09529999999995</v>
      </c>
      <c r="C22" s="16">
        <f t="shared" si="0"/>
        <v>567.42556768910094</v>
      </c>
      <c r="D22" s="16"/>
      <c r="R22" s="29">
        <v>7</v>
      </c>
      <c r="S22" s="30" t="s">
        <v>26</v>
      </c>
      <c r="T22" s="31">
        <f t="shared" si="1"/>
        <v>13.336978183300403</v>
      </c>
      <c r="U22" s="31">
        <f t="shared" si="2"/>
        <v>103.49010328250699</v>
      </c>
      <c r="V22" s="31">
        <f t="shared" si="3"/>
        <v>143.22594413852823</v>
      </c>
      <c r="W22" s="30">
        <f t="shared" si="4"/>
        <v>86.684341868111872</v>
      </c>
      <c r="X22" s="31">
        <f t="shared" si="5"/>
        <v>86.690001204909365</v>
      </c>
    </row>
    <row r="23" spans="1:24" ht="15" x14ac:dyDescent="0.25">
      <c r="A23" s="3">
        <v>21</v>
      </c>
      <c r="B23" s="5">
        <v>547.73829999999998</v>
      </c>
      <c r="C23" s="16">
        <f t="shared" si="0"/>
        <v>578.9411051575064</v>
      </c>
      <c r="D23" s="16"/>
      <c r="R23" s="29">
        <v>8</v>
      </c>
      <c r="S23" s="30" t="s">
        <v>27</v>
      </c>
      <c r="T23" s="31">
        <f t="shared" si="1"/>
        <v>-40.086648297499778</v>
      </c>
      <c r="U23" s="31">
        <f t="shared" si="2"/>
        <v>42.669732310899008</v>
      </c>
      <c r="V23" s="31">
        <f t="shared" si="3"/>
        <v>133.82426394329411</v>
      </c>
      <c r="W23" s="30">
        <f t="shared" si="4"/>
        <v>45.46911598556445</v>
      </c>
      <c r="X23" s="31">
        <f t="shared" si="5"/>
        <v>45.474775322361936</v>
      </c>
    </row>
    <row r="24" spans="1:24" ht="15" x14ac:dyDescent="0.25">
      <c r="A24" s="3">
        <v>22</v>
      </c>
      <c r="B24" s="5">
        <v>557.83479999999997</v>
      </c>
      <c r="C24" s="16">
        <f t="shared" si="0"/>
        <v>595.91573132570761</v>
      </c>
      <c r="D24" s="16"/>
      <c r="R24" s="29">
        <v>9</v>
      </c>
      <c r="S24" s="30" t="s">
        <v>28</v>
      </c>
      <c r="T24" s="31">
        <f t="shared" si="1"/>
        <v>-120.91984405350104</v>
      </c>
      <c r="U24" s="31">
        <f t="shared" si="2"/>
        <v>-31.202805157506418</v>
      </c>
      <c r="V24" s="31">
        <f t="shared" si="3"/>
        <v>-26.599770997495852</v>
      </c>
      <c r="W24" s="30">
        <f t="shared" si="4"/>
        <v>-59.574140069501105</v>
      </c>
      <c r="X24" s="31">
        <f t="shared" si="5"/>
        <v>-59.56848073270362</v>
      </c>
    </row>
    <row r="25" spans="1:24" ht="15" x14ac:dyDescent="0.25">
      <c r="A25" s="3">
        <v>23</v>
      </c>
      <c r="B25" s="5">
        <v>566.08979999999997</v>
      </c>
      <c r="C25" s="16">
        <f t="shared" si="0"/>
        <v>615.38698883751772</v>
      </c>
      <c r="D25" s="16"/>
      <c r="R25" s="29">
        <v>10</v>
      </c>
      <c r="S25" s="30" t="s">
        <v>29</v>
      </c>
      <c r="T25" s="31">
        <f t="shared" si="1"/>
        <v>-55.742823038099345</v>
      </c>
      <c r="U25" s="31">
        <f t="shared" si="2"/>
        <v>-38.080931325707638</v>
      </c>
      <c r="V25" s="31">
        <f t="shared" si="3"/>
        <v>-26.051055488516681</v>
      </c>
      <c r="W25" s="30">
        <f t="shared" si="4"/>
        <v>-39.958269950774557</v>
      </c>
      <c r="X25" s="31">
        <f t="shared" si="5"/>
        <v>-39.952610613977072</v>
      </c>
    </row>
    <row r="26" spans="1:24" ht="15" x14ac:dyDescent="0.25">
      <c r="A26" s="3">
        <v>24</v>
      </c>
      <c r="B26" s="5">
        <v>955.78</v>
      </c>
      <c r="C26" s="16">
        <f t="shared" si="0"/>
        <v>633.94609652949316</v>
      </c>
      <c r="D26" s="16"/>
      <c r="R26" s="29">
        <v>11</v>
      </c>
      <c r="S26" s="30" t="s">
        <v>30</v>
      </c>
      <c r="T26" s="31">
        <f t="shared" si="1"/>
        <v>-102.20976025349864</v>
      </c>
      <c r="U26" s="31">
        <f t="shared" si="2"/>
        <v>-49.297188837517751</v>
      </c>
      <c r="V26" s="31">
        <f t="shared" si="3"/>
        <v>-260.71722810313906</v>
      </c>
      <c r="W26" s="30">
        <f t="shared" si="4"/>
        <v>-137.40805906471849</v>
      </c>
      <c r="X26" s="31">
        <f t="shared" si="5"/>
        <v>-137.40239972792099</v>
      </c>
    </row>
    <row r="27" spans="1:24" ht="15" x14ac:dyDescent="0.25">
      <c r="A27" s="3">
        <v>25</v>
      </c>
      <c r="B27" s="5">
        <v>466.59</v>
      </c>
      <c r="C27" s="16">
        <f t="shared" si="0"/>
        <v>648.13561812712601</v>
      </c>
      <c r="D27" s="16"/>
      <c r="R27" s="29">
        <v>12</v>
      </c>
      <c r="S27" s="30" t="s">
        <v>31</v>
      </c>
      <c r="T27" s="31">
        <f t="shared" si="1"/>
        <v>655.3064078252994</v>
      </c>
      <c r="U27" s="31">
        <f t="shared" si="2"/>
        <v>321.83390347050681</v>
      </c>
      <c r="V27" s="31">
        <f t="shared" si="3"/>
        <v>163.23121773649018</v>
      </c>
      <c r="W27" s="30">
        <f t="shared" si="4"/>
        <v>380.12384301076548</v>
      </c>
      <c r="X27" s="31">
        <f t="shared" si="5"/>
        <v>380.12950234756295</v>
      </c>
    </row>
    <row r="28" spans="1:24" ht="15" x14ac:dyDescent="0.25">
      <c r="A28" s="3">
        <v>26</v>
      </c>
      <c r="B28" s="5">
        <v>576.6674999999999</v>
      </c>
      <c r="C28" s="16">
        <f t="shared" si="0"/>
        <v>654.93694388448262</v>
      </c>
      <c r="D28" s="16"/>
      <c r="R28" s="32"/>
      <c r="S28" s="33" t="s">
        <v>32</v>
      </c>
      <c r="T28" s="33"/>
      <c r="U28" s="33"/>
      <c r="V28" s="34" t="s">
        <v>33</v>
      </c>
      <c r="W28" s="35">
        <f>SUM(W16:W27)</f>
        <v>-6.7912041569854864E-2</v>
      </c>
      <c r="X28" s="36">
        <f>SUM(X16:X27)</f>
        <v>0</v>
      </c>
    </row>
    <row r="29" spans="1:24" x14ac:dyDescent="0.2">
      <c r="A29" s="3">
        <v>27</v>
      </c>
      <c r="B29" s="5">
        <v>793.61500000000001</v>
      </c>
      <c r="C29" s="16">
        <f t="shared" si="0"/>
        <v>652.34758516871284</v>
      </c>
      <c r="D29" s="16"/>
    </row>
    <row r="30" spans="1:24" x14ac:dyDescent="0.2">
      <c r="A30" s="3">
        <v>28</v>
      </c>
      <c r="B30" s="5">
        <v>444.06099999999992</v>
      </c>
      <c r="C30" s="16">
        <f t="shared" si="0"/>
        <v>640.04828198748351</v>
      </c>
      <c r="D30" s="16"/>
    </row>
    <row r="31" spans="1:24" x14ac:dyDescent="0.2">
      <c r="A31" s="3">
        <v>29</v>
      </c>
      <c r="B31" s="5">
        <v>531.65649999999994</v>
      </c>
      <c r="C31" s="16">
        <f t="shared" si="0"/>
        <v>620.15992346153166</v>
      </c>
      <c r="D31" s="16"/>
    </row>
    <row r="32" spans="1:24" x14ac:dyDescent="0.2">
      <c r="A32" s="3">
        <v>30</v>
      </c>
      <c r="B32" s="5">
        <v>650.98050000000001</v>
      </c>
      <c r="C32" s="16">
        <f t="shared" si="0"/>
        <v>598.09028124011479</v>
      </c>
      <c r="D32" s="16"/>
    </row>
    <row r="33" spans="1:4" x14ac:dyDescent="0.2">
      <c r="A33" s="3">
        <v>31</v>
      </c>
      <c r="B33" s="5">
        <v>726.6964999999999</v>
      </c>
      <c r="C33" s="16">
        <f t="shared" si="0"/>
        <v>583.47055586147167</v>
      </c>
      <c r="D33" s="16"/>
    </row>
    <row r="34" spans="1:4" x14ac:dyDescent="0.2">
      <c r="A34" s="3">
        <v>32</v>
      </c>
      <c r="B34" s="5">
        <v>725.00599999999997</v>
      </c>
      <c r="C34" s="16">
        <f t="shared" si="0"/>
        <v>591.18173605670586</v>
      </c>
      <c r="D34" s="16"/>
    </row>
    <row r="35" spans="1:4" x14ac:dyDescent="0.2">
      <c r="A35" s="3">
        <v>33</v>
      </c>
      <c r="B35" s="5">
        <v>615.87099999999987</v>
      </c>
      <c r="C35" s="16">
        <f t="shared" si="0"/>
        <v>642.47077099749572</v>
      </c>
      <c r="D35" s="16"/>
    </row>
    <row r="36" spans="1:4" x14ac:dyDescent="0.2">
      <c r="A36" s="3">
        <v>34</v>
      </c>
      <c r="B36" s="5">
        <v>740.10550000000001</v>
      </c>
      <c r="C36" s="16">
        <f t="shared" si="0"/>
        <v>766.15655548851669</v>
      </c>
      <c r="D36" s="16"/>
    </row>
    <row r="37" spans="1:4" x14ac:dyDescent="0.2">
      <c r="A37" s="3">
        <v>35</v>
      </c>
      <c r="B37" s="5">
        <v>739.20849999999984</v>
      </c>
      <c r="C37" s="16">
        <f t="shared" si="0"/>
        <v>999.92572810313891</v>
      </c>
      <c r="D37" s="16"/>
    </row>
    <row r="38" spans="1:4" x14ac:dyDescent="0.2">
      <c r="A38" s="3">
        <v>36</v>
      </c>
      <c r="B38" s="5">
        <v>1554.9494999999999</v>
      </c>
      <c r="C38" s="16">
        <f t="shared" si="0"/>
        <v>1391.7182822635098</v>
      </c>
      <c r="D38" s="16"/>
    </row>
    <row r="39" spans="1:4" x14ac:dyDescent="0.2">
      <c r="A39" s="6">
        <v>37</v>
      </c>
      <c r="B39" s="22">
        <f>C39+D39</f>
        <v>1905.5392718256053</v>
      </c>
      <c r="C39" s="23">
        <f t="shared" si="0"/>
        <v>2001.2029902646266</v>
      </c>
      <c r="D39" s="18">
        <v>-95.663718439021324</v>
      </c>
    </row>
    <row r="40" spans="1:4" x14ac:dyDescent="0.2">
      <c r="A40" s="6">
        <v>38</v>
      </c>
      <c r="B40" s="22">
        <f t="shared" ref="B40:B50" si="6">C40+D40</f>
        <v>2872.7489688553337</v>
      </c>
      <c r="C40" s="23">
        <f t="shared" si="0"/>
        <v>2901.3426402425412</v>
      </c>
      <c r="D40" s="18">
        <v>-28.593671387207621</v>
      </c>
    </row>
    <row r="41" spans="1:4" x14ac:dyDescent="0.2">
      <c r="A41" s="6">
        <v>39</v>
      </c>
      <c r="B41" s="22">
        <f t="shared" si="6"/>
        <v>4315.4549078585478</v>
      </c>
      <c r="C41" s="23">
        <f t="shared" si="0"/>
        <v>4180.0490860852988</v>
      </c>
      <c r="D41" s="18">
        <v>135.40582177324879</v>
      </c>
    </row>
    <row r="42" spans="1:4" x14ac:dyDescent="0.2">
      <c r="A42" s="6">
        <v>40</v>
      </c>
      <c r="B42" s="22">
        <f t="shared" si="6"/>
        <v>5816.457365601982</v>
      </c>
      <c r="C42" s="23">
        <f t="shared" si="0"/>
        <v>5941.9281102911227</v>
      </c>
      <c r="D42" s="18">
        <v>-125.47074468914104</v>
      </c>
    </row>
    <row r="43" spans="1:4" x14ac:dyDescent="0.2">
      <c r="A43" s="6">
        <v>41</v>
      </c>
      <c r="B43" s="22">
        <f t="shared" si="6"/>
        <v>8234.7561108615664</v>
      </c>
      <c r="C43" s="23">
        <f t="shared" si="0"/>
        <v>8310.1140997656585</v>
      </c>
      <c r="D43" s="18">
        <v>-75.357988904091457</v>
      </c>
    </row>
    <row r="44" spans="1:4" x14ac:dyDescent="0.2">
      <c r="A44" s="6">
        <v>42</v>
      </c>
      <c r="B44" s="22">
        <f t="shared" si="6"/>
        <v>11431.139248413609</v>
      </c>
      <c r="C44" s="23">
        <f t="shared" si="0"/>
        <v>11428.194534567629</v>
      </c>
      <c r="D44" s="18">
        <v>2.9447138459801039</v>
      </c>
    </row>
    <row r="45" spans="1:4" x14ac:dyDescent="0.2">
      <c r="A45" s="6">
        <v>43</v>
      </c>
      <c r="B45" s="22">
        <f t="shared" si="6"/>
        <v>15541.082063024449</v>
      </c>
      <c r="C45" s="23">
        <f t="shared" si="0"/>
        <v>15462.224289597318</v>
      </c>
      <c r="D45" s="18">
        <v>78.85777342713159</v>
      </c>
    </row>
    <row r="46" spans="1:4" x14ac:dyDescent="0.2">
      <c r="A46" s="6">
        <v>44</v>
      </c>
      <c r="B46" s="22">
        <f t="shared" si="6"/>
        <v>20645.215863438803</v>
      </c>
      <c r="C46" s="23">
        <f t="shared" si="0"/>
        <v>20602.829749227552</v>
      </c>
      <c r="D46" s="18">
        <v>42.386114211250856</v>
      </c>
    </row>
    <row r="47" spans="1:4" x14ac:dyDescent="0.2">
      <c r="A47" s="6">
        <v>45</v>
      </c>
      <c r="B47" s="22">
        <f t="shared" si="6"/>
        <v>27007.576826368488</v>
      </c>
      <c r="C47" s="23">
        <f t="shared" si="0"/>
        <v>27067.402734878968</v>
      </c>
      <c r="D47" s="18">
        <v>-59.825908510481383</v>
      </c>
    </row>
    <row r="48" spans="1:4" x14ac:dyDescent="0.2">
      <c r="A48" s="6">
        <v>46</v>
      </c>
      <c r="B48" s="22">
        <f t="shared" si="6"/>
        <v>35050.591507150712</v>
      </c>
      <c r="C48" s="23">
        <f t="shared" si="0"/>
        <v>35102.384245542467</v>
      </c>
      <c r="D48" s="18">
        <v>-51.792738391754853</v>
      </c>
    </row>
    <row r="49" spans="1:4" x14ac:dyDescent="0.2">
      <c r="A49" s="6">
        <v>47</v>
      </c>
      <c r="B49" s="22">
        <f t="shared" si="6"/>
        <v>44839.375683735045</v>
      </c>
      <c r="C49" s="23">
        <f t="shared" si="0"/>
        <v>44985.638011240742</v>
      </c>
      <c r="D49" s="18">
        <v>-146.26232750569875</v>
      </c>
    </row>
    <row r="50" spans="1:4" x14ac:dyDescent="0.2">
      <c r="A50" s="6">
        <v>48</v>
      </c>
      <c r="B50" s="22">
        <f t="shared" si="6"/>
        <v>57352.28653400686</v>
      </c>
      <c r="C50" s="23">
        <f t="shared" si="0"/>
        <v>57028.913859437074</v>
      </c>
      <c r="D50" s="18">
        <v>323.3726745697852</v>
      </c>
    </row>
  </sheetData>
  <mergeCells count="1">
    <mergeCell ref="S14:X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2011-04-29T05:25:47Z</dcterms:created>
  <dcterms:modified xsi:type="dcterms:W3CDTF">2016-02-10T09:42:07Z</dcterms:modified>
</cp:coreProperties>
</file>