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на\Desktop\"/>
    </mc:Choice>
  </mc:AlternateContent>
  <bookViews>
    <workbookView xWindow="0" yWindow="0" windowWidth="28800" windowHeight="12435"/>
  </bookViews>
  <sheets>
    <sheet name="Salary" sheetId="1" r:id="rId1"/>
  </sheets>
  <externalReferences>
    <externalReference r:id="rId2"/>
    <externalReference r:id="rId3"/>
  </externalReferences>
  <definedNames>
    <definedName name="Depreciation">'[1]Basic data'!$A$19:$A$22</definedName>
    <definedName name="dollar">'[1]Basic data'!$D$2</definedName>
    <definedName name="euro">'[2]DAF cashflow'!$C$1</definedName>
    <definedName name="Regime">'[1]Index''s'!$A$3:$A$4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C15" i="1"/>
  <c r="C12" i="1"/>
  <c r="C13" i="1" s="1"/>
  <c r="H3" i="1"/>
  <c r="G3" i="1"/>
  <c r="F3" i="1"/>
  <c r="E3" i="1"/>
  <c r="E9" i="1"/>
  <c r="H9" i="1" l="1"/>
  <c r="G9" i="1"/>
  <c r="I9" i="1" s="1"/>
  <c r="F9" i="1"/>
  <c r="E5" i="1"/>
  <c r="E18" i="1"/>
  <c r="E12" i="1"/>
  <c r="E8" i="1"/>
  <c r="E16" i="1"/>
  <c r="E13" i="1"/>
  <c r="E11" i="1"/>
  <c r="E17" i="1"/>
  <c r="E14" i="1"/>
  <c r="E7" i="1"/>
  <c r="E6" i="1"/>
  <c r="E15" i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CL20" i="1" s="1"/>
  <c r="CM20" i="1" s="1"/>
  <c r="CN20" i="1" s="1"/>
  <c r="CO20" i="1" s="1"/>
  <c r="CP20" i="1" s="1"/>
  <c r="CQ20" i="1" s="1"/>
  <c r="G6" i="1" l="1"/>
  <c r="F6" i="1"/>
  <c r="H6" i="1"/>
  <c r="G11" i="1"/>
  <c r="I11" i="1" s="1"/>
  <c r="F11" i="1"/>
  <c r="H11" i="1"/>
  <c r="G12" i="1"/>
  <c r="H12" i="1"/>
  <c r="F12" i="1"/>
  <c r="F7" i="1"/>
  <c r="H7" i="1"/>
  <c r="G7" i="1"/>
  <c r="G13" i="1"/>
  <c r="F13" i="1"/>
  <c r="H13" i="1"/>
  <c r="H18" i="1"/>
  <c r="G18" i="1"/>
  <c r="F18" i="1"/>
  <c r="F14" i="1"/>
  <c r="H14" i="1"/>
  <c r="G14" i="1"/>
  <c r="G16" i="1"/>
  <c r="F16" i="1"/>
  <c r="H16" i="1"/>
  <c r="H15" i="1"/>
  <c r="G15" i="1"/>
  <c r="F15" i="1"/>
  <c r="F17" i="1"/>
  <c r="H17" i="1"/>
  <c r="G17" i="1"/>
  <c r="G8" i="1"/>
  <c r="H8" i="1"/>
  <c r="F8" i="1"/>
  <c r="H5" i="1"/>
  <c r="G5" i="1"/>
  <c r="F5" i="1"/>
  <c r="I8" i="1" l="1"/>
  <c r="I6" i="1"/>
  <c r="I5" i="1"/>
  <c r="I7" i="1"/>
  <c r="I12" i="1"/>
  <c r="I15" i="1"/>
  <c r="I14" i="1"/>
  <c r="I17" i="1"/>
  <c r="I16" i="1"/>
  <c r="I18" i="1"/>
  <c r="I13" i="1"/>
</calcChain>
</file>

<file path=xl/sharedStrings.xml><?xml version="1.0" encoding="utf-8"?>
<sst xmlns="http://schemas.openxmlformats.org/spreadsheetml/2006/main" count="40" uniqueCount="40">
  <si>
    <t xml:space="preserve">Monthly salary </t>
  </si>
  <si>
    <t>ФОТ</t>
  </si>
  <si>
    <t>Rates</t>
  </si>
  <si>
    <t>Ставки и размеры налогов</t>
  </si>
  <si>
    <t>Position</t>
  </si>
  <si>
    <t>Должность</t>
  </si>
  <si>
    <t>Namber of people</t>
  </si>
  <si>
    <t>Salary to earn</t>
  </si>
  <si>
    <t>Total</t>
  </si>
  <si>
    <t>Management and Administration</t>
  </si>
  <si>
    <t>АУП</t>
  </si>
  <si>
    <t>Director</t>
  </si>
  <si>
    <t>Директор</t>
  </si>
  <si>
    <t>Accountant</t>
  </si>
  <si>
    <t>Бухгалтер</t>
  </si>
  <si>
    <t>Logistics manager</t>
  </si>
  <si>
    <t>Менеджер по снабжению</t>
  </si>
  <si>
    <t>Storages manager</t>
  </si>
  <si>
    <t>Заведующий складами</t>
  </si>
  <si>
    <t>Sales manager</t>
  </si>
  <si>
    <t>Менеджер по сбыту</t>
  </si>
  <si>
    <t>Operations</t>
  </si>
  <si>
    <t>Производственный персонал</t>
  </si>
  <si>
    <t>Chief agromonist</t>
  </si>
  <si>
    <t>Главный агроном</t>
  </si>
  <si>
    <t>Tractor-driver</t>
  </si>
  <si>
    <t>Тракторист</t>
  </si>
  <si>
    <t>Orchard workers</t>
  </si>
  <si>
    <t>Разнорабочие в саду</t>
  </si>
  <si>
    <t>Technical Director</t>
  </si>
  <si>
    <t>Технический директор</t>
  </si>
  <si>
    <t>Mechanic</t>
  </si>
  <si>
    <t>Механик</t>
  </si>
  <si>
    <t>Processing engineer</t>
  </si>
  <si>
    <t>Начальник цеха переработки</t>
  </si>
  <si>
    <t>Mechanic for processing line</t>
  </si>
  <si>
    <t>Механик линии переработки</t>
  </si>
  <si>
    <t>Workers</t>
  </si>
  <si>
    <t>Рабочие</t>
  </si>
  <si>
    <t>hiring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</si>
</sst>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-[$$-409]* #,##0.00_ ;_-[$$-409]* \-#,##0.00\ ;_-[$$-409]* &quot;-&quot;_ ;_-@_ "/>
    <numFmt numFmtId="166" formatCode="[$-C09]mmmm\ yyyy;@"/>
    <numFmt numFmtId="167" formatCode="_-[$$-409]* #,##0_ ;_-[$$-409]* \-#,##0\ ;_-[$$-409]* &quot;-&quot;_ ;_-@_ "/>
    <numFmt numFmtId="168" formatCode="[$-419]d\ mmm\ yy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3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2" fillId="0" borderId="0" xfId="1"/>
    <xf numFmtId="164" fontId="6" fillId="0" borderId="0" xfId="1" applyNumberFormat="1" applyFont="1"/>
    <xf numFmtId="10" fontId="6" fillId="0" borderId="0" xfId="1" applyNumberFormat="1" applyFont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3" borderId="0" xfId="3" applyFont="1"/>
    <xf numFmtId="0" fontId="5" fillId="3" borderId="0" xfId="3" applyFont="1" applyAlignment="1">
      <alignment horizontal="center" vertical="center"/>
    </xf>
    <xf numFmtId="165" fontId="5" fillId="3" borderId="0" xfId="3" applyNumberFormat="1" applyFont="1" applyAlignment="1">
      <alignment horizontal="right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right"/>
    </xf>
    <xf numFmtId="165" fontId="0" fillId="0" borderId="0" xfId="0" applyNumberFormat="1" applyFont="1" applyAlignment="1">
      <alignment horizontal="right"/>
    </xf>
    <xf numFmtId="0" fontId="5" fillId="3" borderId="4" xfId="3" applyFont="1" applyBorder="1" applyAlignment="1">
      <alignment horizontal="center" vertical="center"/>
    </xf>
    <xf numFmtId="166" fontId="7" fillId="3" borderId="0" xfId="3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168" fontId="5" fillId="0" borderId="4" xfId="0" applyNumberFormat="1" applyFont="1" applyBorder="1" applyAlignment="1">
      <alignment horizontal="center" vertical="center"/>
    </xf>
    <xf numFmtId="165" fontId="3" fillId="2" borderId="0" xfId="2" applyNumberFormat="1" applyAlignment="1">
      <alignment horizontal="right"/>
    </xf>
    <xf numFmtId="168" fontId="3" fillId="2" borderId="4" xfId="2" applyNumberFormat="1" applyBorder="1" applyAlignment="1">
      <alignment horizontal="center" vertical="center"/>
    </xf>
    <xf numFmtId="0" fontId="3" fillId="2" borderId="0" xfId="2"/>
  </cellXfs>
  <cellStyles count="4">
    <cellStyle name="20% — акцент1" xfId="3" builtinId="30"/>
    <cellStyle name="Заголовок 4" xfId="1" builtinId="19"/>
    <cellStyle name="Обычный" xfId="0" builtinId="0"/>
    <cellStyle name="Хороший" xfId="2" builtinId="26"/>
  </cellStyles>
  <dxfs count="16"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font>
        <b/>
      </font>
      <numFmt numFmtId="168" formatCode="[$-419]d\ mmm\ yy;@"/>
      <border diagonalUp="0" diagonalDown="0">
        <left style="medium">
          <color theme="4" tint="-0.499984740745262"/>
        </left>
        <right style="medium">
          <color theme="4" tint="-0.499984740745262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font>
        <b/>
      </font>
      <numFmt numFmtId="165" formatCode="_-[$$-409]* #,##0.00_ ;_-[$$-409]* \-#,##0.00\ ;_-[$$-409]* &quot;-&quot;_ ;_-@_ "/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ocuments/Consulting/Active%20projects/&#1043;&#1088;&#1077;&#1094;&#1082;&#1080;&#1081;%20&#1086;&#1088;&#1077;&#1093;/Project/Financial%20model_walnuts%20orcha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ocuments/Consulting/Orchards/DAF/DAF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roject Schedules"/>
      <sheetName val="Assets"/>
      <sheetName val="Investments"/>
      <sheetName val="Salary"/>
      <sheetName val="Prices"/>
      <sheetName val="Index's"/>
    </sheetNames>
    <sheetDataSet>
      <sheetData sheetId="0">
        <row r="2">
          <cell r="D2">
            <v>385</v>
          </cell>
        </row>
        <row r="10">
          <cell r="A10" t="str">
            <v>Social tax</v>
          </cell>
        </row>
        <row r="11">
          <cell r="A11" t="str">
            <v>Individual income tax</v>
          </cell>
        </row>
        <row r="12">
          <cell r="A12" t="str">
            <v>Pension</v>
          </cell>
        </row>
        <row r="13">
          <cell r="A13" t="str">
            <v>Social payment</v>
          </cell>
        </row>
        <row r="15">
          <cell r="F15">
            <v>59.374025974025976</v>
          </cell>
        </row>
        <row r="19">
          <cell r="A19" t="str">
            <v>Buildings and constructions</v>
          </cell>
        </row>
        <row r="20">
          <cell r="A20" t="str">
            <v>Equipment and machinary</v>
          </cell>
        </row>
        <row r="21">
          <cell r="A21" t="str">
            <v>Computers</v>
          </cell>
        </row>
        <row r="22">
          <cell r="A22" t="str">
            <v>Other assets</v>
          </cell>
        </row>
      </sheetData>
      <sheetData sheetId="1"/>
      <sheetData sheetId="2">
        <row r="6">
          <cell r="G6">
            <v>50</v>
          </cell>
        </row>
        <row r="9">
          <cell r="G9">
            <v>50</v>
          </cell>
        </row>
        <row r="10">
          <cell r="G10">
            <v>150</v>
          </cell>
        </row>
        <row r="12">
          <cell r="G12">
            <v>50</v>
          </cell>
        </row>
        <row r="14">
          <cell r="G14">
            <v>50</v>
          </cell>
        </row>
      </sheetData>
      <sheetData sheetId="3"/>
      <sheetData sheetId="4"/>
      <sheetData sheetId="5"/>
      <sheetData sheetId="6">
        <row r="3">
          <cell r="A3" t="str">
            <v>Yes/ Да</v>
          </cell>
        </row>
        <row r="4">
          <cell r="A4" t="str">
            <v>No/ Нет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 &amp; 2016"/>
      <sheetName val="DAF cashflow"/>
      <sheetName val="Salary"/>
      <sheetName val="Ops investments"/>
      <sheetName val="Admin investments"/>
    </sheetNames>
    <sheetDataSet>
      <sheetData sheetId="0"/>
      <sheetData sheetId="1">
        <row r="1">
          <cell r="C1">
            <v>215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Таблица14" displayName="Таблица14" ref="A4:I18" headerRowCount="0" totalsRowShown="0">
  <tableColumns count="9">
    <tableColumn id="1" name="Столбец1"/>
    <tableColumn id="2" name="Столбец2"/>
    <tableColumn id="9" name="Столбец9" dataDxfId="15"/>
    <tableColumn id="3" name="Столбец3" dataDxfId="14"/>
    <tableColumn id="4" name="Столбец4" dataDxfId="13"/>
    <tableColumn id="5" name="Столбец5" dataDxfId="12"/>
    <tableColumn id="6" name="Столбец6" dataDxfId="11"/>
    <tableColumn id="7" name="Столбец7" dataDxfId="10"/>
    <tableColumn id="8" name="Столбец8" dataDxfId="9">
      <calculatedColumnFormula>SUM(D4:H4)</calculatedColumnFormula>
    </tableColumn>
  </tableColumns>
  <tableStyleInfo name="TableStyleLight9" showFirstColumn="0" showLastColumn="1" showRowStripes="1" showColumnStripes="1"/>
</table>
</file>

<file path=xl/tables/table2.xml><?xml version="1.0" encoding="utf-8"?>
<table xmlns="http://schemas.openxmlformats.org/spreadsheetml/2006/main" id="2" name="Таблица15" displayName="Таблица15" ref="A21:CQ33" headerRowCount="0" totalsRowShown="0">
  <tableColumns count="95">
    <tableColumn id="1" name="Столбец1" dataDxfId="8"/>
    <tableColumn id="2" name="Столбец2"/>
    <tableColumn id="3" name="Столбец3" headerRowDxfId="7" dataDxfId="6"/>
    <tableColumn id="4" name="Столбец4" headerRowDxfId="5"/>
    <tableColumn id="5" name="Столбец5" headerRowDxfId="4"/>
    <tableColumn id="6" name="Столбец6" headerRowDxfId="3"/>
    <tableColumn id="7" name="Столбец7" headerRowDxfId="2"/>
    <tableColumn id="8" name="Столбец8" headerRowDxfId="1"/>
    <tableColumn id="9" name="Столбец9" headerRowDxfId="0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  <tableColumn id="16" name="Столбец16"/>
    <tableColumn id="17" name="Столбец17"/>
    <tableColumn id="18" name="Столбец18"/>
    <tableColumn id="19" name="Столбец19"/>
    <tableColumn id="20" name="Столбец20"/>
    <tableColumn id="21" name="Столбец21"/>
    <tableColumn id="22" name="Столбец22"/>
    <tableColumn id="23" name="Столбец23"/>
    <tableColumn id="24" name="Столбец24"/>
    <tableColumn id="25" name="Столбец25"/>
    <tableColumn id="26" name="Столбец26"/>
    <tableColumn id="27" name="Столбец27"/>
    <tableColumn id="28" name="Столбец28"/>
    <tableColumn id="29" name="Столбец29"/>
    <tableColumn id="30" name="Столбец30"/>
    <tableColumn id="31" name="Столбец31"/>
    <tableColumn id="32" name="Столбец32"/>
    <tableColumn id="33" name="Столбец33"/>
    <tableColumn id="34" name="Столбец34"/>
    <tableColumn id="35" name="Столбец35"/>
    <tableColumn id="36" name="Столбец36"/>
    <tableColumn id="37" name="Столбец37"/>
    <tableColumn id="38" name="Столбец38"/>
    <tableColumn id="39" name="Столбец39"/>
    <tableColumn id="40" name="Столбец40"/>
    <tableColumn id="41" name="Столбец41"/>
    <tableColumn id="42" name="Столбец42"/>
    <tableColumn id="43" name="Столбец43"/>
    <tableColumn id="44" name="Столбец44"/>
    <tableColumn id="45" name="Столбец45"/>
    <tableColumn id="46" name="Столбец46"/>
    <tableColumn id="47" name="Столбец47"/>
    <tableColumn id="48" name="Столбец48"/>
    <tableColumn id="49" name="Столбец49"/>
    <tableColumn id="50" name="Столбец50"/>
    <tableColumn id="51" name="Столбец51"/>
    <tableColumn id="52" name="Столбец52"/>
    <tableColumn id="53" name="Столбец53"/>
    <tableColumn id="54" name="Столбец54"/>
    <tableColumn id="55" name="Столбец55"/>
    <tableColumn id="56" name="Столбец56"/>
    <tableColumn id="57" name="Столбец57"/>
    <tableColumn id="58" name="Столбец58"/>
    <tableColumn id="59" name="Столбец59"/>
    <tableColumn id="60" name="Столбец60"/>
    <tableColumn id="61" name="Столбец61"/>
    <tableColumn id="62" name="Столбец62"/>
    <tableColumn id="63" name="Столбец63"/>
    <tableColumn id="64" name="Столбец64"/>
    <tableColumn id="65" name="Столбец65"/>
    <tableColumn id="66" name="Столбец66"/>
    <tableColumn id="67" name="Столбец67"/>
    <tableColumn id="68" name="Столбец68"/>
    <tableColumn id="69" name="Столбец69"/>
    <tableColumn id="70" name="Столбец70"/>
    <tableColumn id="71" name="Столбец71"/>
    <tableColumn id="72" name="Столбец72"/>
    <tableColumn id="73" name="Столбец73"/>
    <tableColumn id="74" name="Столбец74"/>
    <tableColumn id="75" name="Столбец75"/>
    <tableColumn id="76" name="Столбец76"/>
    <tableColumn id="77" name="Столбец77"/>
    <tableColumn id="78" name="Столбец78"/>
    <tableColumn id="79" name="Столбец79"/>
    <tableColumn id="80" name="Столбец80"/>
    <tableColumn id="81" name="Столбец81"/>
    <tableColumn id="82" name="Столбец82"/>
    <tableColumn id="83" name="Столбец83"/>
    <tableColumn id="84" name="Столбец84"/>
    <tableColumn id="85" name="Столбец85"/>
    <tableColumn id="86" name="Столбец86"/>
    <tableColumn id="87" name="Столбец87"/>
    <tableColumn id="88" name="Столбец88"/>
    <tableColumn id="89" name="Столбец89"/>
    <tableColumn id="90" name="Столбец90"/>
    <tableColumn id="91" name="Столбец91"/>
    <tableColumn id="92" name="Столбец92"/>
    <tableColumn id="93" name="Столбец93"/>
    <tableColumn id="94" name="Столбец94"/>
    <tableColumn id="95" name="Столбец95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3"/>
  <sheetViews>
    <sheetView tabSelected="1" zoomScale="75" zoomScaleNormal="75" workbookViewId="0">
      <selection activeCell="H38" sqref="H38"/>
    </sheetView>
  </sheetViews>
  <sheetFormatPr defaultRowHeight="15" outlineLevelCol="1" x14ac:dyDescent="0.25"/>
  <cols>
    <col min="1" max="1" width="31" bestFit="1" customWidth="1"/>
    <col min="2" max="2" width="30.140625" customWidth="1" outlineLevel="1"/>
    <col min="3" max="3" width="17.42578125" bestFit="1" customWidth="1"/>
    <col min="4" max="4" width="13.28515625" bestFit="1" customWidth="1"/>
    <col min="5" max="5" width="12.28515625" customWidth="1"/>
    <col min="6" max="6" width="16.28515625" customWidth="1"/>
    <col min="7" max="7" width="13.42578125" customWidth="1"/>
    <col min="8" max="8" width="15.85546875" bestFit="1" customWidth="1"/>
    <col min="9" max="9" width="15.7109375" customWidth="1"/>
    <col min="10" max="95" width="16.42578125" customWidth="1"/>
  </cols>
  <sheetData>
    <row r="1" spans="1:9" x14ac:dyDescent="0.25">
      <c r="A1" s="1" t="s">
        <v>0</v>
      </c>
      <c r="B1" s="1" t="s">
        <v>1</v>
      </c>
      <c r="C1" s="1"/>
    </row>
    <row r="2" spans="1:9" x14ac:dyDescent="0.25">
      <c r="A2" s="1" t="s">
        <v>2</v>
      </c>
      <c r="B2" s="1" t="s">
        <v>3</v>
      </c>
      <c r="C2" s="1"/>
      <c r="E2" s="2">
        <v>0.1</v>
      </c>
      <c r="F2" s="3">
        <v>3.3000000000000008E-2</v>
      </c>
      <c r="G2" s="2">
        <v>0.1</v>
      </c>
      <c r="H2" s="2">
        <v>0.05</v>
      </c>
    </row>
    <row r="3" spans="1:9" x14ac:dyDescent="0.25">
      <c r="A3" s="4" t="s">
        <v>4</v>
      </c>
      <c r="B3" s="5" t="s">
        <v>5</v>
      </c>
      <c r="C3" s="5" t="s">
        <v>6</v>
      </c>
      <c r="D3" s="6" t="s">
        <v>7</v>
      </c>
      <c r="E3" s="4" t="str">
        <f>'[1]Basic data'!A12</f>
        <v>Pension</v>
      </c>
      <c r="F3" s="4" t="str">
        <f>'[1]Basic data'!A10</f>
        <v>Social tax</v>
      </c>
      <c r="G3" s="5" t="str">
        <f>'[1]Basic data'!A11</f>
        <v>Individual income tax</v>
      </c>
      <c r="H3" s="6" t="str">
        <f>'[1]Basic data'!A13</f>
        <v>Social payment</v>
      </c>
      <c r="I3" s="6" t="s">
        <v>8</v>
      </c>
    </row>
    <row r="4" spans="1:9" x14ac:dyDescent="0.25">
      <c r="A4" s="7" t="s">
        <v>9</v>
      </c>
      <c r="B4" s="7" t="s">
        <v>10</v>
      </c>
      <c r="C4" s="8"/>
      <c r="D4" s="9"/>
      <c r="E4" s="9"/>
      <c r="F4" s="9"/>
      <c r="G4" s="9"/>
      <c r="H4" s="9"/>
      <c r="I4" s="9"/>
    </row>
    <row r="5" spans="1:9" x14ac:dyDescent="0.25">
      <c r="A5" s="19" t="s">
        <v>11</v>
      </c>
      <c r="B5" s="19" t="s">
        <v>12</v>
      </c>
      <c r="C5" s="10">
        <v>1</v>
      </c>
      <c r="D5" s="11">
        <v>1500</v>
      </c>
      <c r="E5" s="11">
        <f>D5*E$2</f>
        <v>150</v>
      </c>
      <c r="F5" s="11">
        <f>(D5-E5)*$F$2</f>
        <v>44.550000000000011</v>
      </c>
      <c r="G5" s="11">
        <f>IF(((D5-E5-'[1]Basic data'!$F$15*9)*$G$2)&lt;0,(D5-E5)*$G$2,(D5-E5-'[1]Basic data'!$F$15*9)*$G$2)</f>
        <v>81.563376623376627</v>
      </c>
      <c r="H5" s="11">
        <f>(D5-E5)*$H$2</f>
        <v>67.5</v>
      </c>
      <c r="I5" s="17">
        <f>SUM(D5:H5)</f>
        <v>1843.6133766233766</v>
      </c>
    </row>
    <row r="6" spans="1:9" x14ac:dyDescent="0.25">
      <c r="A6" t="s">
        <v>13</v>
      </c>
      <c r="B6" t="s">
        <v>14</v>
      </c>
      <c r="C6" s="10">
        <v>2</v>
      </c>
      <c r="D6" s="11">
        <v>1200</v>
      </c>
      <c r="E6" s="11">
        <f>D6*E$2</f>
        <v>120</v>
      </c>
      <c r="F6" s="11">
        <f t="shared" ref="F6:F18" si="0">(D6-E6)*$F$2</f>
        <v>35.640000000000008</v>
      </c>
      <c r="G6" s="11">
        <f>IF(((D6-E6-'[1]Basic data'!$F$15*9)*$G$2)&lt;0,(D6-E6)*$G$2,(D6-E6-'[1]Basic data'!$F$15*9)*$G$2)</f>
        <v>54.563376623376627</v>
      </c>
      <c r="H6" s="11">
        <f>(D6-E6)*$H$2</f>
        <v>54</v>
      </c>
      <c r="I6" s="11">
        <f t="shared" ref="I6:I18" si="1">SUM(D6:H6)</f>
        <v>1464.2033766233767</v>
      </c>
    </row>
    <row r="7" spans="1:9" x14ac:dyDescent="0.25">
      <c r="A7" t="s">
        <v>15</v>
      </c>
      <c r="B7" t="s">
        <v>16</v>
      </c>
      <c r="C7" s="10">
        <v>1</v>
      </c>
      <c r="D7" s="11">
        <v>800</v>
      </c>
      <c r="E7" s="11">
        <f>D7*E$2</f>
        <v>80</v>
      </c>
      <c r="F7" s="11">
        <f t="shared" si="0"/>
        <v>23.760000000000005</v>
      </c>
      <c r="G7" s="11">
        <f>IF(((D7-E7-'[1]Basic data'!$F$15*9)*$G$2)&lt;0,(D7-E7)*$G$2,(D7-E7-'[1]Basic data'!$F$15*9)*$G$2)</f>
        <v>18.563376623376623</v>
      </c>
      <c r="H7" s="11">
        <f>(D7-E7)*$H$2</f>
        <v>36</v>
      </c>
      <c r="I7" s="11">
        <f t="shared" si="1"/>
        <v>958.32337662337659</v>
      </c>
    </row>
    <row r="8" spans="1:9" x14ac:dyDescent="0.25">
      <c r="A8" t="s">
        <v>17</v>
      </c>
      <c r="B8" t="s">
        <v>18</v>
      </c>
      <c r="C8" s="10">
        <v>1</v>
      </c>
      <c r="D8" s="12">
        <v>400</v>
      </c>
      <c r="E8" s="11">
        <f>D8*E$2</f>
        <v>40</v>
      </c>
      <c r="F8" s="11">
        <f t="shared" si="0"/>
        <v>11.880000000000003</v>
      </c>
      <c r="G8" s="11">
        <f>IF(((D8-E8-'[1]Basic data'!$F$15*9)*$G$2)&lt;0,(D8-E8)*$G$2,(D8-E8-'[1]Basic data'!$F$15*9)*$G$2)</f>
        <v>36</v>
      </c>
      <c r="H8" s="11">
        <f>(D8-E8)*$H$2</f>
        <v>18</v>
      </c>
      <c r="I8" s="11">
        <f>SUM(D8:H8)</f>
        <v>505.88</v>
      </c>
    </row>
    <row r="9" spans="1:9" x14ac:dyDescent="0.25">
      <c r="A9" t="s">
        <v>19</v>
      </c>
      <c r="B9" t="s">
        <v>20</v>
      </c>
      <c r="C9" s="10">
        <v>2</v>
      </c>
      <c r="D9" s="11">
        <v>800</v>
      </c>
      <c r="E9" s="11">
        <f>D9*E$2</f>
        <v>80</v>
      </c>
      <c r="F9" s="11">
        <f t="shared" si="0"/>
        <v>23.760000000000005</v>
      </c>
      <c r="G9" s="11">
        <f>IF(((D9-E9-'[1]Basic data'!$F$15*9)*$G$2)&lt;0,(D9-E9)*$G$2,(D9-E9-'[1]Basic data'!$F$15*9)*$G$2)</f>
        <v>18.563376623376623</v>
      </c>
      <c r="H9" s="11">
        <f>(D9-E9)*$H$2</f>
        <v>36</v>
      </c>
      <c r="I9" s="11">
        <f t="shared" si="1"/>
        <v>958.32337662337659</v>
      </c>
    </row>
    <row r="10" spans="1:9" x14ac:dyDescent="0.25">
      <c r="A10" s="7" t="s">
        <v>21</v>
      </c>
      <c r="B10" s="7" t="s">
        <v>22</v>
      </c>
      <c r="C10" s="8"/>
      <c r="D10" s="9"/>
      <c r="E10" s="9"/>
      <c r="F10" s="9"/>
      <c r="G10" s="9"/>
      <c r="H10" s="9"/>
      <c r="I10" s="9"/>
    </row>
    <row r="11" spans="1:9" x14ac:dyDescent="0.25">
      <c r="A11" t="s">
        <v>23</v>
      </c>
      <c r="B11" t="s">
        <v>24</v>
      </c>
      <c r="C11" s="10">
        <v>1</v>
      </c>
      <c r="D11" s="11">
        <v>3500</v>
      </c>
      <c r="E11" s="11">
        <f>D11*E$2</f>
        <v>350</v>
      </c>
      <c r="F11" s="11">
        <f t="shared" si="0"/>
        <v>103.95000000000003</v>
      </c>
      <c r="G11" s="11">
        <f>IF(((D11-E11-'[1]Basic data'!$F$15*9)*$G$2)&lt;0,(D11-E11)*$G$2,(D11-E11-'[1]Basic data'!$F$15*9)*$G$2)</f>
        <v>261.56337662337666</v>
      </c>
      <c r="H11" s="11">
        <f>(D11-E11)*$H$2</f>
        <v>157.5</v>
      </c>
      <c r="I11" s="11">
        <f t="shared" si="1"/>
        <v>4373.0133766233766</v>
      </c>
    </row>
    <row r="12" spans="1:9" x14ac:dyDescent="0.25">
      <c r="A12" t="s">
        <v>25</v>
      </c>
      <c r="B12" t="s">
        <v>26</v>
      </c>
      <c r="C12" s="10">
        <f>[1]Assets!G6</f>
        <v>50</v>
      </c>
      <c r="D12" s="12">
        <v>400</v>
      </c>
      <c r="E12" s="11">
        <f t="shared" ref="E12:E18" si="2">D12*E$2</f>
        <v>40</v>
      </c>
      <c r="F12" s="11">
        <f t="shared" si="0"/>
        <v>11.880000000000003</v>
      </c>
      <c r="G12" s="11">
        <f>IF(((D12-E12-'[1]Basic data'!$F$15*9)*$G$2)&lt;0,(D12-E12)*$G$2,(D12-E12-'[1]Basic data'!$F$15*9)*$G$2)</f>
        <v>36</v>
      </c>
      <c r="H12" s="11">
        <f t="shared" ref="H12:H18" si="3">(D12-E12)*$H$2</f>
        <v>18</v>
      </c>
      <c r="I12" s="11">
        <f>SUM(D12:H12)</f>
        <v>505.88</v>
      </c>
    </row>
    <row r="13" spans="1:9" x14ac:dyDescent="0.25">
      <c r="A13" t="s">
        <v>27</v>
      </c>
      <c r="B13" t="s">
        <v>28</v>
      </c>
      <c r="C13" s="10">
        <f>ROUNDUP(C12*0.5,0)</f>
        <v>25</v>
      </c>
      <c r="D13" s="12">
        <v>250</v>
      </c>
      <c r="E13" s="11">
        <f t="shared" si="2"/>
        <v>25</v>
      </c>
      <c r="F13" s="11">
        <f t="shared" si="0"/>
        <v>7.4250000000000016</v>
      </c>
      <c r="G13" s="11">
        <f>IF(((D13-E13-'[1]Basic data'!$F$15*9)*$G$2)&lt;0,(D13-E13)*$G$2,(D13-E13-'[1]Basic data'!$F$15*9)*$G$2)</f>
        <v>22.5</v>
      </c>
      <c r="H13" s="11">
        <f t="shared" si="3"/>
        <v>11.25</v>
      </c>
      <c r="I13" s="11">
        <f>SUM(D13:H13)</f>
        <v>316.17500000000001</v>
      </c>
    </row>
    <row r="14" spans="1:9" x14ac:dyDescent="0.25">
      <c r="A14" t="s">
        <v>29</v>
      </c>
      <c r="B14" t="s">
        <v>30</v>
      </c>
      <c r="C14" s="10">
        <v>1</v>
      </c>
      <c r="D14" s="11">
        <v>1000</v>
      </c>
      <c r="E14" s="11">
        <f t="shared" si="2"/>
        <v>100</v>
      </c>
      <c r="F14" s="11">
        <f t="shared" si="0"/>
        <v>29.700000000000006</v>
      </c>
      <c r="G14" s="11">
        <f>IF(((D14-E14-'[1]Basic data'!$F$15*9)*$G$2)&lt;0,(D14-E14)*$G$2,(D14-E14-'[1]Basic data'!$F$15*9)*$G$2)</f>
        <v>36.56337662337662</v>
      </c>
      <c r="H14" s="11">
        <f t="shared" si="3"/>
        <v>45</v>
      </c>
      <c r="I14" s="11">
        <f t="shared" si="1"/>
        <v>1211.2633766233766</v>
      </c>
    </row>
    <row r="15" spans="1:9" x14ac:dyDescent="0.25">
      <c r="A15" t="s">
        <v>31</v>
      </c>
      <c r="B15" t="s">
        <v>32</v>
      </c>
      <c r="C15" s="10">
        <f>ROUNDUP(SUM([1]Assets!G6,[1]Assets!G10,[1]Assets!G9,[1]Assets!G12,[1]Assets!G14)*0.05,0)</f>
        <v>18</v>
      </c>
      <c r="D15" s="11">
        <v>400</v>
      </c>
      <c r="E15" s="11">
        <f t="shared" si="2"/>
        <v>40</v>
      </c>
      <c r="F15" s="11">
        <f t="shared" si="0"/>
        <v>11.880000000000003</v>
      </c>
      <c r="G15" s="11">
        <f>IF(((D15-E15-'[1]Basic data'!$F$15*9)*$G$2)&lt;0,(D15-E15)*$G$2,(D15-E15-'[1]Basic data'!$F$15*9)*$G$2)</f>
        <v>36</v>
      </c>
      <c r="H15" s="11">
        <f t="shared" si="3"/>
        <v>18</v>
      </c>
      <c r="I15" s="11">
        <f>SUM(D15:H15)</f>
        <v>505.88</v>
      </c>
    </row>
    <row r="16" spans="1:9" x14ac:dyDescent="0.25">
      <c r="A16" t="s">
        <v>33</v>
      </c>
      <c r="B16" t="s">
        <v>34</v>
      </c>
      <c r="C16" s="10">
        <v>1</v>
      </c>
      <c r="D16" s="11">
        <v>1000</v>
      </c>
      <c r="E16" s="11">
        <f t="shared" si="2"/>
        <v>100</v>
      </c>
      <c r="F16" s="11">
        <f t="shared" si="0"/>
        <v>29.700000000000006</v>
      </c>
      <c r="G16" s="11">
        <f>IF(((D16-E16-'[1]Basic data'!$F$15*9)*$G$2)&lt;0,(D16-E16)*$G$2,(D16-E16-'[1]Basic data'!$F$15*9)*$G$2)</f>
        <v>36.56337662337662</v>
      </c>
      <c r="H16" s="11">
        <f t="shared" si="3"/>
        <v>45</v>
      </c>
      <c r="I16" s="11">
        <f t="shared" si="1"/>
        <v>1211.2633766233766</v>
      </c>
    </row>
    <row r="17" spans="1:95" x14ac:dyDescent="0.25">
      <c r="A17" t="s">
        <v>35</v>
      </c>
      <c r="B17" t="s">
        <v>36</v>
      </c>
      <c r="C17" s="10">
        <v>1</v>
      </c>
      <c r="D17" s="11">
        <v>1000</v>
      </c>
      <c r="E17" s="11">
        <f t="shared" si="2"/>
        <v>100</v>
      </c>
      <c r="F17" s="11">
        <f t="shared" si="0"/>
        <v>29.700000000000006</v>
      </c>
      <c r="G17" s="11">
        <f>IF(((D17-E17-'[1]Basic data'!$F$15*9)*$G$2)&lt;0,(D17-E17)*$G$2,(D17-E17-'[1]Basic data'!$F$15*9)*$G$2)</f>
        <v>36.56337662337662</v>
      </c>
      <c r="H17" s="11">
        <f t="shared" si="3"/>
        <v>45</v>
      </c>
      <c r="I17" s="11">
        <f t="shared" si="1"/>
        <v>1211.2633766233766</v>
      </c>
    </row>
    <row r="18" spans="1:95" x14ac:dyDescent="0.25">
      <c r="A18" t="s">
        <v>37</v>
      </c>
      <c r="B18" t="s">
        <v>38</v>
      </c>
      <c r="C18" s="10">
        <v>26</v>
      </c>
      <c r="D18" s="11">
        <v>200</v>
      </c>
      <c r="E18" s="11">
        <f t="shared" si="2"/>
        <v>20</v>
      </c>
      <c r="F18" s="11">
        <f t="shared" si="0"/>
        <v>5.9400000000000013</v>
      </c>
      <c r="G18" s="11">
        <f>IF(((D18-E18-'[1]Basic data'!$F$15*9)*$G$2)&lt;0,(D18-E18)*$G$2,(D18-E18-'[1]Basic data'!$F$15*9)*$G$2)</f>
        <v>18</v>
      </c>
      <c r="H18" s="11">
        <f t="shared" si="3"/>
        <v>9</v>
      </c>
      <c r="I18" s="11">
        <f t="shared" si="1"/>
        <v>252.94</v>
      </c>
    </row>
    <row r="19" spans="1:95" x14ac:dyDescent="0.25">
      <c r="C19" s="10"/>
      <c r="D19" s="11"/>
      <c r="E19" s="11"/>
      <c r="F19" s="11"/>
      <c r="G19" s="11"/>
      <c r="H19" s="11"/>
      <c r="I19" s="11"/>
    </row>
    <row r="20" spans="1:95" x14ac:dyDescent="0.25">
      <c r="A20" s="7" t="str">
        <f>A3</f>
        <v>Position</v>
      </c>
      <c r="B20" s="7" t="str">
        <f>B3</f>
        <v>Должность</v>
      </c>
      <c r="C20" s="13" t="s">
        <v>39</v>
      </c>
      <c r="D20" s="14">
        <v>42500</v>
      </c>
      <c r="E20" s="14">
        <f>EDATE(D20,1)</f>
        <v>42531</v>
      </c>
      <c r="F20" s="14">
        <f t="shared" ref="F20:BQ20" si="4">EDATE(E20,1)</f>
        <v>42561</v>
      </c>
      <c r="G20" s="14">
        <f t="shared" si="4"/>
        <v>42592</v>
      </c>
      <c r="H20" s="14">
        <f t="shared" si="4"/>
        <v>42623</v>
      </c>
      <c r="I20" s="14">
        <f t="shared" si="4"/>
        <v>42653</v>
      </c>
      <c r="J20" s="14">
        <f t="shared" si="4"/>
        <v>42684</v>
      </c>
      <c r="K20" s="14">
        <f t="shared" si="4"/>
        <v>42714</v>
      </c>
      <c r="L20" s="14">
        <f t="shared" si="4"/>
        <v>42745</v>
      </c>
      <c r="M20" s="14">
        <f t="shared" si="4"/>
        <v>42776</v>
      </c>
      <c r="N20" s="14">
        <f t="shared" si="4"/>
        <v>42804</v>
      </c>
      <c r="O20" s="14">
        <f t="shared" si="4"/>
        <v>42835</v>
      </c>
      <c r="P20" s="14">
        <f t="shared" si="4"/>
        <v>42865</v>
      </c>
      <c r="Q20" s="14">
        <f t="shared" si="4"/>
        <v>42896</v>
      </c>
      <c r="R20" s="14">
        <f t="shared" si="4"/>
        <v>42926</v>
      </c>
      <c r="S20" s="14">
        <f t="shared" si="4"/>
        <v>42957</v>
      </c>
      <c r="T20" s="14">
        <f t="shared" si="4"/>
        <v>42988</v>
      </c>
      <c r="U20" s="14">
        <f t="shared" si="4"/>
        <v>43018</v>
      </c>
      <c r="V20" s="14">
        <f t="shared" si="4"/>
        <v>43049</v>
      </c>
      <c r="W20" s="14">
        <f t="shared" si="4"/>
        <v>43079</v>
      </c>
      <c r="X20" s="14">
        <f t="shared" si="4"/>
        <v>43110</v>
      </c>
      <c r="Y20" s="14">
        <f t="shared" si="4"/>
        <v>43141</v>
      </c>
      <c r="Z20" s="14">
        <f t="shared" si="4"/>
        <v>43169</v>
      </c>
      <c r="AA20" s="14">
        <f t="shared" si="4"/>
        <v>43200</v>
      </c>
      <c r="AB20" s="14">
        <f t="shared" si="4"/>
        <v>43230</v>
      </c>
      <c r="AC20" s="14">
        <f t="shared" si="4"/>
        <v>43261</v>
      </c>
      <c r="AD20" s="14">
        <f t="shared" si="4"/>
        <v>43291</v>
      </c>
      <c r="AE20" s="14">
        <f t="shared" si="4"/>
        <v>43322</v>
      </c>
      <c r="AF20" s="14">
        <f t="shared" si="4"/>
        <v>43353</v>
      </c>
      <c r="AG20" s="14">
        <f t="shared" si="4"/>
        <v>43383</v>
      </c>
      <c r="AH20" s="14">
        <f t="shared" si="4"/>
        <v>43414</v>
      </c>
      <c r="AI20" s="14">
        <f t="shared" si="4"/>
        <v>43444</v>
      </c>
      <c r="AJ20" s="14">
        <f t="shared" si="4"/>
        <v>43475</v>
      </c>
      <c r="AK20" s="14">
        <f t="shared" si="4"/>
        <v>43506</v>
      </c>
      <c r="AL20" s="14">
        <f t="shared" si="4"/>
        <v>43534</v>
      </c>
      <c r="AM20" s="14">
        <f t="shared" si="4"/>
        <v>43565</v>
      </c>
      <c r="AN20" s="14">
        <f t="shared" si="4"/>
        <v>43595</v>
      </c>
      <c r="AO20" s="14">
        <f t="shared" si="4"/>
        <v>43626</v>
      </c>
      <c r="AP20" s="14">
        <f t="shared" si="4"/>
        <v>43656</v>
      </c>
      <c r="AQ20" s="14">
        <f t="shared" si="4"/>
        <v>43687</v>
      </c>
      <c r="AR20" s="14">
        <f t="shared" si="4"/>
        <v>43718</v>
      </c>
      <c r="AS20" s="14">
        <f t="shared" si="4"/>
        <v>43748</v>
      </c>
      <c r="AT20" s="14">
        <f t="shared" si="4"/>
        <v>43779</v>
      </c>
      <c r="AU20" s="14">
        <f t="shared" si="4"/>
        <v>43809</v>
      </c>
      <c r="AV20" s="14">
        <f t="shared" si="4"/>
        <v>43840</v>
      </c>
      <c r="AW20" s="14">
        <f t="shared" si="4"/>
        <v>43871</v>
      </c>
      <c r="AX20" s="14">
        <f t="shared" si="4"/>
        <v>43900</v>
      </c>
      <c r="AY20" s="14">
        <f t="shared" si="4"/>
        <v>43931</v>
      </c>
      <c r="AZ20" s="14">
        <f t="shared" si="4"/>
        <v>43961</v>
      </c>
      <c r="BA20" s="14">
        <f t="shared" si="4"/>
        <v>43992</v>
      </c>
      <c r="BB20" s="14">
        <f t="shared" si="4"/>
        <v>44022</v>
      </c>
      <c r="BC20" s="14">
        <f t="shared" si="4"/>
        <v>44053</v>
      </c>
      <c r="BD20" s="14">
        <f t="shared" si="4"/>
        <v>44084</v>
      </c>
      <c r="BE20" s="14">
        <f t="shared" si="4"/>
        <v>44114</v>
      </c>
      <c r="BF20" s="14">
        <f t="shared" si="4"/>
        <v>44145</v>
      </c>
      <c r="BG20" s="14">
        <f t="shared" si="4"/>
        <v>44175</v>
      </c>
      <c r="BH20" s="14">
        <f t="shared" si="4"/>
        <v>44206</v>
      </c>
      <c r="BI20" s="14">
        <f t="shared" si="4"/>
        <v>44237</v>
      </c>
      <c r="BJ20" s="14">
        <f t="shared" si="4"/>
        <v>44265</v>
      </c>
      <c r="BK20" s="14">
        <f t="shared" si="4"/>
        <v>44296</v>
      </c>
      <c r="BL20" s="14">
        <f t="shared" si="4"/>
        <v>44326</v>
      </c>
      <c r="BM20" s="14">
        <f t="shared" si="4"/>
        <v>44357</v>
      </c>
      <c r="BN20" s="14">
        <f t="shared" si="4"/>
        <v>44387</v>
      </c>
      <c r="BO20" s="14">
        <f t="shared" si="4"/>
        <v>44418</v>
      </c>
      <c r="BP20" s="14">
        <f t="shared" si="4"/>
        <v>44449</v>
      </c>
      <c r="BQ20" s="14">
        <f t="shared" si="4"/>
        <v>44479</v>
      </c>
      <c r="BR20" s="14">
        <f t="shared" ref="BR20:CQ20" si="5">EDATE(BQ20,1)</f>
        <v>44510</v>
      </c>
      <c r="BS20" s="14">
        <f t="shared" si="5"/>
        <v>44540</v>
      </c>
      <c r="BT20" s="14">
        <f t="shared" si="5"/>
        <v>44571</v>
      </c>
      <c r="BU20" s="14">
        <f t="shared" si="5"/>
        <v>44602</v>
      </c>
      <c r="BV20" s="14">
        <f t="shared" si="5"/>
        <v>44630</v>
      </c>
      <c r="BW20" s="14">
        <f t="shared" si="5"/>
        <v>44661</v>
      </c>
      <c r="BX20" s="14">
        <f t="shared" si="5"/>
        <v>44691</v>
      </c>
      <c r="BY20" s="14">
        <f t="shared" si="5"/>
        <v>44722</v>
      </c>
      <c r="BZ20" s="14">
        <f t="shared" si="5"/>
        <v>44752</v>
      </c>
      <c r="CA20" s="14">
        <f t="shared" si="5"/>
        <v>44783</v>
      </c>
      <c r="CB20" s="14">
        <f t="shared" si="5"/>
        <v>44814</v>
      </c>
      <c r="CC20" s="14">
        <f t="shared" si="5"/>
        <v>44844</v>
      </c>
      <c r="CD20" s="14">
        <f t="shared" si="5"/>
        <v>44875</v>
      </c>
      <c r="CE20" s="14">
        <f t="shared" si="5"/>
        <v>44905</v>
      </c>
      <c r="CF20" s="14">
        <f t="shared" si="5"/>
        <v>44936</v>
      </c>
      <c r="CG20" s="14">
        <f t="shared" si="5"/>
        <v>44967</v>
      </c>
      <c r="CH20" s="14">
        <f t="shared" si="5"/>
        <v>44995</v>
      </c>
      <c r="CI20" s="14">
        <f t="shared" si="5"/>
        <v>45026</v>
      </c>
      <c r="CJ20" s="14">
        <f t="shared" si="5"/>
        <v>45056</v>
      </c>
      <c r="CK20" s="14">
        <f t="shared" si="5"/>
        <v>45087</v>
      </c>
      <c r="CL20" s="14">
        <f t="shared" si="5"/>
        <v>45117</v>
      </c>
      <c r="CM20" s="14">
        <f t="shared" si="5"/>
        <v>45148</v>
      </c>
      <c r="CN20" s="14">
        <f t="shared" si="5"/>
        <v>45179</v>
      </c>
      <c r="CO20" s="14">
        <f t="shared" si="5"/>
        <v>45209</v>
      </c>
      <c r="CP20" s="14">
        <f t="shared" si="5"/>
        <v>45240</v>
      </c>
      <c r="CQ20" s="14">
        <f t="shared" si="5"/>
        <v>45270</v>
      </c>
    </row>
    <row r="21" spans="1:95" x14ac:dyDescent="0.25">
      <c r="A21" s="19" t="str">
        <f>A5</f>
        <v>Director</v>
      </c>
      <c r="B21" s="19" t="str">
        <f>B5</f>
        <v>Директор</v>
      </c>
      <c r="C21" s="18">
        <v>42492</v>
      </c>
      <c r="D21" s="15"/>
    </row>
    <row r="22" spans="1:95" x14ac:dyDescent="0.25">
      <c r="A22" t="str">
        <f t="shared" ref="A22:B25" si="6">A6</f>
        <v>Accountant</v>
      </c>
      <c r="B22" t="str">
        <f t="shared" si="6"/>
        <v>Бухгалтер</v>
      </c>
      <c r="C22" s="16">
        <v>42523</v>
      </c>
      <c r="D22" s="15"/>
    </row>
    <row r="23" spans="1:95" x14ac:dyDescent="0.25">
      <c r="A23" t="str">
        <f t="shared" si="6"/>
        <v>Logistics manager</v>
      </c>
      <c r="B23" t="str">
        <f t="shared" si="6"/>
        <v>Менеджер по снабжению</v>
      </c>
      <c r="C23" s="16">
        <v>42581</v>
      </c>
      <c r="D23" s="15"/>
    </row>
    <row r="24" spans="1:95" x14ac:dyDescent="0.25">
      <c r="A24" t="str">
        <f t="shared" si="6"/>
        <v>Storages manager</v>
      </c>
      <c r="B24" t="str">
        <f t="shared" si="6"/>
        <v>Заведующий складами</v>
      </c>
      <c r="C24" s="16">
        <v>42614</v>
      </c>
      <c r="D24" s="15"/>
    </row>
    <row r="25" spans="1:95" x14ac:dyDescent="0.25">
      <c r="A25" t="str">
        <f t="shared" si="6"/>
        <v>Sales manager</v>
      </c>
      <c r="B25" t="str">
        <f t="shared" si="6"/>
        <v>Менеджер по сбыту</v>
      </c>
      <c r="C25" s="16">
        <v>44359</v>
      </c>
      <c r="D25" s="15"/>
    </row>
    <row r="26" spans="1:95" x14ac:dyDescent="0.25">
      <c r="A26" t="str">
        <f>A11</f>
        <v>Chief agromonist</v>
      </c>
      <c r="B26" t="str">
        <f>B11</f>
        <v>Главный агроном</v>
      </c>
      <c r="C26" s="16">
        <v>42581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95" x14ac:dyDescent="0.25">
      <c r="A27" t="str">
        <f t="shared" ref="A27:B33" si="7">A12</f>
        <v>Tractor-driver</v>
      </c>
      <c r="B27" t="str">
        <f t="shared" si="7"/>
        <v>Тракторист</v>
      </c>
      <c r="C27" s="16">
        <v>42597</v>
      </c>
      <c r="D27" s="15"/>
    </row>
    <row r="28" spans="1:95" x14ac:dyDescent="0.25">
      <c r="A28" t="str">
        <f t="shared" si="7"/>
        <v>Orchard workers</v>
      </c>
      <c r="B28" t="str">
        <f t="shared" si="7"/>
        <v>Разнорабочие в саду</v>
      </c>
      <c r="C28" s="16">
        <v>42597</v>
      </c>
      <c r="D28" s="15"/>
    </row>
    <row r="29" spans="1:95" x14ac:dyDescent="0.25">
      <c r="A29" t="str">
        <f t="shared" si="7"/>
        <v>Technical Director</v>
      </c>
      <c r="B29" t="str">
        <f t="shared" si="7"/>
        <v>Технический директор</v>
      </c>
      <c r="C29" s="16">
        <v>42597</v>
      </c>
      <c r="D29" s="15"/>
    </row>
    <row r="30" spans="1:95" x14ac:dyDescent="0.25">
      <c r="A30" t="str">
        <f t="shared" si="7"/>
        <v>Mechanic</v>
      </c>
      <c r="B30" t="str">
        <f t="shared" si="7"/>
        <v>Механик</v>
      </c>
      <c r="C30" s="16">
        <v>42597</v>
      </c>
      <c r="D30" s="15"/>
    </row>
    <row r="31" spans="1:95" x14ac:dyDescent="0.25">
      <c r="A31" t="str">
        <f t="shared" si="7"/>
        <v>Processing engineer</v>
      </c>
      <c r="B31" t="str">
        <f t="shared" si="7"/>
        <v>Начальник цеха переработки</v>
      </c>
      <c r="C31" s="16">
        <v>44359</v>
      </c>
      <c r="D31" s="15"/>
    </row>
    <row r="32" spans="1:95" x14ac:dyDescent="0.25">
      <c r="A32" t="str">
        <f t="shared" si="7"/>
        <v>Mechanic for processing line</v>
      </c>
      <c r="B32" t="str">
        <f t="shared" si="7"/>
        <v>Механик линии переработки</v>
      </c>
      <c r="C32" s="16">
        <v>44359</v>
      </c>
      <c r="D32" s="15"/>
    </row>
    <row r="33" spans="1:4" x14ac:dyDescent="0.25">
      <c r="A33" t="str">
        <f t="shared" si="7"/>
        <v>Workers</v>
      </c>
      <c r="B33" t="str">
        <f t="shared" si="7"/>
        <v>Рабочие</v>
      </c>
      <c r="C33" s="16">
        <v>44359</v>
      </c>
      <c r="D33" s="15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Salary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 p</dc:creator>
  <cp:lastModifiedBy>ani p</cp:lastModifiedBy>
  <dcterms:created xsi:type="dcterms:W3CDTF">2016-02-13T15:07:17Z</dcterms:created>
  <dcterms:modified xsi:type="dcterms:W3CDTF">2016-02-13T15:16:53Z</dcterms:modified>
</cp:coreProperties>
</file>