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ЭтаКнига" defaultThemeVersion="124226"/>
  <bookViews>
    <workbookView xWindow="240" yWindow="165" windowWidth="14805" windowHeight="7950"/>
  </bookViews>
  <sheets>
    <sheet name="Статистика" sheetId="1" r:id="rId1"/>
    <sheet name="Игры" sheetId="2" r:id="rId2"/>
  </sheets>
  <definedNames>
    <definedName name="_xlnm._FilterDatabase" localSheetId="1" hidden="1">Игры!$C$1:$C$462</definedName>
    <definedName name="Игрок">Статистика!$A$1:$A$204</definedName>
    <definedName name="Игроки">Статистика!$A$1:$A$62</definedName>
    <definedName name="Победа">Статистика!$T$2:$T$3</definedName>
    <definedName name="Роли">Статистика!$S$2:$S$5</definedName>
  </definedNames>
  <calcPr calcId="152511"/>
</workbook>
</file>

<file path=xl/calcChain.xml><?xml version="1.0" encoding="utf-8"?>
<calcChain xmlns="http://schemas.openxmlformats.org/spreadsheetml/2006/main">
  <c r="N100" i="1" l="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N2" i="1"/>
  <c r="L11" i="1" l="1"/>
  <c r="P2" i="1"/>
  <c r="I3" i="1" l="1"/>
  <c r="J3" i="1"/>
  <c r="K3" i="1"/>
  <c r="L3" i="1"/>
  <c r="I4" i="1"/>
  <c r="J4" i="1"/>
  <c r="K4" i="1"/>
  <c r="L4" i="1"/>
  <c r="I5" i="1"/>
  <c r="J5" i="1"/>
  <c r="K5" i="1"/>
  <c r="L5" i="1"/>
  <c r="I6" i="1"/>
  <c r="J6" i="1"/>
  <c r="K6" i="1"/>
  <c r="L6" i="1"/>
  <c r="I7" i="1"/>
  <c r="J7" i="1"/>
  <c r="K7" i="1"/>
  <c r="L7" i="1"/>
  <c r="I8" i="1"/>
  <c r="J8" i="1"/>
  <c r="K8" i="1"/>
  <c r="L8" i="1"/>
  <c r="I9" i="1"/>
  <c r="J9" i="1"/>
  <c r="K9" i="1"/>
  <c r="L9" i="1"/>
  <c r="I10" i="1"/>
  <c r="J10" i="1"/>
  <c r="K10" i="1"/>
  <c r="L10" i="1"/>
  <c r="I11" i="1"/>
  <c r="J11" i="1"/>
  <c r="K11" i="1"/>
  <c r="I12" i="1"/>
  <c r="J12" i="1"/>
  <c r="K12" i="1"/>
  <c r="L12" i="1"/>
  <c r="I13" i="1"/>
  <c r="J13" i="1"/>
  <c r="K13" i="1"/>
  <c r="L13" i="1"/>
  <c r="I14" i="1"/>
  <c r="J14" i="1"/>
  <c r="K14" i="1"/>
  <c r="L14" i="1"/>
  <c r="I15" i="1"/>
  <c r="J15" i="1"/>
  <c r="K15" i="1"/>
  <c r="L15" i="1"/>
  <c r="I16" i="1"/>
  <c r="J16" i="1"/>
  <c r="K16" i="1"/>
  <c r="L16" i="1"/>
  <c r="I17" i="1"/>
  <c r="J17" i="1"/>
  <c r="K17" i="1"/>
  <c r="L17" i="1"/>
  <c r="I18" i="1"/>
  <c r="J18" i="1"/>
  <c r="K18" i="1"/>
  <c r="L18" i="1"/>
  <c r="I19" i="1"/>
  <c r="J19" i="1"/>
  <c r="K19" i="1"/>
  <c r="L19" i="1"/>
  <c r="I20" i="1"/>
  <c r="J20" i="1"/>
  <c r="K20" i="1"/>
  <c r="L20" i="1"/>
  <c r="I21" i="1"/>
  <c r="J21" i="1"/>
  <c r="K21" i="1"/>
  <c r="L21" i="1"/>
  <c r="I22" i="1"/>
  <c r="J22" i="1"/>
  <c r="K22" i="1"/>
  <c r="L22" i="1"/>
  <c r="I23" i="1"/>
  <c r="J23" i="1"/>
  <c r="K23" i="1"/>
  <c r="L23" i="1"/>
  <c r="I24" i="1"/>
  <c r="J24" i="1"/>
  <c r="K24" i="1"/>
  <c r="L24" i="1"/>
  <c r="I25" i="1"/>
  <c r="J25" i="1"/>
  <c r="K25" i="1"/>
  <c r="L25" i="1"/>
  <c r="I26" i="1"/>
  <c r="J26" i="1"/>
  <c r="K26" i="1"/>
  <c r="L26" i="1"/>
  <c r="I27" i="1"/>
  <c r="J27" i="1"/>
  <c r="K27" i="1"/>
  <c r="L27" i="1"/>
  <c r="I28" i="1"/>
  <c r="J28" i="1"/>
  <c r="K28" i="1"/>
  <c r="L28" i="1"/>
  <c r="I29" i="1"/>
  <c r="J29" i="1"/>
  <c r="K29" i="1"/>
  <c r="L29" i="1"/>
  <c r="I30" i="1"/>
  <c r="J30" i="1"/>
  <c r="K30" i="1"/>
  <c r="L30" i="1"/>
  <c r="I31" i="1"/>
  <c r="J31" i="1"/>
  <c r="K31" i="1"/>
  <c r="L31" i="1"/>
  <c r="I32" i="1"/>
  <c r="J32" i="1"/>
  <c r="K32" i="1"/>
  <c r="L32" i="1"/>
  <c r="I33" i="1"/>
  <c r="J33" i="1"/>
  <c r="K33" i="1"/>
  <c r="L33" i="1"/>
  <c r="I34" i="1"/>
  <c r="J34" i="1"/>
  <c r="K34" i="1"/>
  <c r="L34" i="1"/>
  <c r="I35" i="1"/>
  <c r="J35" i="1"/>
  <c r="K35" i="1"/>
  <c r="L35" i="1"/>
  <c r="I36" i="1"/>
  <c r="J36" i="1"/>
  <c r="K36" i="1"/>
  <c r="L36" i="1"/>
  <c r="I37" i="1"/>
  <c r="J37" i="1"/>
  <c r="K37" i="1"/>
  <c r="L37" i="1"/>
  <c r="I38" i="1"/>
  <c r="J38" i="1"/>
  <c r="K38" i="1"/>
  <c r="L38" i="1"/>
  <c r="I39" i="1"/>
  <c r="J39" i="1"/>
  <c r="K39" i="1"/>
  <c r="L39" i="1"/>
  <c r="I40" i="1"/>
  <c r="J40" i="1"/>
  <c r="K40" i="1"/>
  <c r="L40" i="1"/>
  <c r="I41" i="1"/>
  <c r="J41" i="1"/>
  <c r="K41" i="1"/>
  <c r="L41" i="1"/>
  <c r="I42" i="1"/>
  <c r="J42" i="1"/>
  <c r="K42" i="1"/>
  <c r="L42" i="1"/>
  <c r="I43" i="1"/>
  <c r="J43" i="1"/>
  <c r="K43" i="1"/>
  <c r="L43" i="1"/>
  <c r="I44" i="1"/>
  <c r="J44" i="1"/>
  <c r="K44" i="1"/>
  <c r="L44" i="1"/>
  <c r="I45" i="1"/>
  <c r="J45" i="1"/>
  <c r="K45" i="1"/>
  <c r="L45" i="1"/>
  <c r="I46" i="1"/>
  <c r="J46" i="1"/>
  <c r="K46" i="1"/>
  <c r="L46" i="1"/>
  <c r="I47" i="1"/>
  <c r="J47" i="1"/>
  <c r="K47" i="1"/>
  <c r="L47" i="1"/>
  <c r="I48" i="1"/>
  <c r="J48" i="1"/>
  <c r="K48" i="1"/>
  <c r="L48" i="1"/>
  <c r="I49" i="1"/>
  <c r="J49" i="1"/>
  <c r="K49" i="1"/>
  <c r="L49" i="1"/>
  <c r="I50" i="1"/>
  <c r="J50" i="1"/>
  <c r="K50" i="1"/>
  <c r="L50" i="1"/>
  <c r="I51" i="1"/>
  <c r="J51" i="1"/>
  <c r="K51" i="1"/>
  <c r="L51" i="1"/>
  <c r="I52" i="1"/>
  <c r="J52" i="1"/>
  <c r="K52" i="1"/>
  <c r="L52" i="1"/>
  <c r="I53" i="1"/>
  <c r="J53" i="1"/>
  <c r="K53" i="1"/>
  <c r="L53" i="1"/>
  <c r="I54" i="1"/>
  <c r="J54" i="1"/>
  <c r="K54" i="1"/>
  <c r="L54" i="1"/>
  <c r="I55" i="1"/>
  <c r="J55" i="1"/>
  <c r="K55" i="1"/>
  <c r="L55" i="1"/>
  <c r="I56" i="1"/>
  <c r="J56" i="1"/>
  <c r="K56" i="1"/>
  <c r="L56" i="1"/>
  <c r="I57" i="1"/>
  <c r="J57" i="1"/>
  <c r="K57" i="1"/>
  <c r="L57" i="1"/>
  <c r="I58" i="1"/>
  <c r="J58" i="1"/>
  <c r="K58" i="1"/>
  <c r="L58" i="1"/>
  <c r="I59" i="1"/>
  <c r="J59" i="1"/>
  <c r="K59" i="1"/>
  <c r="L59" i="1"/>
  <c r="I60" i="1"/>
  <c r="J60" i="1"/>
  <c r="K60" i="1"/>
  <c r="L60" i="1"/>
  <c r="I61" i="1"/>
  <c r="J61" i="1"/>
  <c r="K61" i="1"/>
  <c r="L61" i="1"/>
  <c r="I62" i="1"/>
  <c r="J62" i="1"/>
  <c r="K62" i="1"/>
  <c r="L62" i="1"/>
  <c r="I63" i="1"/>
  <c r="J63" i="1"/>
  <c r="K63" i="1"/>
  <c r="L63" i="1"/>
  <c r="I64" i="1"/>
  <c r="J64" i="1"/>
  <c r="K64" i="1"/>
  <c r="L64" i="1"/>
  <c r="I65" i="1"/>
  <c r="J65" i="1"/>
  <c r="K65" i="1"/>
  <c r="L65" i="1"/>
  <c r="I66" i="1"/>
  <c r="J66" i="1"/>
  <c r="K66" i="1"/>
  <c r="L66" i="1"/>
  <c r="I67" i="1"/>
  <c r="J67" i="1"/>
  <c r="K67" i="1"/>
  <c r="L67" i="1"/>
  <c r="I68" i="1"/>
  <c r="J68" i="1"/>
  <c r="K68" i="1"/>
  <c r="L68" i="1"/>
  <c r="I69" i="1"/>
  <c r="J69" i="1"/>
  <c r="K69" i="1"/>
  <c r="L69" i="1"/>
  <c r="I70" i="1"/>
  <c r="J70" i="1"/>
  <c r="K70" i="1"/>
  <c r="L70" i="1"/>
  <c r="I71" i="1"/>
  <c r="J71" i="1"/>
  <c r="K71" i="1"/>
  <c r="L71" i="1"/>
  <c r="I72" i="1"/>
  <c r="J72" i="1"/>
  <c r="K72" i="1"/>
  <c r="L72" i="1"/>
  <c r="I73" i="1"/>
  <c r="J73" i="1"/>
  <c r="K73" i="1"/>
  <c r="L73" i="1"/>
  <c r="I74" i="1"/>
  <c r="J74" i="1"/>
  <c r="K74" i="1"/>
  <c r="L74" i="1"/>
  <c r="I75" i="1"/>
  <c r="J75" i="1"/>
  <c r="K75" i="1"/>
  <c r="L75" i="1"/>
  <c r="I76" i="1"/>
  <c r="J76" i="1"/>
  <c r="K76" i="1"/>
  <c r="L76" i="1"/>
  <c r="I77" i="1"/>
  <c r="J77" i="1"/>
  <c r="K77" i="1"/>
  <c r="L77" i="1"/>
  <c r="I78" i="1"/>
  <c r="J78" i="1"/>
  <c r="K78" i="1"/>
  <c r="L78" i="1"/>
  <c r="I79" i="1"/>
  <c r="J79" i="1"/>
  <c r="K79" i="1"/>
  <c r="L79" i="1"/>
  <c r="I80" i="1"/>
  <c r="J80" i="1"/>
  <c r="K80" i="1"/>
  <c r="L80" i="1"/>
  <c r="I81" i="1"/>
  <c r="J81" i="1"/>
  <c r="K81" i="1"/>
  <c r="L81" i="1"/>
  <c r="I82" i="1"/>
  <c r="J82" i="1"/>
  <c r="K82" i="1"/>
  <c r="L82" i="1"/>
  <c r="I83" i="1"/>
  <c r="J83" i="1"/>
  <c r="K83" i="1"/>
  <c r="L83" i="1"/>
  <c r="I84" i="1"/>
  <c r="J84" i="1"/>
  <c r="K84" i="1"/>
  <c r="L84" i="1"/>
  <c r="I85" i="1"/>
  <c r="J85" i="1"/>
  <c r="K85" i="1"/>
  <c r="L85" i="1"/>
  <c r="I86" i="1"/>
  <c r="J86" i="1"/>
  <c r="K86" i="1"/>
  <c r="L86" i="1"/>
  <c r="I87" i="1"/>
  <c r="J87" i="1"/>
  <c r="K87" i="1"/>
  <c r="L87" i="1"/>
  <c r="I88" i="1"/>
  <c r="J88" i="1"/>
  <c r="K88" i="1"/>
  <c r="L88" i="1"/>
  <c r="I89" i="1"/>
  <c r="J89" i="1"/>
  <c r="K89" i="1"/>
  <c r="L89" i="1"/>
  <c r="I90" i="1"/>
  <c r="J90" i="1"/>
  <c r="K90" i="1"/>
  <c r="L90" i="1"/>
  <c r="I91" i="1"/>
  <c r="J91" i="1"/>
  <c r="K91" i="1"/>
  <c r="L91" i="1"/>
  <c r="I92" i="1"/>
  <c r="J92" i="1"/>
  <c r="K92" i="1"/>
  <c r="L92" i="1"/>
  <c r="I93" i="1"/>
  <c r="J93" i="1"/>
  <c r="K93" i="1"/>
  <c r="L93" i="1"/>
  <c r="I94" i="1"/>
  <c r="J94" i="1"/>
  <c r="K94" i="1"/>
  <c r="L94" i="1"/>
  <c r="I95" i="1"/>
  <c r="J95" i="1"/>
  <c r="K95" i="1"/>
  <c r="L95" i="1"/>
  <c r="I96" i="1"/>
  <c r="J96" i="1"/>
  <c r="K96" i="1"/>
  <c r="L96" i="1"/>
  <c r="I97" i="1"/>
  <c r="J97" i="1"/>
  <c r="K97" i="1"/>
  <c r="L97" i="1"/>
  <c r="I98" i="1"/>
  <c r="J98" i="1"/>
  <c r="K98" i="1"/>
  <c r="L98" i="1"/>
  <c r="I99" i="1"/>
  <c r="J99" i="1"/>
  <c r="K99" i="1"/>
  <c r="L99" i="1"/>
  <c r="I100" i="1"/>
  <c r="J100" i="1"/>
  <c r="K100" i="1"/>
  <c r="L100" i="1"/>
  <c r="L2" i="1"/>
  <c r="K2" i="1"/>
  <c r="J2" i="1"/>
  <c r="I2" i="1"/>
  <c r="H2" i="2"/>
  <c r="H3" i="2"/>
  <c r="G2" i="2"/>
  <c r="Q2" i="1"/>
  <c r="B2" i="1"/>
  <c r="M93" i="1"/>
  <c r="M94" i="1"/>
  <c r="M95" i="1"/>
  <c r="M96" i="1"/>
  <c r="M97" i="1"/>
  <c r="M98" i="1"/>
  <c r="M99" i="1"/>
  <c r="M100" i="1"/>
  <c r="B22" i="1"/>
  <c r="M22" i="1"/>
  <c r="B15" i="1"/>
  <c r="M15" i="1"/>
  <c r="B20" i="1"/>
  <c r="M20" i="1"/>
  <c r="B21" i="1"/>
  <c r="M21" i="1"/>
  <c r="B16" i="1"/>
  <c r="M16" i="1"/>
  <c r="B25" i="1"/>
  <c r="M25" i="1"/>
  <c r="B26" i="1"/>
  <c r="M26" i="1"/>
  <c r="B24" i="1"/>
  <c r="M24" i="1"/>
  <c r="B27" i="1"/>
  <c r="M27" i="1"/>
  <c r="B28" i="1"/>
  <c r="M28" i="1"/>
  <c r="B29" i="1"/>
  <c r="E29" i="1"/>
  <c r="G29" i="1"/>
  <c r="M29" i="1"/>
  <c r="B30" i="1"/>
  <c r="E30" i="1"/>
  <c r="G30" i="1"/>
  <c r="M30" i="1"/>
  <c r="B31" i="1"/>
  <c r="E31" i="1"/>
  <c r="G31" i="1"/>
  <c r="M31" i="1"/>
  <c r="B32" i="1"/>
  <c r="E32" i="1"/>
  <c r="G32" i="1"/>
  <c r="M32" i="1"/>
  <c r="B33" i="1"/>
  <c r="E33" i="1"/>
  <c r="G33" i="1"/>
  <c r="M33" i="1"/>
  <c r="B34" i="1"/>
  <c r="E34" i="1"/>
  <c r="G34" i="1"/>
  <c r="M34" i="1"/>
  <c r="B35" i="1"/>
  <c r="E35" i="1"/>
  <c r="G35" i="1"/>
  <c r="M35" i="1"/>
  <c r="B36" i="1"/>
  <c r="E36" i="1"/>
  <c r="G36" i="1"/>
  <c r="M36" i="1"/>
  <c r="B37" i="1"/>
  <c r="E37" i="1"/>
  <c r="G37" i="1"/>
  <c r="M37" i="1"/>
  <c r="B38" i="1"/>
  <c r="E38" i="1"/>
  <c r="G38" i="1"/>
  <c r="M38" i="1"/>
  <c r="B39" i="1"/>
  <c r="E39" i="1"/>
  <c r="G39" i="1"/>
  <c r="M39" i="1"/>
  <c r="B40" i="1"/>
  <c r="E40" i="1"/>
  <c r="G40" i="1"/>
  <c r="M40" i="1"/>
  <c r="B41" i="1"/>
  <c r="E41" i="1"/>
  <c r="G41" i="1"/>
  <c r="M41" i="1"/>
  <c r="B42" i="1"/>
  <c r="E42" i="1"/>
  <c r="G42" i="1"/>
  <c r="M42" i="1"/>
  <c r="B43" i="1"/>
  <c r="E43" i="1"/>
  <c r="G43" i="1"/>
  <c r="M43" i="1"/>
  <c r="B44" i="1"/>
  <c r="E44" i="1"/>
  <c r="G44" i="1"/>
  <c r="M44" i="1"/>
  <c r="B45" i="1"/>
  <c r="E45" i="1"/>
  <c r="G45" i="1"/>
  <c r="M45" i="1"/>
  <c r="B46" i="1"/>
  <c r="E46" i="1"/>
  <c r="G46" i="1"/>
  <c r="M46" i="1"/>
  <c r="B47" i="1"/>
  <c r="E47" i="1"/>
  <c r="G47" i="1"/>
  <c r="M47" i="1"/>
  <c r="B48" i="1"/>
  <c r="E48" i="1"/>
  <c r="G48" i="1"/>
  <c r="M48" i="1"/>
  <c r="B49" i="1"/>
  <c r="E49" i="1"/>
  <c r="G49" i="1"/>
  <c r="M49" i="1"/>
  <c r="B50" i="1"/>
  <c r="E50" i="1"/>
  <c r="G50" i="1"/>
  <c r="M50" i="1"/>
  <c r="B51" i="1"/>
  <c r="E51" i="1"/>
  <c r="G51" i="1"/>
  <c r="M51" i="1"/>
  <c r="B52" i="1"/>
  <c r="E52" i="1"/>
  <c r="G52" i="1"/>
  <c r="M52" i="1"/>
  <c r="B53" i="1"/>
  <c r="E53" i="1"/>
  <c r="G53" i="1"/>
  <c r="M53" i="1"/>
  <c r="B54" i="1"/>
  <c r="E54" i="1"/>
  <c r="G54" i="1"/>
  <c r="M54" i="1"/>
  <c r="B55" i="1"/>
  <c r="E55" i="1"/>
  <c r="G55" i="1"/>
  <c r="M55" i="1"/>
  <c r="B56" i="1"/>
  <c r="E56" i="1"/>
  <c r="G56" i="1"/>
  <c r="M56" i="1"/>
  <c r="B57" i="1"/>
  <c r="E57" i="1"/>
  <c r="G57" i="1"/>
  <c r="M57" i="1"/>
  <c r="B58" i="1"/>
  <c r="E58" i="1"/>
  <c r="G58" i="1"/>
  <c r="M58" i="1"/>
  <c r="B59" i="1"/>
  <c r="E59" i="1"/>
  <c r="G59" i="1"/>
  <c r="M59" i="1"/>
  <c r="B60" i="1"/>
  <c r="E60" i="1"/>
  <c r="G60" i="1"/>
  <c r="M60" i="1"/>
  <c r="B61" i="1"/>
  <c r="E61" i="1"/>
  <c r="G61" i="1"/>
  <c r="M61" i="1"/>
  <c r="B62" i="1"/>
  <c r="E62" i="1"/>
  <c r="G62" i="1"/>
  <c r="M62" i="1"/>
  <c r="B63" i="1"/>
  <c r="E63" i="1"/>
  <c r="G63" i="1"/>
  <c r="M63" i="1"/>
  <c r="B64" i="1"/>
  <c r="E64" i="1"/>
  <c r="G64" i="1"/>
  <c r="M64" i="1"/>
  <c r="B65" i="1"/>
  <c r="E65" i="1"/>
  <c r="G65" i="1"/>
  <c r="M65" i="1"/>
  <c r="B66" i="1"/>
  <c r="E66" i="1"/>
  <c r="G66" i="1"/>
  <c r="M66" i="1"/>
  <c r="B67" i="1"/>
  <c r="E67" i="1"/>
  <c r="G67" i="1"/>
  <c r="M67" i="1"/>
  <c r="B68" i="1"/>
  <c r="E68" i="1"/>
  <c r="G68" i="1"/>
  <c r="M68" i="1"/>
  <c r="B69" i="1"/>
  <c r="E69" i="1"/>
  <c r="G69" i="1"/>
  <c r="M69" i="1"/>
  <c r="B70" i="1"/>
  <c r="E70" i="1"/>
  <c r="G70" i="1"/>
  <c r="M70" i="1"/>
  <c r="B71" i="1"/>
  <c r="E71" i="1"/>
  <c r="G71" i="1"/>
  <c r="M71" i="1"/>
  <c r="B72" i="1"/>
  <c r="E72" i="1"/>
  <c r="G72" i="1"/>
  <c r="M72" i="1"/>
  <c r="B73" i="1"/>
  <c r="E73" i="1"/>
  <c r="G73" i="1"/>
  <c r="M73" i="1"/>
  <c r="B74" i="1"/>
  <c r="E74" i="1"/>
  <c r="G74" i="1"/>
  <c r="M74" i="1"/>
  <c r="B75" i="1"/>
  <c r="E75" i="1"/>
  <c r="G75" i="1"/>
  <c r="M75" i="1"/>
  <c r="B76" i="1"/>
  <c r="E76" i="1"/>
  <c r="G76" i="1"/>
  <c r="M76" i="1"/>
  <c r="B77" i="1"/>
  <c r="E77" i="1"/>
  <c r="G77" i="1"/>
  <c r="M77" i="1"/>
  <c r="B78" i="1"/>
  <c r="E78" i="1"/>
  <c r="G78" i="1"/>
  <c r="M78" i="1"/>
  <c r="B79" i="1"/>
  <c r="E79" i="1"/>
  <c r="G79" i="1"/>
  <c r="M79" i="1"/>
  <c r="B80" i="1"/>
  <c r="E80" i="1"/>
  <c r="G80" i="1"/>
  <c r="M80" i="1"/>
  <c r="B81" i="1"/>
  <c r="E81" i="1"/>
  <c r="G81" i="1"/>
  <c r="M81" i="1"/>
  <c r="B82" i="1"/>
  <c r="E82" i="1"/>
  <c r="G82" i="1"/>
  <c r="M82" i="1"/>
  <c r="B83" i="1"/>
  <c r="E83" i="1"/>
  <c r="G83" i="1"/>
  <c r="M83" i="1"/>
  <c r="B84" i="1"/>
  <c r="E84" i="1"/>
  <c r="G84" i="1"/>
  <c r="M84" i="1"/>
  <c r="B85" i="1"/>
  <c r="E85" i="1"/>
  <c r="G85" i="1"/>
  <c r="M85" i="1"/>
  <c r="B86" i="1"/>
  <c r="E86" i="1"/>
  <c r="G86" i="1"/>
  <c r="M86" i="1"/>
  <c r="B87" i="1"/>
  <c r="E87" i="1"/>
  <c r="G87" i="1"/>
  <c r="M87" i="1"/>
  <c r="B88" i="1"/>
  <c r="E88" i="1"/>
  <c r="G88" i="1"/>
  <c r="M88" i="1"/>
  <c r="B89" i="1"/>
  <c r="E89" i="1"/>
  <c r="G89" i="1"/>
  <c r="M89" i="1"/>
  <c r="B90" i="1"/>
  <c r="E90" i="1"/>
  <c r="G90" i="1"/>
  <c r="M90" i="1"/>
  <c r="B91" i="1"/>
  <c r="E91" i="1"/>
  <c r="G91" i="1"/>
  <c r="M91" i="1"/>
  <c r="B92" i="1"/>
  <c r="E92" i="1"/>
  <c r="G92" i="1"/>
  <c r="M92" i="1"/>
  <c r="B93" i="1"/>
  <c r="E93" i="1"/>
  <c r="G93" i="1"/>
  <c r="B94" i="1"/>
  <c r="E94" i="1"/>
  <c r="G94" i="1"/>
  <c r="B95" i="1"/>
  <c r="E95" i="1"/>
  <c r="G95" i="1"/>
  <c r="B96" i="1"/>
  <c r="E96" i="1"/>
  <c r="G96" i="1"/>
  <c r="B97" i="1"/>
  <c r="E97" i="1"/>
  <c r="G97" i="1"/>
  <c r="B98" i="1"/>
  <c r="E98" i="1"/>
  <c r="G98" i="1"/>
  <c r="B99" i="1"/>
  <c r="E99" i="1"/>
  <c r="G99" i="1"/>
  <c r="B100" i="1"/>
  <c r="E100" i="1"/>
  <c r="G100" i="1"/>
  <c r="M3" i="1"/>
  <c r="M4" i="1"/>
  <c r="M5" i="1"/>
  <c r="M6" i="1"/>
  <c r="M7" i="1"/>
  <c r="M8" i="1"/>
  <c r="M9" i="1"/>
  <c r="M10" i="1"/>
  <c r="M11" i="1"/>
  <c r="M12" i="1"/>
  <c r="M13" i="1"/>
  <c r="M14" i="1"/>
  <c r="M23" i="1"/>
  <c r="M17" i="1"/>
  <c r="M18" i="1"/>
  <c r="M19" i="1"/>
  <c r="M2" i="1"/>
  <c r="P2" i="2"/>
  <c r="H440" i="2"/>
  <c r="H439" i="2"/>
  <c r="H438" i="2"/>
  <c r="H437" i="2"/>
  <c r="H436" i="2"/>
  <c r="H435" i="2"/>
  <c r="H434" i="2"/>
  <c r="H433" i="2"/>
  <c r="H432" i="2"/>
  <c r="H431" i="2"/>
  <c r="H429" i="2"/>
  <c r="H428" i="2"/>
  <c r="H427" i="2"/>
  <c r="H426" i="2"/>
  <c r="H425" i="2"/>
  <c r="H424" i="2"/>
  <c r="H423" i="2"/>
  <c r="H422" i="2"/>
  <c r="H421" i="2"/>
  <c r="H420" i="2"/>
  <c r="H418" i="2"/>
  <c r="H417" i="2"/>
  <c r="H416" i="2"/>
  <c r="H415" i="2"/>
  <c r="H414" i="2"/>
  <c r="H413" i="2"/>
  <c r="H412" i="2"/>
  <c r="H411" i="2"/>
  <c r="H410" i="2"/>
  <c r="H409" i="2"/>
  <c r="H407" i="2"/>
  <c r="H406" i="2"/>
  <c r="H405" i="2"/>
  <c r="H404" i="2"/>
  <c r="H403" i="2"/>
  <c r="H402" i="2"/>
  <c r="H401" i="2"/>
  <c r="H400" i="2"/>
  <c r="H399" i="2"/>
  <c r="H398" i="2"/>
  <c r="H396" i="2"/>
  <c r="H395" i="2"/>
  <c r="H394" i="2"/>
  <c r="H393" i="2"/>
  <c r="H392" i="2"/>
  <c r="H391" i="2"/>
  <c r="H390" i="2"/>
  <c r="H389" i="2"/>
  <c r="H388" i="2"/>
  <c r="H387" i="2"/>
  <c r="H385" i="2"/>
  <c r="H384" i="2"/>
  <c r="H383" i="2"/>
  <c r="H382" i="2"/>
  <c r="H381" i="2"/>
  <c r="H380" i="2"/>
  <c r="H379" i="2"/>
  <c r="H378" i="2"/>
  <c r="H377" i="2"/>
  <c r="H376" i="2"/>
  <c r="H374" i="2"/>
  <c r="H373" i="2"/>
  <c r="H372" i="2"/>
  <c r="H371" i="2"/>
  <c r="H370" i="2"/>
  <c r="H369" i="2"/>
  <c r="H368" i="2"/>
  <c r="H367" i="2"/>
  <c r="H366" i="2"/>
  <c r="H365" i="2"/>
  <c r="H363" i="2"/>
  <c r="H362" i="2"/>
  <c r="H361" i="2"/>
  <c r="H360" i="2"/>
  <c r="H359" i="2"/>
  <c r="H358" i="2"/>
  <c r="H357" i="2"/>
  <c r="H356" i="2"/>
  <c r="H355" i="2"/>
  <c r="H354" i="2"/>
  <c r="H352" i="2"/>
  <c r="H351" i="2"/>
  <c r="H350" i="2"/>
  <c r="H349" i="2"/>
  <c r="H348" i="2"/>
  <c r="H347" i="2"/>
  <c r="H346" i="2"/>
  <c r="H345" i="2"/>
  <c r="H344" i="2"/>
  <c r="H343" i="2"/>
  <c r="H341" i="2"/>
  <c r="H340" i="2"/>
  <c r="H339" i="2"/>
  <c r="H338" i="2"/>
  <c r="H337" i="2"/>
  <c r="H336" i="2"/>
  <c r="H335" i="2"/>
  <c r="H334" i="2"/>
  <c r="H333" i="2"/>
  <c r="H332" i="2"/>
  <c r="H330" i="2"/>
  <c r="H329" i="2"/>
  <c r="H328" i="2"/>
  <c r="H327" i="2"/>
  <c r="H326" i="2"/>
  <c r="H325" i="2"/>
  <c r="H324" i="2"/>
  <c r="H323" i="2"/>
  <c r="H322" i="2"/>
  <c r="H321" i="2"/>
  <c r="H319" i="2"/>
  <c r="H318" i="2"/>
  <c r="H317" i="2"/>
  <c r="H316" i="2"/>
  <c r="H315" i="2"/>
  <c r="H314" i="2"/>
  <c r="H313" i="2"/>
  <c r="H312" i="2"/>
  <c r="H311" i="2"/>
  <c r="H310" i="2"/>
  <c r="H308" i="2"/>
  <c r="H307" i="2"/>
  <c r="H306" i="2"/>
  <c r="H305" i="2"/>
  <c r="H304" i="2"/>
  <c r="H303" i="2"/>
  <c r="H302" i="2"/>
  <c r="H301" i="2"/>
  <c r="H300" i="2"/>
  <c r="H299" i="2"/>
  <c r="H297" i="2"/>
  <c r="H296" i="2"/>
  <c r="H295" i="2"/>
  <c r="H294" i="2"/>
  <c r="H293" i="2"/>
  <c r="H292" i="2"/>
  <c r="H291" i="2"/>
  <c r="H290" i="2"/>
  <c r="H289" i="2"/>
  <c r="H288" i="2"/>
  <c r="H286" i="2"/>
  <c r="H285" i="2"/>
  <c r="H284" i="2"/>
  <c r="H283" i="2"/>
  <c r="H282" i="2"/>
  <c r="H281" i="2"/>
  <c r="H280" i="2"/>
  <c r="H279" i="2"/>
  <c r="H278" i="2"/>
  <c r="H277" i="2"/>
  <c r="H275" i="2"/>
  <c r="H274" i="2"/>
  <c r="H273" i="2"/>
  <c r="H272" i="2"/>
  <c r="H271" i="2"/>
  <c r="H270" i="2"/>
  <c r="H269" i="2"/>
  <c r="H268" i="2"/>
  <c r="H267" i="2"/>
  <c r="H266" i="2"/>
  <c r="H264" i="2"/>
  <c r="H263" i="2"/>
  <c r="H262" i="2"/>
  <c r="H261" i="2"/>
  <c r="H260" i="2"/>
  <c r="H259" i="2"/>
  <c r="H258" i="2"/>
  <c r="H257" i="2"/>
  <c r="H256" i="2"/>
  <c r="H255" i="2"/>
  <c r="H253" i="2"/>
  <c r="H252" i="2"/>
  <c r="H251" i="2"/>
  <c r="H250" i="2"/>
  <c r="H249" i="2"/>
  <c r="H248" i="2"/>
  <c r="H247" i="2"/>
  <c r="H246" i="2"/>
  <c r="H245" i="2"/>
  <c r="H244" i="2"/>
  <c r="H242" i="2"/>
  <c r="H241" i="2"/>
  <c r="H240" i="2"/>
  <c r="H239" i="2"/>
  <c r="H238" i="2"/>
  <c r="H237" i="2"/>
  <c r="H236" i="2"/>
  <c r="H235" i="2"/>
  <c r="H234" i="2"/>
  <c r="H233" i="2"/>
  <c r="H231" i="2"/>
  <c r="H230" i="2"/>
  <c r="H229" i="2"/>
  <c r="H228" i="2"/>
  <c r="H227" i="2"/>
  <c r="H226" i="2"/>
  <c r="H225" i="2"/>
  <c r="H224" i="2"/>
  <c r="H223" i="2"/>
  <c r="H222" i="2"/>
  <c r="H220" i="2"/>
  <c r="H219" i="2"/>
  <c r="H218" i="2"/>
  <c r="H217" i="2"/>
  <c r="H216" i="2"/>
  <c r="H215" i="2"/>
  <c r="H214" i="2"/>
  <c r="H213" i="2"/>
  <c r="H212" i="2"/>
  <c r="H211" i="2"/>
  <c r="H209" i="2"/>
  <c r="H208" i="2"/>
  <c r="H207" i="2"/>
  <c r="H206" i="2"/>
  <c r="H205" i="2"/>
  <c r="H204" i="2"/>
  <c r="H203" i="2"/>
  <c r="H202" i="2"/>
  <c r="H201" i="2"/>
  <c r="H200" i="2"/>
  <c r="H198" i="2"/>
  <c r="H197" i="2"/>
  <c r="H196" i="2"/>
  <c r="H195" i="2"/>
  <c r="H194" i="2"/>
  <c r="H193" i="2"/>
  <c r="H192" i="2"/>
  <c r="H191" i="2"/>
  <c r="H190" i="2"/>
  <c r="H189" i="2"/>
  <c r="H187" i="2"/>
  <c r="H186" i="2"/>
  <c r="H185" i="2"/>
  <c r="H184" i="2"/>
  <c r="H183" i="2"/>
  <c r="H182" i="2"/>
  <c r="H181" i="2"/>
  <c r="H180" i="2"/>
  <c r="H179" i="2"/>
  <c r="H178" i="2"/>
  <c r="H176" i="2"/>
  <c r="H175" i="2"/>
  <c r="H174" i="2"/>
  <c r="H173" i="2"/>
  <c r="H172" i="2"/>
  <c r="H171" i="2"/>
  <c r="H170" i="2"/>
  <c r="H169" i="2"/>
  <c r="H168" i="2"/>
  <c r="H167" i="2"/>
  <c r="H165" i="2"/>
  <c r="H164" i="2"/>
  <c r="H163" i="2"/>
  <c r="H162" i="2"/>
  <c r="H161" i="2"/>
  <c r="H160" i="2"/>
  <c r="H159" i="2"/>
  <c r="H158" i="2"/>
  <c r="H157" i="2"/>
  <c r="H156" i="2"/>
  <c r="H150" i="2"/>
  <c r="H154" i="2"/>
  <c r="H153" i="2"/>
  <c r="H152" i="2"/>
  <c r="H151" i="2"/>
  <c r="H149" i="2"/>
  <c r="H148" i="2"/>
  <c r="H147" i="2"/>
  <c r="H146" i="2"/>
  <c r="H145" i="2"/>
  <c r="H137" i="2"/>
  <c r="H143" i="2"/>
  <c r="H142" i="2"/>
  <c r="H141" i="2"/>
  <c r="H140" i="2"/>
  <c r="H139" i="2"/>
  <c r="H138" i="2"/>
  <c r="H136" i="2"/>
  <c r="H135" i="2"/>
  <c r="H134" i="2"/>
  <c r="H132" i="2"/>
  <c r="H131" i="2"/>
  <c r="H130" i="2"/>
  <c r="H129" i="2"/>
  <c r="H128" i="2"/>
  <c r="H127" i="2"/>
  <c r="H126" i="2"/>
  <c r="H125" i="2"/>
  <c r="H124" i="2"/>
  <c r="H123" i="2"/>
  <c r="H121" i="2"/>
  <c r="H120" i="2"/>
  <c r="H119" i="2"/>
  <c r="H118" i="2"/>
  <c r="H117" i="2"/>
  <c r="H116" i="2"/>
  <c r="H115" i="2"/>
  <c r="H114" i="2"/>
  <c r="H113" i="2"/>
  <c r="H112" i="2"/>
  <c r="H110" i="2"/>
  <c r="H109" i="2"/>
  <c r="H108" i="2"/>
  <c r="H107" i="2"/>
  <c r="H106" i="2"/>
  <c r="H105" i="2"/>
  <c r="H104" i="2"/>
  <c r="H103" i="2"/>
  <c r="H102" i="2"/>
  <c r="H101" i="2"/>
  <c r="H99" i="2"/>
  <c r="H98" i="2"/>
  <c r="H97" i="2"/>
  <c r="H96" i="2"/>
  <c r="H95" i="2"/>
  <c r="H94" i="2"/>
  <c r="H93" i="2"/>
  <c r="H92" i="2"/>
  <c r="H91" i="2"/>
  <c r="H90" i="2"/>
  <c r="H88" i="2"/>
  <c r="H87" i="2"/>
  <c r="H86" i="2"/>
  <c r="H85" i="2"/>
  <c r="H84" i="2"/>
  <c r="H83" i="2"/>
  <c r="H82" i="2"/>
  <c r="H81" i="2"/>
  <c r="H80" i="2"/>
  <c r="H79" i="2"/>
  <c r="H77" i="2"/>
  <c r="H76" i="2"/>
  <c r="H75" i="2"/>
  <c r="H74" i="2"/>
  <c r="H73" i="2"/>
  <c r="H72" i="2"/>
  <c r="H71" i="2"/>
  <c r="H70" i="2"/>
  <c r="H69" i="2"/>
  <c r="H68" i="2"/>
  <c r="H66" i="2"/>
  <c r="H65" i="2"/>
  <c r="H64" i="2"/>
  <c r="H63" i="2"/>
  <c r="H62" i="2"/>
  <c r="H61" i="2"/>
  <c r="H60" i="2"/>
  <c r="H59" i="2"/>
  <c r="H58" i="2"/>
  <c r="H57" i="2"/>
  <c r="H55" i="2"/>
  <c r="H54" i="2"/>
  <c r="H53" i="2"/>
  <c r="H52" i="2"/>
  <c r="H51" i="2"/>
  <c r="H50" i="2"/>
  <c r="H49" i="2"/>
  <c r="H48" i="2"/>
  <c r="H47" i="2"/>
  <c r="H46" i="2"/>
  <c r="H44" i="2"/>
  <c r="H43" i="2"/>
  <c r="H42" i="2"/>
  <c r="H41" i="2"/>
  <c r="H40" i="2"/>
  <c r="H39" i="2"/>
  <c r="H38" i="2"/>
  <c r="H37" i="2"/>
  <c r="H36" i="2"/>
  <c r="H35" i="2"/>
  <c r="H33" i="2"/>
  <c r="H32" i="2"/>
  <c r="H31" i="2"/>
  <c r="H30" i="2"/>
  <c r="H29" i="2"/>
  <c r="H28" i="2"/>
  <c r="H27" i="2"/>
  <c r="H26" i="2"/>
  <c r="H25" i="2"/>
  <c r="H24" i="2"/>
  <c r="H22" i="2"/>
  <c r="H21" i="2"/>
  <c r="H20" i="2"/>
  <c r="H19" i="2"/>
  <c r="H18" i="2"/>
  <c r="H17" i="2"/>
  <c r="H16" i="2"/>
  <c r="H15" i="2"/>
  <c r="H14" i="2"/>
  <c r="H13" i="2"/>
  <c r="H11" i="2"/>
  <c r="H10" i="2"/>
  <c r="H9" i="2"/>
  <c r="H8" i="2"/>
  <c r="H7" i="2"/>
  <c r="H6" i="2"/>
  <c r="H5" i="2"/>
  <c r="H4" i="2"/>
  <c r="G2" i="1" l="1"/>
  <c r="E2" i="1"/>
  <c r="F2" i="1" s="1"/>
  <c r="O2" i="1"/>
  <c r="E10" i="1"/>
  <c r="E18" i="1"/>
  <c r="G25" i="1"/>
  <c r="G26" i="1"/>
  <c r="H26" i="1" s="1"/>
  <c r="G15" i="1"/>
  <c r="H15" i="1" s="1"/>
  <c r="G24" i="1"/>
  <c r="H24" i="1" s="1"/>
  <c r="G27" i="1"/>
  <c r="G21" i="1"/>
  <c r="H21" i="1" s="1"/>
  <c r="E13" i="1"/>
  <c r="E14" i="1"/>
  <c r="G22" i="1"/>
  <c r="E4" i="1"/>
  <c r="E6" i="1"/>
  <c r="E9" i="1"/>
  <c r="E15" i="1"/>
  <c r="F15" i="1" s="1"/>
  <c r="E26" i="1"/>
  <c r="F26" i="1" s="1"/>
  <c r="E24" i="1"/>
  <c r="E27" i="1"/>
  <c r="G28" i="1"/>
  <c r="H28" i="1" s="1"/>
  <c r="G20" i="1"/>
  <c r="H20" i="1" s="1"/>
  <c r="E12" i="1"/>
  <c r="G16" i="1"/>
  <c r="H16" i="1" s="1"/>
  <c r="E19" i="1"/>
  <c r="E3" i="1"/>
  <c r="E17" i="1"/>
  <c r="E23" i="1"/>
  <c r="E25" i="1"/>
  <c r="F25" i="1" s="1"/>
  <c r="E7" i="1"/>
  <c r="E16" i="1"/>
  <c r="F16" i="1" s="1"/>
  <c r="E8" i="1"/>
  <c r="E11" i="1"/>
  <c r="E5" i="1"/>
  <c r="E22" i="1"/>
  <c r="F22" i="1" s="1"/>
  <c r="E20" i="1"/>
  <c r="E21" i="1"/>
  <c r="E28" i="1"/>
  <c r="F28" i="1" s="1"/>
  <c r="C57" i="1"/>
  <c r="D57" i="1" s="1"/>
  <c r="F42" i="1"/>
  <c r="C99" i="1"/>
  <c r="D99" i="1" s="1"/>
  <c r="C93" i="1"/>
  <c r="D93" i="1" s="1"/>
  <c r="C45" i="1"/>
  <c r="D45" i="1" s="1"/>
  <c r="C37" i="1"/>
  <c r="D37" i="1" s="1"/>
  <c r="C71" i="1"/>
  <c r="D71" i="1" s="1"/>
  <c r="C54" i="1"/>
  <c r="D54" i="1" s="1"/>
  <c r="C86" i="1"/>
  <c r="D86" i="1" s="1"/>
  <c r="C96" i="1"/>
  <c r="D96" i="1" s="1"/>
  <c r="C95" i="1"/>
  <c r="D95" i="1" s="1"/>
  <c r="H40" i="1"/>
  <c r="C33" i="1"/>
  <c r="D33" i="1" s="1"/>
  <c r="F31" i="1"/>
  <c r="H29" i="1"/>
  <c r="C34" i="1"/>
  <c r="D34" i="1" s="1"/>
  <c r="H100" i="1"/>
  <c r="H99" i="1"/>
  <c r="H98" i="1"/>
  <c r="H97" i="1"/>
  <c r="C82" i="1"/>
  <c r="D82" i="1" s="1"/>
  <c r="H79" i="1"/>
  <c r="H65" i="1"/>
  <c r="C92" i="1"/>
  <c r="D92" i="1" s="1"/>
  <c r="H88" i="1"/>
  <c r="C85" i="1"/>
  <c r="D85" i="1" s="1"/>
  <c r="C77" i="1"/>
  <c r="D77" i="1" s="1"/>
  <c r="C69" i="1"/>
  <c r="D69" i="1" s="1"/>
  <c r="C53" i="1"/>
  <c r="D53" i="1" s="1"/>
  <c r="C46" i="1"/>
  <c r="D46" i="1" s="1"/>
  <c r="C63" i="1"/>
  <c r="D63" i="1" s="1"/>
  <c r="C55" i="1"/>
  <c r="D55" i="1" s="1"/>
  <c r="C39" i="1"/>
  <c r="D39" i="1" s="1"/>
  <c r="C90" i="1"/>
  <c r="D90" i="1" s="1"/>
  <c r="C84" i="1"/>
  <c r="D84" i="1" s="1"/>
  <c r="C76" i="1"/>
  <c r="D76" i="1" s="1"/>
  <c r="C62" i="1"/>
  <c r="D62" i="1" s="1"/>
  <c r="C61" i="1"/>
  <c r="D61" i="1" s="1"/>
  <c r="H51" i="1"/>
  <c r="C47" i="1"/>
  <c r="D47" i="1" s="1"/>
  <c r="F46" i="1"/>
  <c r="H89" i="1"/>
  <c r="H74" i="1"/>
  <c r="C70" i="1"/>
  <c r="D70" i="1" s="1"/>
  <c r="H60" i="1"/>
  <c r="H45" i="1"/>
  <c r="C41" i="1"/>
  <c r="D41" i="1" s="1"/>
  <c r="C97" i="1"/>
  <c r="D97" i="1" s="1"/>
  <c r="H83" i="1"/>
  <c r="C79" i="1"/>
  <c r="D79" i="1" s="1"/>
  <c r="C78" i="1"/>
  <c r="D78" i="1" s="1"/>
  <c r="C49" i="1"/>
  <c r="D49" i="1" s="1"/>
  <c r="F41" i="1"/>
  <c r="H33" i="1"/>
  <c r="C29" i="1"/>
  <c r="D29" i="1" s="1"/>
  <c r="H84" i="1"/>
  <c r="F78" i="1"/>
  <c r="H62" i="1"/>
  <c r="H47" i="1"/>
  <c r="F96" i="1"/>
  <c r="F94" i="1"/>
  <c r="H92" i="1"/>
  <c r="C87" i="1"/>
  <c r="D87" i="1" s="1"/>
  <c r="H77" i="1"/>
  <c r="C38" i="1"/>
  <c r="D38" i="1" s="1"/>
  <c r="F87" i="1"/>
  <c r="C68" i="1"/>
  <c r="D68" i="1" s="1"/>
  <c r="C60" i="1"/>
  <c r="D60" i="1" s="1"/>
  <c r="H56" i="1"/>
  <c r="H48" i="1"/>
  <c r="H42" i="1"/>
  <c r="C98" i="1"/>
  <c r="D98" i="1" s="1"/>
  <c r="H86" i="1"/>
  <c r="H80" i="1"/>
  <c r="H75" i="1"/>
  <c r="H69" i="1"/>
  <c r="C65" i="1"/>
  <c r="D65" i="1" s="1"/>
  <c r="H57" i="1"/>
  <c r="H52" i="1"/>
  <c r="C42" i="1"/>
  <c r="D42" i="1" s="1"/>
  <c r="H39" i="1"/>
  <c r="H27" i="1"/>
  <c r="H34" i="1"/>
  <c r="C100" i="1"/>
  <c r="D100" i="1" s="1"/>
  <c r="H94" i="1"/>
  <c r="H93" i="1"/>
  <c r="C89" i="1"/>
  <c r="D89" i="1" s="1"/>
  <c r="H81" i="1"/>
  <c r="H76" i="1"/>
  <c r="C66" i="1"/>
  <c r="D66" i="1" s="1"/>
  <c r="H63" i="1"/>
  <c r="H58" i="1"/>
  <c r="H46" i="1"/>
  <c r="C44" i="1"/>
  <c r="D44" i="1" s="1"/>
  <c r="H35" i="1"/>
  <c r="C31" i="1"/>
  <c r="D31" i="1" s="1"/>
  <c r="H95" i="1"/>
  <c r="H87" i="1"/>
  <c r="H82" i="1"/>
  <c r="H70" i="1"/>
  <c r="H64" i="1"/>
  <c r="H59" i="1"/>
  <c r="H53" i="1"/>
  <c r="H36" i="1"/>
  <c r="C73" i="1"/>
  <c r="D73" i="1" s="1"/>
  <c r="F54" i="1"/>
  <c r="C50" i="1"/>
  <c r="D50" i="1" s="1"/>
  <c r="H41" i="1"/>
  <c r="C74" i="1"/>
  <c r="D74" i="1" s="1"/>
  <c r="H71" i="1"/>
  <c r="H66" i="1"/>
  <c r="H54" i="1"/>
  <c r="C52" i="1"/>
  <c r="D52" i="1" s="1"/>
  <c r="H43" i="1"/>
  <c r="H37" i="1"/>
  <c r="H30" i="1"/>
  <c r="H96" i="1"/>
  <c r="H90" i="1"/>
  <c r="F79" i="1"/>
  <c r="H78" i="1"/>
  <c r="H72" i="1"/>
  <c r="H67" i="1"/>
  <c r="F62" i="1"/>
  <c r="H61" i="1"/>
  <c r="H49" i="1"/>
  <c r="H44" i="1"/>
  <c r="F38" i="1"/>
  <c r="H31" i="1"/>
  <c r="H25" i="1"/>
  <c r="C94" i="1"/>
  <c r="D94" i="1" s="1"/>
  <c r="H91" i="1"/>
  <c r="H85" i="1"/>
  <c r="C81" i="1"/>
  <c r="D81" i="1" s="1"/>
  <c r="H73" i="1"/>
  <c r="H68" i="1"/>
  <c r="F59" i="1"/>
  <c r="C58" i="1"/>
  <c r="D58" i="1" s="1"/>
  <c r="H55" i="1"/>
  <c r="F53" i="1"/>
  <c r="H50" i="1"/>
  <c r="H38" i="1"/>
  <c r="C36" i="1"/>
  <c r="D36" i="1" s="1"/>
  <c r="H32" i="1"/>
  <c r="F88" i="1"/>
  <c r="F99" i="1"/>
  <c r="F70" i="1"/>
  <c r="F98" i="1"/>
  <c r="F32" i="1"/>
  <c r="F30" i="1"/>
  <c r="F85" i="1"/>
  <c r="F74" i="1"/>
  <c r="F75" i="1"/>
  <c r="F73" i="1"/>
  <c r="F69" i="1"/>
  <c r="H22" i="1"/>
  <c r="F58" i="1"/>
  <c r="F57" i="1"/>
  <c r="F97" i="1"/>
  <c r="F86" i="1"/>
  <c r="F43" i="1"/>
  <c r="F37" i="1"/>
  <c r="F93" i="1"/>
  <c r="F83" i="1"/>
  <c r="F81" i="1"/>
  <c r="F72" i="1"/>
  <c r="F56" i="1"/>
  <c r="F40" i="1"/>
  <c r="F29" i="1"/>
  <c r="F95" i="1"/>
  <c r="F71" i="1"/>
  <c r="F55" i="1"/>
  <c r="F39" i="1"/>
  <c r="F90" i="1"/>
  <c r="F64" i="1"/>
  <c r="F48" i="1"/>
  <c r="F100" i="1"/>
  <c r="F91" i="1"/>
  <c r="F89" i="1"/>
  <c r="F80" i="1"/>
  <c r="F63" i="1"/>
  <c r="F47" i="1"/>
  <c r="F77" i="1"/>
  <c r="F66" i="1"/>
  <c r="F61" i="1"/>
  <c r="F50" i="1"/>
  <c r="F45" i="1"/>
  <c r="F34" i="1"/>
  <c r="F82" i="1"/>
  <c r="F67" i="1"/>
  <c r="F65" i="1"/>
  <c r="F51" i="1"/>
  <c r="F49" i="1"/>
  <c r="F35" i="1"/>
  <c r="C30" i="1"/>
  <c r="D30" i="1" s="1"/>
  <c r="F92" i="1"/>
  <c r="C91" i="1"/>
  <c r="D91" i="1" s="1"/>
  <c r="F84" i="1"/>
  <c r="C83" i="1"/>
  <c r="D83" i="1" s="1"/>
  <c r="F76" i="1"/>
  <c r="C75" i="1"/>
  <c r="D75" i="1" s="1"/>
  <c r="F68" i="1"/>
  <c r="C67" i="1"/>
  <c r="D67" i="1" s="1"/>
  <c r="F60" i="1"/>
  <c r="C59" i="1"/>
  <c r="D59" i="1" s="1"/>
  <c r="F52" i="1"/>
  <c r="C51" i="1"/>
  <c r="D51" i="1" s="1"/>
  <c r="F44" i="1"/>
  <c r="C43" i="1"/>
  <c r="D43" i="1" s="1"/>
  <c r="F36" i="1"/>
  <c r="C35" i="1"/>
  <c r="D35" i="1" s="1"/>
  <c r="C88" i="1"/>
  <c r="D88" i="1" s="1"/>
  <c r="C80" i="1"/>
  <c r="D80" i="1" s="1"/>
  <c r="C72" i="1"/>
  <c r="D72" i="1" s="1"/>
  <c r="C64" i="1"/>
  <c r="D64" i="1" s="1"/>
  <c r="C56" i="1"/>
  <c r="D56" i="1" s="1"/>
  <c r="C48" i="1"/>
  <c r="D48" i="1" s="1"/>
  <c r="C40" i="1"/>
  <c r="D40" i="1" s="1"/>
  <c r="F33" i="1"/>
  <c r="C32" i="1"/>
  <c r="D32" i="1" s="1"/>
  <c r="G19" i="1"/>
  <c r="G10" i="1"/>
  <c r="G3" i="1"/>
  <c r="C3" i="1" s="1"/>
  <c r="G18" i="1"/>
  <c r="G13" i="1"/>
  <c r="G8" i="1"/>
  <c r="G12" i="1"/>
  <c r="G9" i="1"/>
  <c r="C9" i="1" s="1"/>
  <c r="G17" i="1"/>
  <c r="G6" i="1"/>
  <c r="G14" i="1"/>
  <c r="G11" i="1"/>
  <c r="G5" i="1"/>
  <c r="G4" i="1"/>
  <c r="G23" i="1"/>
  <c r="G7" i="1"/>
  <c r="P24" i="2"/>
  <c r="G24" i="2"/>
  <c r="P25" i="2"/>
  <c r="G25" i="2"/>
  <c r="P26" i="2"/>
  <c r="G26" i="2"/>
  <c r="G27" i="2"/>
  <c r="G28" i="2"/>
  <c r="G29" i="2"/>
  <c r="G30" i="2"/>
  <c r="G31" i="2"/>
  <c r="G32" i="2"/>
  <c r="G33" i="2"/>
  <c r="P35" i="2"/>
  <c r="G35" i="2"/>
  <c r="P36" i="2"/>
  <c r="G36" i="2"/>
  <c r="P37" i="2"/>
  <c r="G37" i="2"/>
  <c r="G38" i="2"/>
  <c r="G39" i="2"/>
  <c r="G40" i="2"/>
  <c r="G41" i="2"/>
  <c r="G42" i="2"/>
  <c r="G43" i="2"/>
  <c r="G44" i="2"/>
  <c r="P46" i="2"/>
  <c r="G46" i="2"/>
  <c r="P47" i="2"/>
  <c r="G47" i="2"/>
  <c r="P48" i="2"/>
  <c r="G48" i="2"/>
  <c r="G49" i="2"/>
  <c r="G50" i="2"/>
  <c r="G51" i="2"/>
  <c r="G52" i="2"/>
  <c r="G53" i="2"/>
  <c r="G54" i="2"/>
  <c r="G55" i="2"/>
  <c r="P57" i="2"/>
  <c r="G57" i="2"/>
  <c r="P58" i="2"/>
  <c r="G58" i="2"/>
  <c r="P59" i="2"/>
  <c r="G59" i="2"/>
  <c r="G60" i="2"/>
  <c r="G61" i="2"/>
  <c r="G62" i="2"/>
  <c r="G63" i="2"/>
  <c r="G64" i="2"/>
  <c r="G65" i="2"/>
  <c r="G66" i="2"/>
  <c r="P68" i="2"/>
  <c r="G68" i="2"/>
  <c r="P69" i="2"/>
  <c r="G69" i="2"/>
  <c r="P70" i="2"/>
  <c r="G70" i="2"/>
  <c r="G71" i="2"/>
  <c r="G72" i="2"/>
  <c r="G73" i="2"/>
  <c r="G74" i="2"/>
  <c r="G75" i="2"/>
  <c r="G76" i="2"/>
  <c r="G77" i="2"/>
  <c r="P79" i="2"/>
  <c r="G79" i="2"/>
  <c r="P80" i="2"/>
  <c r="G80" i="2"/>
  <c r="P81" i="2"/>
  <c r="G81" i="2"/>
  <c r="G82" i="2"/>
  <c r="G83" i="2"/>
  <c r="G84" i="2"/>
  <c r="G85" i="2"/>
  <c r="G86" i="2"/>
  <c r="G87" i="2"/>
  <c r="G88" i="2"/>
  <c r="P90" i="2"/>
  <c r="G90" i="2"/>
  <c r="P91" i="2"/>
  <c r="G91" i="2"/>
  <c r="P92" i="2"/>
  <c r="G92" i="2"/>
  <c r="G93" i="2"/>
  <c r="G94" i="2"/>
  <c r="G95" i="2"/>
  <c r="G96" i="2"/>
  <c r="G97" i="2"/>
  <c r="G98" i="2"/>
  <c r="G99" i="2"/>
  <c r="P101" i="2"/>
  <c r="G101" i="2"/>
  <c r="P102" i="2"/>
  <c r="G102" i="2"/>
  <c r="P103" i="2"/>
  <c r="G103" i="2"/>
  <c r="G104" i="2"/>
  <c r="G105" i="2"/>
  <c r="G106" i="2"/>
  <c r="G107" i="2"/>
  <c r="G108" i="2"/>
  <c r="G109" i="2"/>
  <c r="G110" i="2"/>
  <c r="P112" i="2"/>
  <c r="G112" i="2"/>
  <c r="P113" i="2"/>
  <c r="G113" i="2"/>
  <c r="P114" i="2"/>
  <c r="G114" i="2"/>
  <c r="G115" i="2"/>
  <c r="G116" i="2"/>
  <c r="G117" i="2"/>
  <c r="G118" i="2"/>
  <c r="G119" i="2"/>
  <c r="G120" i="2"/>
  <c r="G121" i="2"/>
  <c r="P123" i="2"/>
  <c r="G123" i="2"/>
  <c r="P124" i="2"/>
  <c r="G124" i="2"/>
  <c r="P125" i="2"/>
  <c r="G125" i="2"/>
  <c r="G126" i="2"/>
  <c r="G127" i="2"/>
  <c r="G128" i="2"/>
  <c r="G129" i="2"/>
  <c r="G130" i="2"/>
  <c r="G131" i="2"/>
  <c r="G132" i="2"/>
  <c r="P134" i="2"/>
  <c r="G134" i="2"/>
  <c r="P135" i="2"/>
  <c r="G135" i="2"/>
  <c r="P136" i="2"/>
  <c r="G136" i="2"/>
  <c r="G137" i="2"/>
  <c r="G138" i="2"/>
  <c r="G139" i="2"/>
  <c r="G140" i="2"/>
  <c r="G141" i="2"/>
  <c r="G142" i="2"/>
  <c r="G143" i="2"/>
  <c r="P145" i="2"/>
  <c r="G145" i="2"/>
  <c r="P146" i="2"/>
  <c r="G146" i="2"/>
  <c r="P147" i="2"/>
  <c r="G147" i="2"/>
  <c r="G148" i="2"/>
  <c r="G149" i="2"/>
  <c r="G150" i="2"/>
  <c r="G151" i="2"/>
  <c r="G152" i="2"/>
  <c r="G153" i="2"/>
  <c r="G154" i="2"/>
  <c r="P156" i="2"/>
  <c r="G156" i="2"/>
  <c r="P157" i="2"/>
  <c r="G157" i="2"/>
  <c r="P158" i="2"/>
  <c r="G158" i="2"/>
  <c r="G159" i="2"/>
  <c r="G160" i="2"/>
  <c r="G161" i="2"/>
  <c r="G162" i="2"/>
  <c r="G163" i="2"/>
  <c r="G164" i="2"/>
  <c r="G165" i="2"/>
  <c r="P167" i="2"/>
  <c r="G167" i="2"/>
  <c r="P168" i="2"/>
  <c r="G168" i="2"/>
  <c r="P169" i="2"/>
  <c r="G169" i="2"/>
  <c r="G170" i="2"/>
  <c r="G171" i="2"/>
  <c r="G172" i="2"/>
  <c r="G173" i="2"/>
  <c r="G174" i="2"/>
  <c r="G175" i="2"/>
  <c r="G176" i="2"/>
  <c r="P178" i="2"/>
  <c r="G178" i="2"/>
  <c r="P179" i="2"/>
  <c r="G179" i="2"/>
  <c r="P180" i="2"/>
  <c r="G180" i="2"/>
  <c r="G181" i="2"/>
  <c r="G182" i="2"/>
  <c r="G183" i="2"/>
  <c r="G184" i="2"/>
  <c r="G185" i="2"/>
  <c r="G186" i="2"/>
  <c r="G187" i="2"/>
  <c r="P189" i="2"/>
  <c r="G189" i="2"/>
  <c r="P190" i="2"/>
  <c r="G190" i="2"/>
  <c r="P191" i="2"/>
  <c r="G191" i="2"/>
  <c r="G192" i="2"/>
  <c r="G193" i="2"/>
  <c r="G194" i="2"/>
  <c r="G195" i="2"/>
  <c r="G196" i="2"/>
  <c r="G197" i="2"/>
  <c r="G198" i="2"/>
  <c r="P200" i="2"/>
  <c r="G200" i="2"/>
  <c r="P201" i="2"/>
  <c r="G201" i="2"/>
  <c r="P202" i="2"/>
  <c r="G202" i="2"/>
  <c r="G203" i="2"/>
  <c r="G204" i="2"/>
  <c r="G205" i="2"/>
  <c r="G206" i="2"/>
  <c r="G207" i="2"/>
  <c r="G208" i="2"/>
  <c r="G209" i="2"/>
  <c r="P211" i="2"/>
  <c r="G211" i="2"/>
  <c r="P212" i="2"/>
  <c r="G212" i="2"/>
  <c r="P213" i="2"/>
  <c r="G213" i="2"/>
  <c r="G214" i="2"/>
  <c r="G215" i="2"/>
  <c r="G216" i="2"/>
  <c r="G217" i="2"/>
  <c r="G218" i="2"/>
  <c r="G219" i="2"/>
  <c r="G220" i="2"/>
  <c r="P222" i="2"/>
  <c r="G222" i="2"/>
  <c r="P223" i="2"/>
  <c r="G223" i="2"/>
  <c r="P224" i="2"/>
  <c r="G224" i="2"/>
  <c r="G225" i="2"/>
  <c r="G226" i="2"/>
  <c r="G227" i="2"/>
  <c r="G228" i="2"/>
  <c r="G229" i="2"/>
  <c r="G230" i="2"/>
  <c r="G231" i="2"/>
  <c r="P233" i="2"/>
  <c r="G233" i="2"/>
  <c r="P234" i="2"/>
  <c r="G234" i="2"/>
  <c r="P235" i="2"/>
  <c r="G235" i="2"/>
  <c r="G236" i="2"/>
  <c r="G237" i="2"/>
  <c r="G238" i="2"/>
  <c r="G239" i="2"/>
  <c r="G240" i="2"/>
  <c r="G241" i="2"/>
  <c r="G242" i="2"/>
  <c r="P244" i="2"/>
  <c r="G244" i="2"/>
  <c r="P245" i="2"/>
  <c r="G245" i="2"/>
  <c r="P246" i="2"/>
  <c r="G246" i="2"/>
  <c r="G247" i="2"/>
  <c r="G248" i="2"/>
  <c r="G249" i="2"/>
  <c r="G250" i="2"/>
  <c r="G251" i="2"/>
  <c r="G252" i="2"/>
  <c r="G253" i="2"/>
  <c r="P255" i="2"/>
  <c r="G255" i="2"/>
  <c r="P256" i="2"/>
  <c r="G256" i="2"/>
  <c r="P257" i="2"/>
  <c r="G257" i="2"/>
  <c r="G258" i="2"/>
  <c r="G259" i="2"/>
  <c r="G260" i="2"/>
  <c r="G261" i="2"/>
  <c r="G262" i="2"/>
  <c r="G263" i="2"/>
  <c r="G264" i="2"/>
  <c r="P266" i="2"/>
  <c r="G266" i="2"/>
  <c r="P267" i="2"/>
  <c r="G267" i="2"/>
  <c r="P268" i="2"/>
  <c r="G268" i="2"/>
  <c r="G269" i="2"/>
  <c r="G270" i="2"/>
  <c r="G271" i="2"/>
  <c r="G272" i="2"/>
  <c r="G273" i="2"/>
  <c r="G274" i="2"/>
  <c r="G275" i="2"/>
  <c r="P277" i="2"/>
  <c r="G277" i="2"/>
  <c r="P278" i="2"/>
  <c r="G278" i="2"/>
  <c r="P279" i="2"/>
  <c r="G279" i="2"/>
  <c r="G280" i="2"/>
  <c r="G281" i="2"/>
  <c r="G282" i="2"/>
  <c r="G283" i="2"/>
  <c r="G284" i="2"/>
  <c r="G285" i="2"/>
  <c r="G286" i="2"/>
  <c r="P288" i="2"/>
  <c r="G288" i="2"/>
  <c r="P289" i="2"/>
  <c r="G289" i="2"/>
  <c r="P290" i="2"/>
  <c r="G290" i="2"/>
  <c r="G291" i="2"/>
  <c r="G292" i="2"/>
  <c r="G293" i="2"/>
  <c r="G294" i="2"/>
  <c r="G295" i="2"/>
  <c r="G296" i="2"/>
  <c r="G297" i="2"/>
  <c r="P299" i="2"/>
  <c r="G299" i="2"/>
  <c r="P300" i="2"/>
  <c r="G300" i="2"/>
  <c r="P301" i="2"/>
  <c r="G301" i="2"/>
  <c r="G302" i="2"/>
  <c r="G303" i="2"/>
  <c r="G304" i="2"/>
  <c r="G305" i="2"/>
  <c r="G306" i="2"/>
  <c r="G307" i="2"/>
  <c r="G308" i="2"/>
  <c r="P310" i="2"/>
  <c r="G310" i="2"/>
  <c r="P311" i="2"/>
  <c r="G311" i="2"/>
  <c r="P312" i="2"/>
  <c r="G312" i="2"/>
  <c r="G313" i="2"/>
  <c r="G314" i="2"/>
  <c r="G315" i="2"/>
  <c r="G316" i="2"/>
  <c r="G317" i="2"/>
  <c r="G318" i="2"/>
  <c r="G319" i="2"/>
  <c r="P321" i="2"/>
  <c r="G321" i="2"/>
  <c r="P322" i="2"/>
  <c r="G322" i="2"/>
  <c r="P323" i="2"/>
  <c r="G323" i="2"/>
  <c r="G324" i="2"/>
  <c r="G325" i="2"/>
  <c r="G326" i="2"/>
  <c r="G327" i="2"/>
  <c r="G328" i="2"/>
  <c r="G329" i="2"/>
  <c r="G330" i="2"/>
  <c r="P332" i="2"/>
  <c r="G332" i="2"/>
  <c r="P333" i="2"/>
  <c r="G333" i="2"/>
  <c r="P334" i="2"/>
  <c r="G334" i="2"/>
  <c r="G335" i="2"/>
  <c r="G336" i="2"/>
  <c r="G337" i="2"/>
  <c r="G338" i="2"/>
  <c r="G339" i="2"/>
  <c r="G340" i="2"/>
  <c r="G341" i="2"/>
  <c r="P343" i="2"/>
  <c r="G343" i="2"/>
  <c r="P344" i="2"/>
  <c r="G344" i="2"/>
  <c r="P345" i="2"/>
  <c r="G345" i="2"/>
  <c r="G346" i="2"/>
  <c r="G347" i="2"/>
  <c r="G348" i="2"/>
  <c r="G349" i="2"/>
  <c r="G350" i="2"/>
  <c r="G351" i="2"/>
  <c r="G352" i="2"/>
  <c r="P354" i="2"/>
  <c r="G354" i="2"/>
  <c r="P355" i="2"/>
  <c r="G355" i="2"/>
  <c r="P356" i="2"/>
  <c r="G356" i="2"/>
  <c r="G357" i="2"/>
  <c r="G358" i="2"/>
  <c r="G359" i="2"/>
  <c r="G360" i="2"/>
  <c r="G361" i="2"/>
  <c r="G362" i="2"/>
  <c r="G363" i="2"/>
  <c r="P365" i="2"/>
  <c r="G365" i="2"/>
  <c r="P366" i="2"/>
  <c r="G366" i="2"/>
  <c r="P367" i="2"/>
  <c r="G367" i="2"/>
  <c r="G368" i="2"/>
  <c r="G369" i="2"/>
  <c r="G370" i="2"/>
  <c r="G371" i="2"/>
  <c r="G372" i="2"/>
  <c r="G373" i="2"/>
  <c r="G374" i="2"/>
  <c r="P376" i="2"/>
  <c r="G376" i="2"/>
  <c r="P377" i="2"/>
  <c r="G377" i="2"/>
  <c r="P378" i="2"/>
  <c r="G378" i="2"/>
  <c r="G379" i="2"/>
  <c r="G380" i="2"/>
  <c r="G381" i="2"/>
  <c r="G382" i="2"/>
  <c r="G383" i="2"/>
  <c r="G384" i="2"/>
  <c r="G385" i="2"/>
  <c r="P387" i="2"/>
  <c r="G387" i="2"/>
  <c r="P388" i="2"/>
  <c r="G388" i="2"/>
  <c r="P389" i="2"/>
  <c r="G389" i="2"/>
  <c r="G390" i="2"/>
  <c r="G391" i="2"/>
  <c r="G392" i="2"/>
  <c r="G393" i="2"/>
  <c r="G394" i="2"/>
  <c r="G395" i="2"/>
  <c r="G396" i="2"/>
  <c r="P398" i="2"/>
  <c r="G398" i="2"/>
  <c r="P399" i="2"/>
  <c r="G399" i="2"/>
  <c r="P400" i="2"/>
  <c r="G400" i="2"/>
  <c r="G401" i="2"/>
  <c r="G402" i="2"/>
  <c r="G403" i="2"/>
  <c r="G404" i="2"/>
  <c r="G405" i="2"/>
  <c r="G406" i="2"/>
  <c r="G407" i="2"/>
  <c r="P409" i="2"/>
  <c r="G409" i="2"/>
  <c r="P410" i="2"/>
  <c r="G410" i="2"/>
  <c r="P411" i="2"/>
  <c r="G411" i="2"/>
  <c r="G412" i="2"/>
  <c r="G413" i="2"/>
  <c r="G414" i="2"/>
  <c r="G415" i="2"/>
  <c r="G416" i="2"/>
  <c r="G417" i="2"/>
  <c r="G418" i="2"/>
  <c r="P420" i="2"/>
  <c r="G420" i="2"/>
  <c r="P421" i="2"/>
  <c r="G421" i="2"/>
  <c r="P422" i="2"/>
  <c r="G422" i="2"/>
  <c r="G423" i="2"/>
  <c r="G424" i="2"/>
  <c r="G425" i="2"/>
  <c r="G426" i="2"/>
  <c r="G427" i="2"/>
  <c r="G428" i="2"/>
  <c r="G429" i="2"/>
  <c r="P431" i="2"/>
  <c r="G431" i="2"/>
  <c r="P432" i="2"/>
  <c r="G432" i="2"/>
  <c r="P433" i="2"/>
  <c r="G433" i="2"/>
  <c r="G434" i="2"/>
  <c r="G435" i="2"/>
  <c r="G436" i="2"/>
  <c r="G437" i="2"/>
  <c r="G438" i="2"/>
  <c r="G439" i="2"/>
  <c r="G440" i="2"/>
  <c r="C24" i="1" l="1"/>
  <c r="D24" i="1" s="1"/>
  <c r="C27" i="1"/>
  <c r="D27" i="1" s="1"/>
  <c r="C5" i="1"/>
  <c r="C20" i="1"/>
  <c r="D20" i="1" s="1"/>
  <c r="C4" i="1"/>
  <c r="C21" i="1"/>
  <c r="D21" i="1" s="1"/>
  <c r="C7" i="1"/>
  <c r="C26" i="1"/>
  <c r="D26" i="1" s="1"/>
  <c r="C10" i="1"/>
  <c r="C17" i="1"/>
  <c r="F24" i="1"/>
  <c r="C13" i="1"/>
  <c r="F27" i="1"/>
  <c r="C18" i="1"/>
  <c r="C14" i="1"/>
  <c r="C11" i="1"/>
  <c r="C23" i="1"/>
  <c r="C12" i="1"/>
  <c r="C19" i="1"/>
  <c r="C6" i="1"/>
  <c r="C15" i="1"/>
  <c r="D15" i="1" s="1"/>
  <c r="C8" i="1"/>
  <c r="C25" i="1"/>
  <c r="D25" i="1" s="1"/>
  <c r="C16" i="1"/>
  <c r="D16" i="1" s="1"/>
  <c r="C22" i="1"/>
  <c r="D22" i="1" s="1"/>
  <c r="F20" i="1"/>
  <c r="C28" i="1"/>
  <c r="D28" i="1" s="1"/>
  <c r="F21" i="1"/>
  <c r="C2" i="1"/>
  <c r="G22" i="2"/>
  <c r="G21" i="2"/>
  <c r="G20" i="2"/>
  <c r="G19" i="2"/>
  <c r="G18" i="2"/>
  <c r="G17" i="2"/>
  <c r="G16" i="2"/>
  <c r="G15" i="2"/>
  <c r="G14" i="2"/>
  <c r="G13" i="2"/>
  <c r="G6" i="2"/>
  <c r="G11" i="2"/>
  <c r="G10" i="2"/>
  <c r="G9" i="2"/>
  <c r="G8" i="2"/>
  <c r="G7" i="2"/>
  <c r="G5" i="2"/>
  <c r="G4" i="2"/>
  <c r="G3" i="2"/>
  <c r="H6" i="1" l="1"/>
  <c r="H3" i="1"/>
  <c r="H5" i="1"/>
  <c r="H7" i="1"/>
  <c r="H8" i="1"/>
  <c r="H9" i="1"/>
  <c r="H10" i="1"/>
  <c r="H11" i="1"/>
  <c r="H13" i="1"/>
  <c r="H14" i="1"/>
  <c r="H23" i="1"/>
  <c r="H17" i="1"/>
  <c r="H18" i="1"/>
  <c r="H19" i="1"/>
  <c r="H2" i="1"/>
  <c r="F3" i="1"/>
  <c r="F4" i="1"/>
  <c r="F5" i="1"/>
  <c r="F6" i="1"/>
  <c r="F7" i="1"/>
  <c r="F8" i="1"/>
  <c r="F9" i="1"/>
  <c r="F10" i="1"/>
  <c r="F11" i="1"/>
  <c r="F12" i="1"/>
  <c r="F13" i="1"/>
  <c r="F14" i="1"/>
  <c r="F23" i="1"/>
  <c r="F18" i="1"/>
  <c r="F19" i="1"/>
  <c r="H4" i="1" l="1"/>
  <c r="H12" i="1"/>
  <c r="F17" i="1"/>
  <c r="P14" i="2"/>
  <c r="P3" i="2"/>
  <c r="B12" i="1"/>
  <c r="D12" i="1" s="1"/>
  <c r="B13" i="1"/>
  <c r="D13" i="1" s="1"/>
  <c r="B14" i="1"/>
  <c r="D14" i="1" s="1"/>
  <c r="B23" i="1"/>
  <c r="D23" i="1" s="1"/>
  <c r="B17" i="1"/>
  <c r="D17" i="1" s="1"/>
  <c r="B18" i="1"/>
  <c r="D18" i="1" s="1"/>
  <c r="B19" i="1"/>
  <c r="D19" i="1" s="1"/>
  <c r="B3" i="1"/>
  <c r="D3" i="1" s="1"/>
  <c r="B4" i="1"/>
  <c r="D4" i="1" s="1"/>
  <c r="B5" i="1"/>
  <c r="D5" i="1" s="1"/>
  <c r="B6" i="1"/>
  <c r="D6" i="1" s="1"/>
  <c r="B7" i="1"/>
  <c r="D7" i="1" s="1"/>
  <c r="B8" i="1"/>
  <c r="D8" i="1" s="1"/>
  <c r="B9" i="1"/>
  <c r="D9" i="1" s="1"/>
  <c r="B10" i="1"/>
  <c r="D10" i="1" s="1"/>
  <c r="B11" i="1"/>
  <c r="D11" i="1" s="1"/>
  <c r="D2" i="1"/>
  <c r="P13" i="2" l="1"/>
  <c r="P15" i="2"/>
  <c r="P4" i="2" l="1"/>
</calcChain>
</file>

<file path=xl/sharedStrings.xml><?xml version="1.0" encoding="utf-8"?>
<sst xmlns="http://schemas.openxmlformats.org/spreadsheetml/2006/main" count="563" uniqueCount="106">
  <si>
    <t>Сыграно игр</t>
  </si>
  <si>
    <t>Очки</t>
  </si>
  <si>
    <t>Мирный</t>
  </si>
  <si>
    <t>Мафия</t>
  </si>
  <si>
    <t>Дон</t>
  </si>
  <si>
    <t>Леся</t>
  </si>
  <si>
    <t>Алекс</t>
  </si>
  <si>
    <t>Игра 1</t>
  </si>
  <si>
    <t>Игра 2</t>
  </si>
  <si>
    <t>Игра 3</t>
  </si>
  <si>
    <t>Игра 4</t>
  </si>
  <si>
    <t>Игра 5</t>
  </si>
  <si>
    <t>Игра 6</t>
  </si>
  <si>
    <t>Игра 7</t>
  </si>
  <si>
    <t>Игра 8</t>
  </si>
  <si>
    <t>Игра 9</t>
  </si>
  <si>
    <t>Игра 10</t>
  </si>
  <si>
    <t>Игра 11</t>
  </si>
  <si>
    <t>Игра 12</t>
  </si>
  <si>
    <t>Игра 13</t>
  </si>
  <si>
    <t>Игра 14</t>
  </si>
  <si>
    <t>Игра 15</t>
  </si>
  <si>
    <t>Игра 16</t>
  </si>
  <si>
    <t>Игра 17</t>
  </si>
  <si>
    <t>Игра 18</t>
  </si>
  <si>
    <t>Игра 19</t>
  </si>
  <si>
    <t>Игра 20</t>
  </si>
  <si>
    <t>Игра 21</t>
  </si>
  <si>
    <t>Игра 22</t>
  </si>
  <si>
    <t>Игра 23</t>
  </si>
  <si>
    <t>Игра 24</t>
  </si>
  <si>
    <t>Игра 25</t>
  </si>
  <si>
    <t>Игра 26</t>
  </si>
  <si>
    <t>Игра 27</t>
  </si>
  <si>
    <t>Игра 28</t>
  </si>
  <si>
    <t>Игра 29</t>
  </si>
  <si>
    <t>Игра 30</t>
  </si>
  <si>
    <t>Игра 31</t>
  </si>
  <si>
    <t>Игра 32</t>
  </si>
  <si>
    <t>Игра 33</t>
  </si>
  <si>
    <t>Игра 34</t>
  </si>
  <si>
    <t>Игра 35</t>
  </si>
  <si>
    <t>Игра 36</t>
  </si>
  <si>
    <t>Игра 37</t>
  </si>
  <si>
    <t>Игра 38</t>
  </si>
  <si>
    <t>Игра 39</t>
  </si>
  <si>
    <t>Игра 40</t>
  </si>
  <si>
    <t>Мафий</t>
  </si>
  <si>
    <t>Донов</t>
  </si>
  <si>
    <t>Игрок</t>
  </si>
  <si>
    <t>Кот</t>
  </si>
  <si>
    <t>Тверь</t>
  </si>
  <si>
    <t>Номер 9</t>
  </si>
  <si>
    <t>Мега-Пыхарь</t>
  </si>
  <si>
    <t>Ростов</t>
  </si>
  <si>
    <t>Лета</t>
  </si>
  <si>
    <t>Лепс</t>
  </si>
  <si>
    <t>Мяу</t>
  </si>
  <si>
    <t>Орион</t>
  </si>
  <si>
    <t>Перчик</t>
  </si>
  <si>
    <t>Мирный Житель</t>
  </si>
  <si>
    <t>Хелен</t>
  </si>
  <si>
    <t>Шегги</t>
  </si>
  <si>
    <t>Аристос</t>
  </si>
  <si>
    <t>Снуп</t>
  </si>
  <si>
    <t>Марки</t>
  </si>
  <si>
    <t>Алкоголик</t>
  </si>
  <si>
    <t>Милка</t>
  </si>
  <si>
    <t>Киви</t>
  </si>
  <si>
    <t>Ведущий</t>
  </si>
  <si>
    <t>Эдалея</t>
  </si>
  <si>
    <t>ЭсЮжал</t>
  </si>
  <si>
    <t>Соер</t>
  </si>
  <si>
    <t>Тамада</t>
  </si>
  <si>
    <t>Молодой</t>
  </si>
  <si>
    <t>Мирные</t>
  </si>
  <si>
    <t>Выиграно игр</t>
  </si>
  <si>
    <t>Комиссар</t>
  </si>
  <si>
    <t>Комиссаров</t>
  </si>
  <si>
    <t>Комиссар проиграл</t>
  </si>
  <si>
    <t>Дон проиграл</t>
  </si>
  <si>
    <t>Мирный выиграл</t>
  </si>
  <si>
    <t>Комиссар выиграл</t>
  </si>
  <si>
    <t>Мафия выиграл</t>
  </si>
  <si>
    <t>Дон выиграл</t>
  </si>
  <si>
    <t>Мафия проиграл</t>
  </si>
  <si>
    <t>Мирный проиграл</t>
  </si>
  <si>
    <t>Победили</t>
  </si>
  <si>
    <t>Дата</t>
  </si>
  <si>
    <t>Выиграно игр
 за мирных</t>
  </si>
  <si>
    <t>Выиграно игр
 за мафию</t>
  </si>
  <si>
    <t>% выигрышей 
за мирных</t>
  </si>
  <si>
    <t>% выигрышей 
за мафию</t>
  </si>
  <si>
    <t>% выигрышей</t>
  </si>
  <si>
    <t>Кол-во игр
за Комиссара</t>
  </si>
  <si>
    <t>Кол-во игр
за Мирного</t>
  </si>
  <si>
    <t>Кол-во игр
за Мафию</t>
  </si>
  <si>
    <t>Кол-во игр
за Дона</t>
  </si>
  <si>
    <t>Лучший игрок</t>
  </si>
  <si>
    <t>Лучший
игрок (раз)</t>
  </si>
  <si>
    <t>Ласт Хит</t>
  </si>
  <si>
    <t>Баллы</t>
  </si>
  <si>
    <t xml:space="preserve"> </t>
  </si>
  <si>
    <t>Выиграли мирные</t>
  </si>
  <si>
    <t>Всего игр</t>
  </si>
  <si>
    <t>Выиграла 
мафия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</si>
</sst>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1"/>
      <color theme="1"/>
      <name val="Calibri"/>
      <family val="2"/>
      <scheme val="minor"/>
    </font>
    <font>
      <b/>
      <sz val="11"/>
      <color theme="0"/>
      <name val="Calibri"/>
      <family val="2"/>
      <charset val="204"/>
      <scheme val="minor"/>
    </font>
    <font>
      <sz val="11"/>
      <color theme="0"/>
      <name val="Calibri"/>
      <family val="2"/>
      <charset val="204"/>
      <scheme val="minor"/>
    </font>
    <font>
      <sz val="11"/>
      <color theme="1"/>
      <name val="Arial"/>
      <family val="2"/>
      <charset val="204"/>
    </font>
  </fonts>
  <fills count="3">
    <fill>
      <patternFill patternType="none"/>
    </fill>
    <fill>
      <patternFill patternType="gray125"/>
    </fill>
    <fill>
      <patternFill patternType="solid">
        <fgColor rgb="FFC0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70">
    <xf numFmtId="0" fontId="0" fillId="0" borderId="0" xfId="0"/>
    <xf numFmtId="0" fontId="0" fillId="0" borderId="0"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4" fillId="0" borderId="0" xfId="0" applyFont="1" applyAlignment="1">
      <alignment horizontal="center"/>
    </xf>
    <xf numFmtId="0" fontId="3" fillId="0" borderId="0" xfId="0" applyFont="1" applyBorder="1" applyAlignment="1">
      <alignment horizontal="center"/>
    </xf>
    <xf numFmtId="14" fontId="0" fillId="0" borderId="0" xfId="0" applyNumberFormat="1" applyAlignment="1">
      <alignment horizontal="center"/>
    </xf>
    <xf numFmtId="165" fontId="0" fillId="0" borderId="0" xfId="0" applyNumberFormat="1" applyAlignment="1">
      <alignment horizontal="center"/>
    </xf>
    <xf numFmtId="0" fontId="4" fillId="0" borderId="0" xfId="0" applyFont="1" applyBorder="1" applyAlignment="1">
      <alignment horizontal="center"/>
    </xf>
    <xf numFmtId="0" fontId="2" fillId="0" borderId="1"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0" borderId="5" xfId="0" applyFont="1" applyBorder="1" applyAlignment="1">
      <alignment horizontal="center"/>
    </xf>
    <xf numFmtId="0" fontId="0" fillId="0" borderId="7" xfId="0" applyBorder="1" applyAlignment="1">
      <alignment horizontal="center"/>
    </xf>
    <xf numFmtId="0" fontId="3" fillId="0" borderId="9"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3" fillId="0" borderId="12"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3" fillId="0" borderId="3" xfId="0" applyFont="1" applyBorder="1" applyAlignment="1">
      <alignment horizontal="center"/>
    </xf>
    <xf numFmtId="0" fontId="2" fillId="0" borderId="3" xfId="0" applyFont="1" applyBorder="1" applyAlignment="1">
      <alignment horizontal="center"/>
    </xf>
    <xf numFmtId="0" fontId="2" fillId="0" borderId="14" xfId="0" applyFont="1" applyBorder="1" applyAlignment="1">
      <alignment horizontal="center"/>
    </xf>
    <xf numFmtId="0" fontId="0" fillId="0" borderId="15" xfId="0"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9" xfId="0" applyFont="1" applyBorder="1" applyAlignment="1">
      <alignment horizontal="center"/>
    </xf>
    <xf numFmtId="0" fontId="0" fillId="0" borderId="14" xfId="0" applyFont="1" applyBorder="1" applyAlignment="1">
      <alignment horizontal="center"/>
    </xf>
    <xf numFmtId="0" fontId="4" fillId="0" borderId="1" xfId="0" applyFont="1" applyBorder="1" applyAlignment="1">
      <alignment horizontal="center"/>
    </xf>
    <xf numFmtId="0" fontId="0" fillId="0" borderId="1" xfId="0" applyFont="1" applyBorder="1" applyAlignment="1">
      <alignment horizontal="center"/>
    </xf>
    <xf numFmtId="0" fontId="5" fillId="0" borderId="0" xfId="0" applyFont="1" applyAlignment="1">
      <alignment horizontal="center"/>
    </xf>
    <xf numFmtId="0" fontId="6" fillId="2" borderId="0" xfId="0" applyFont="1" applyFill="1" applyAlignment="1">
      <alignment horizontal="center"/>
    </xf>
    <xf numFmtId="0" fontId="6" fillId="0" borderId="0" xfId="0" applyFont="1" applyAlignment="1">
      <alignment horizontal="center"/>
    </xf>
    <xf numFmtId="0" fontId="6" fillId="0" borderId="0" xfId="0" applyFont="1" applyBorder="1" applyAlignment="1">
      <alignment horizontal="center"/>
    </xf>
    <xf numFmtId="0" fontId="1" fillId="0" borderId="14" xfId="0" applyFont="1" applyBorder="1" applyAlignment="1">
      <alignment horizontal="center"/>
    </xf>
    <xf numFmtId="0" fontId="3" fillId="0" borderId="8" xfId="0" applyFont="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ont="1" applyBorder="1" applyAlignment="1">
      <alignment horizontal="center"/>
    </xf>
    <xf numFmtId="0" fontId="3" fillId="0" borderId="2" xfId="0" applyFont="1" applyBorder="1" applyAlignment="1">
      <alignment horizontal="center"/>
    </xf>
    <xf numFmtId="0" fontId="7" fillId="0" borderId="1" xfId="0" applyFont="1" applyBorder="1" applyAlignment="1">
      <alignment horizontal="center" vertical="center"/>
    </xf>
    <xf numFmtId="164" fontId="7" fillId="0" borderId="1" xfId="0" applyNumberFormat="1" applyFont="1" applyBorder="1" applyAlignment="1">
      <alignment horizontal="center" vertical="center"/>
    </xf>
    <xf numFmtId="0" fontId="7" fillId="0" borderId="21" xfId="0" applyFont="1" applyBorder="1" applyAlignment="1">
      <alignment horizontal="center"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20" xfId="0" applyFont="1" applyBorder="1" applyAlignment="1">
      <alignment horizontal="center" vertical="center" wrapText="1"/>
    </xf>
    <xf numFmtId="0" fontId="7" fillId="0" borderId="7" xfId="0" applyFont="1" applyBorder="1" applyAlignment="1">
      <alignment horizontal="center" vertical="center"/>
    </xf>
    <xf numFmtId="0" fontId="7" fillId="0" borderId="1" xfId="0" applyNumberFormat="1" applyFont="1" applyBorder="1" applyAlignment="1">
      <alignment horizontal="center" vertical="center"/>
    </xf>
    <xf numFmtId="0" fontId="7" fillId="0" borderId="18" xfId="0" applyFont="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164" fontId="7" fillId="0" borderId="11" xfId="0" applyNumberFormat="1" applyFont="1" applyBorder="1" applyAlignment="1">
      <alignment horizontal="center" vertical="center"/>
    </xf>
    <xf numFmtId="0" fontId="7" fillId="0" borderId="11" xfId="0" applyNumberFormat="1" applyFont="1" applyBorder="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5" fontId="7" fillId="0" borderId="2" xfId="0" applyNumberFormat="1" applyFont="1" applyBorder="1" applyAlignment="1">
      <alignment horizontal="center" vertical="center"/>
    </xf>
    <xf numFmtId="165" fontId="7" fillId="0" borderId="1" xfId="0" applyNumberFormat="1" applyFont="1" applyBorder="1" applyAlignment="1">
      <alignment horizontal="center" vertical="center"/>
    </xf>
    <xf numFmtId="0" fontId="7" fillId="0" borderId="2" xfId="0" applyFont="1" applyBorder="1" applyAlignment="1">
      <alignment horizontal="center" vertical="center" wrapText="1"/>
    </xf>
    <xf numFmtId="165" fontId="7" fillId="0" borderId="22" xfId="0" applyNumberFormat="1" applyFont="1" applyBorder="1" applyAlignment="1">
      <alignment horizontal="center" vertical="center"/>
    </xf>
  </cellXfs>
  <cellStyles count="1">
    <cellStyle name="Обычный" xfId="0" builtinId="0"/>
  </cellStyles>
  <dxfs count="152">
    <dxf>
      <font>
        <b/>
        <i val="0"/>
        <color theme="0"/>
      </font>
      <fill>
        <gradientFill degree="180">
          <stop position="0">
            <color theme="1" tint="5.0965910824915313E-2"/>
          </stop>
          <stop position="1">
            <color rgb="FFC00000"/>
          </stop>
        </gradientFill>
      </fill>
    </dxf>
    <dxf>
      <font>
        <b/>
        <i val="0"/>
        <color theme="0"/>
      </font>
      <fill>
        <gradientFill degree="90">
          <stop position="0">
            <color rgb="FFC00000"/>
          </stop>
          <stop position="1">
            <color theme="1"/>
          </stop>
        </gradientFill>
      </fill>
    </dxf>
    <dxf>
      <font>
        <color theme="0"/>
      </font>
    </dxf>
    <dxf>
      <font>
        <color theme="0"/>
      </font>
      <fill>
        <patternFill patternType="solid">
          <fgColor auto="1"/>
          <bgColor rgb="FFC00000"/>
        </patternFill>
      </fill>
    </dxf>
    <dxf>
      <font>
        <b/>
        <i val="0"/>
        <color theme="0"/>
      </font>
      <fill>
        <gradientFill degree="180">
          <stop position="0">
            <color rgb="FFC00000"/>
          </stop>
          <stop position="1">
            <color rgb="FF860000"/>
          </stop>
        </gradientFill>
      </fill>
    </dxf>
    <dxf>
      <font>
        <b/>
        <i val="0"/>
        <strike val="0"/>
        <color theme="0"/>
      </font>
      <fill>
        <gradientFill>
          <stop position="0">
            <color theme="1" tint="5.0965910824915313E-2"/>
          </stop>
          <stop position="1">
            <color theme="1" tint="0.25098422193060094"/>
          </stop>
        </gradientFill>
      </fill>
    </dxf>
    <dxf>
      <font>
        <b/>
        <i val="0"/>
        <color theme="0"/>
      </font>
      <fill>
        <gradientFill degree="180">
          <stop position="0">
            <color rgb="FFC00000"/>
          </stop>
          <stop position="1">
            <color theme="1"/>
          </stop>
        </gradientFill>
      </fill>
    </dxf>
    <dxf>
      <font>
        <color theme="0"/>
      </font>
      <fill>
        <gradientFill>
          <stop position="0">
            <color theme="1" tint="5.0965910824915313E-2"/>
          </stop>
          <stop position="0.5">
            <color rgb="FFC00000"/>
          </stop>
          <stop position="1">
            <color theme="1" tint="5.0965910824915313E-2"/>
          </stop>
        </gradientFill>
      </fill>
    </dxf>
    <dxf>
      <font>
        <color rgb="FFFFC000"/>
      </font>
      <fill>
        <gradientFill>
          <stop position="0">
            <color theme="1" tint="5.0965910824915313E-2"/>
          </stop>
          <stop position="0.5">
            <color rgb="FFC00000"/>
          </stop>
          <stop position="1">
            <color theme="1" tint="5.0965910824915313E-2"/>
          </stop>
        </gradientFill>
      </fill>
    </dxf>
    <dxf>
      <fill>
        <gradientFill degree="90">
          <stop position="0">
            <color theme="0"/>
          </stop>
          <stop position="1">
            <color theme="5" tint="0.80001220740379042"/>
          </stop>
        </gradientFill>
      </fill>
    </dxf>
    <dxf>
      <fill>
        <gradientFill degree="90">
          <stop position="0">
            <color theme="0"/>
          </stop>
          <stop position="1">
            <color rgb="FFFF0000"/>
          </stop>
        </gradientFill>
      </fill>
    </dxf>
    <dxf>
      <fill>
        <gradientFill degree="90">
          <stop position="0">
            <color theme="0"/>
          </stop>
          <stop position="1">
            <color theme="0" tint="-0.25098422193060094"/>
          </stop>
        </gradientFill>
      </fill>
    </dxf>
    <dxf>
      <font>
        <color theme="0"/>
      </font>
      <fill>
        <gradientFill degree="90">
          <stop position="0">
            <color theme="1" tint="0.49803155613879818"/>
          </stop>
          <stop position="1">
            <color theme="1" tint="5.0965910824915313E-2"/>
          </stop>
        </gradientFill>
      </fill>
    </dxf>
    <dxf>
      <fill>
        <patternFill>
          <bgColor rgb="FF00B050"/>
        </patternFill>
      </fill>
    </dxf>
    <dxf>
      <font>
        <color theme="0"/>
      </font>
      <fill>
        <gradientFill degree="180">
          <stop position="0">
            <color rgb="FFC00000"/>
          </stop>
          <stop position="1">
            <color rgb="FF860000"/>
          </stop>
        </gradientFill>
      </fill>
    </dxf>
    <dxf>
      <font>
        <color theme="0"/>
      </font>
      <fill>
        <gradientFill>
          <stop position="0">
            <color theme="1" tint="5.0965910824915313E-2"/>
          </stop>
          <stop position="1">
            <color theme="1" tint="0.25098422193060094"/>
          </stop>
        </gradientFill>
      </fill>
    </dxf>
    <dxf>
      <font>
        <color rgb="FFFFC000"/>
      </font>
      <fill>
        <gradientFill degree="180">
          <stop position="0">
            <color rgb="FFC00000"/>
          </stop>
          <stop position="1">
            <color rgb="FF860000"/>
          </stop>
        </gradientFill>
      </fill>
    </dxf>
    <dxf>
      <font>
        <color rgb="FFFFC000"/>
      </font>
      <fill>
        <gradientFill>
          <stop position="0">
            <color theme="1" tint="5.0965910824915313E-2"/>
          </stop>
          <stop position="1">
            <color theme="1" tint="0.25098422193060094"/>
          </stop>
        </gradient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bgColor rgb="FF00B050"/>
        </patternFill>
      </fill>
    </dxf>
    <dxf>
      <fill>
        <patternFill>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fgColor indexed="64"/>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b/>
        <i val="0"/>
        <color theme="0"/>
      </font>
      <fill>
        <gradientFill degree="270">
          <stop position="0">
            <color theme="1" tint="5.0965910824915313E-2"/>
          </stop>
          <stop position="1">
            <color theme="1" tint="0.25098422193060094"/>
          </stop>
        </gradientFill>
      </fill>
    </dxf>
    <dxf>
      <font>
        <b/>
        <i val="0"/>
        <color theme="0"/>
      </font>
      <fill>
        <gradientFill degree="90">
          <stop position="0">
            <color rgb="FFC00000"/>
          </stop>
          <stop position="1">
            <color rgb="FF860000"/>
          </stop>
        </gradientFill>
      </fill>
    </dxf>
    <dxf>
      <font>
        <b/>
        <i val="0"/>
        <color theme="0"/>
      </font>
      <fill>
        <gradientFill degree="270">
          <stop position="0">
            <color theme="1" tint="5.0965910824915313E-2"/>
          </stop>
          <stop position="1">
            <color rgb="FFC00000"/>
          </stop>
        </gradientFill>
      </fill>
    </dxf>
    <dxf>
      <font>
        <b/>
        <i val="0"/>
        <color theme="0"/>
      </font>
      <fill>
        <gradientFill degree="270">
          <stop position="0">
            <color rgb="FFC00000"/>
          </stop>
          <stop position="1">
            <color theme="1"/>
          </stop>
        </gradientFill>
      </fill>
    </dxf>
    <dxf>
      <font>
        <b/>
        <i val="0"/>
        <color rgb="FFFFC000"/>
      </font>
      <fill>
        <gradientFill degree="270">
          <stop position="0">
            <color rgb="FFC00000"/>
          </stop>
          <stop position="1">
            <color theme="1"/>
          </stop>
        </gradientFill>
      </fill>
    </dxf>
    <dxf>
      <font>
        <b/>
        <i val="0"/>
        <color rgb="FFFFC000"/>
      </font>
      <fill>
        <gradientFill degree="90">
          <stop position="0">
            <color theme="1" tint="5.0965910824915313E-2"/>
          </stop>
          <stop position="1">
            <color theme="1" tint="0.25098422193060094"/>
          </stop>
        </gradientFill>
      </fill>
    </dxf>
    <dxf>
      <font>
        <b/>
        <i val="0"/>
        <color rgb="FFFFC000"/>
      </font>
      <fill>
        <gradientFill degree="270">
          <stop position="0">
            <color rgb="FFC00000"/>
          </stop>
          <stop position="1">
            <color rgb="FF680000"/>
          </stop>
        </gradientFill>
      </fill>
    </dxf>
    <dxf>
      <font>
        <b/>
        <i val="0"/>
        <color theme="0"/>
      </font>
      <fill>
        <gradientFill degree="90">
          <stop position="0">
            <color theme="1" tint="5.0965910824915313E-2"/>
          </stop>
          <stop position="1">
            <color theme="1" tint="0.25098422193060094"/>
          </stop>
        </gradientFill>
      </fill>
    </dxf>
    <dxf>
      <font>
        <b/>
        <i val="0"/>
        <color theme="0"/>
      </font>
      <fill>
        <gradientFill degree="270">
          <stop position="0">
            <color rgb="FFC00000"/>
          </stop>
          <stop position="1">
            <color rgb="FF680000"/>
          </stop>
        </gradientFill>
      </fill>
    </dxf>
    <dxf>
      <font>
        <b/>
        <i val="0"/>
        <color theme="0"/>
      </font>
      <fill>
        <gradientFill degree="90">
          <stop position="0">
            <color theme="1" tint="5.0965910824915313E-2"/>
          </stop>
          <stop position="1">
            <color rgb="FFC00000"/>
          </stop>
        </gradientFill>
      </fill>
    </dxf>
    <dxf>
      <font>
        <b/>
        <i val="0"/>
        <color theme="0"/>
      </font>
      <fill>
        <gradientFill degree="270">
          <stop position="0">
            <color rgb="FFC00000"/>
          </stop>
          <stop position="1">
            <color theme="1"/>
          </stop>
        </gradientFill>
      </fill>
    </dxf>
    <dxf>
      <font>
        <b/>
        <i val="0"/>
        <color theme="0"/>
      </font>
      <fill>
        <gradientFill degree="270">
          <stop position="0">
            <color rgb="FFC00000"/>
          </stop>
          <stop position="1">
            <color theme="1"/>
          </stop>
        </gradientFill>
      </fill>
    </dxf>
    <dxf>
      <font>
        <color theme="0"/>
      </font>
    </dxf>
    <dxf>
      <fill>
        <patternFill>
          <bgColor theme="0" tint="-4.9989318521683403E-2"/>
        </patternFill>
      </fill>
    </dxf>
    <dxf>
      <fill>
        <patternFill>
          <bgColor rgb="FFFFD5D5"/>
        </patternFill>
      </fill>
    </dxf>
  </dxfs>
  <tableStyles count="1" defaultTableStyle="TableStyleMedium2" defaultPivotStyle="PivotStyleMedium9">
    <tableStyle name="Стиль таблицы 1" pivot="0" count="2">
      <tableStyleElement type="firstRowStripe" dxfId="151"/>
      <tableStyleElement type="secondRowStripe" dxfId="150"/>
    </tableStyle>
  </tableStyles>
  <colors>
    <mruColors>
      <color rgb="FF860000"/>
      <color rgb="FF680000"/>
      <color rgb="FFFFD5D5"/>
      <color rgb="FFFFCC00"/>
      <color rgb="FFCC9B00"/>
      <color rgb="FFFFFFFF"/>
      <color rgb="FFEADFED"/>
      <color rgb="FFCCFFFF"/>
      <color rgb="FFBEF4EE"/>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T572"/>
  <sheetViews>
    <sheetView tabSelected="1" workbookViewId="0">
      <pane ySplit="1" topLeftCell="A2" activePane="bottomLeft" state="frozen"/>
      <selection pane="bottomLeft" activeCell="N1" sqref="N1"/>
    </sheetView>
  </sheetViews>
  <sheetFormatPr defaultColWidth="8.85546875" defaultRowHeight="14.25" x14ac:dyDescent="0.25"/>
  <cols>
    <col min="1" max="1" width="16.5703125" style="45" bestFit="1" customWidth="1"/>
    <col min="2" max="2" width="12.85546875" style="45" bestFit="1" customWidth="1"/>
    <col min="3" max="3" width="14" style="45" bestFit="1" customWidth="1"/>
    <col min="4" max="4" width="14.5703125" style="46" bestFit="1" customWidth="1"/>
    <col min="5" max="5" width="11.140625" style="45" bestFit="1" customWidth="1"/>
    <col min="6" max="6" width="12" style="45" bestFit="1" customWidth="1"/>
    <col min="7" max="7" width="10.28515625" style="53" bestFit="1" customWidth="1"/>
    <col min="8" max="8" width="12" style="46" bestFit="1" customWidth="1"/>
    <col min="9" max="9" width="11.28515625" style="45" bestFit="1" customWidth="1"/>
    <col min="10" max="10" width="13.28515625" style="45" bestFit="1" customWidth="1"/>
    <col min="11" max="11" width="11.28515625" style="45" bestFit="1" customWidth="1"/>
    <col min="12" max="12" width="7.85546875" style="45" bestFit="1" customWidth="1"/>
    <col min="13" max="13" width="8.42578125" style="45" bestFit="1" customWidth="1"/>
    <col min="14" max="14" width="5.85546875" style="45" bestFit="1" customWidth="1"/>
    <col min="15" max="16" width="16.7109375" style="45" bestFit="1" customWidth="1"/>
    <col min="17" max="17" width="15.42578125" style="45" bestFit="1" customWidth="1"/>
    <col min="18" max="16384" width="8.85546875" style="45"/>
  </cols>
  <sheetData>
    <row r="1" spans="1:17" ht="60" x14ac:dyDescent="0.25">
      <c r="A1" s="61" t="s">
        <v>49</v>
      </c>
      <c r="B1" s="61" t="s">
        <v>0</v>
      </c>
      <c r="C1" s="61" t="s">
        <v>76</v>
      </c>
      <c r="D1" s="62" t="s">
        <v>93</v>
      </c>
      <c r="E1" s="63" t="s">
        <v>89</v>
      </c>
      <c r="F1" s="63" t="s">
        <v>91</v>
      </c>
      <c r="G1" s="64" t="s">
        <v>90</v>
      </c>
      <c r="H1" s="65" t="s">
        <v>92</v>
      </c>
      <c r="I1" s="63" t="s">
        <v>95</v>
      </c>
      <c r="J1" s="63" t="s">
        <v>94</v>
      </c>
      <c r="K1" s="63" t="s">
        <v>96</v>
      </c>
      <c r="L1" s="63" t="s">
        <v>97</v>
      </c>
      <c r="M1" s="63" t="s">
        <v>99</v>
      </c>
      <c r="N1" s="61" t="s">
        <v>1</v>
      </c>
      <c r="O1" s="48" t="s">
        <v>104</v>
      </c>
      <c r="P1" s="51" t="s">
        <v>103</v>
      </c>
      <c r="Q1" s="68" t="s">
        <v>105</v>
      </c>
    </row>
    <row r="2" spans="1:17" s="48" customFormat="1" ht="14.45" customHeight="1" x14ac:dyDescent="0.25">
      <c r="A2" s="47" t="s">
        <v>50</v>
      </c>
      <c r="B2" s="48">
        <f>COUNTIF(Игры!A:A,A2)</f>
        <v>5</v>
      </c>
      <c r="C2" s="48">
        <f t="shared" ref="C2:C33" si="0">E2+G2</f>
        <v>3</v>
      </c>
      <c r="D2" s="49">
        <f t="shared" ref="D2:D33" si="1">C2/B2</f>
        <v>0.6</v>
      </c>
      <c r="E2" s="48">
        <f>COUNTIFS(Игры!A:A,Статистика!A2,Игры!H:H,"Победа за мирных")</f>
        <v>2</v>
      </c>
      <c r="F2" s="49">
        <f t="shared" ref="F2:F33" si="2">E2/(I2+J2)</f>
        <v>0.5</v>
      </c>
      <c r="G2" s="50">
        <f>COUNTIFS(Игры!A:A,Статистика!A2,Игры!H:H,"Победа за мафию")</f>
        <v>1</v>
      </c>
      <c r="H2" s="49">
        <f t="shared" ref="H2:H33" si="3">G2/(K2+L2)</f>
        <v>1</v>
      </c>
      <c r="I2" s="48">
        <f>COUNTIFS(Игры!A:A,Статистика!A2,Игры!B:B,Игры!$U$1)</f>
        <v>4</v>
      </c>
      <c r="J2" s="48">
        <f>COUNTIFS(Игры!A:A,Статистика!A2,Игры!B:B,Игры!$U$2)</f>
        <v>0</v>
      </c>
      <c r="K2" s="48">
        <f>COUNTIFS(Игры!A:A,Статистика!A2,Игры!B:B,Игры!$U$3)</f>
        <v>0</v>
      </c>
      <c r="L2" s="48">
        <f>COUNTIFS(Игры!A:A,Статистика!A2,Игры!B:B,Игры!$U$4)</f>
        <v>1</v>
      </c>
      <c r="M2" s="48">
        <f>COUNTIFS(Игры!D:D,Статистика!A2)</f>
        <v>0</v>
      </c>
      <c r="N2" s="69">
        <f>SUMIFS(Игры!G:G,Игры!A:A,Статистика!A2)+SUMIFS(Игры!E:E,Игры!D:D,Статистика!A2)</f>
        <v>11</v>
      </c>
      <c r="O2" s="45">
        <f>P2+Q2</f>
        <v>5</v>
      </c>
      <c r="P2" s="54">
        <f>COUNTIF(Игры!C:C,"Мирные")</f>
        <v>2</v>
      </c>
      <c r="Q2" s="45">
        <f>COUNTIF(Игры!C:C,"Мафия")</f>
        <v>3</v>
      </c>
    </row>
    <row r="3" spans="1:17" ht="14.45" customHeight="1" x14ac:dyDescent="0.25">
      <c r="A3" s="52" t="s">
        <v>51</v>
      </c>
      <c r="B3" s="45">
        <f>COUNTIF(Игры!A:A,A3)</f>
        <v>3</v>
      </c>
      <c r="C3" s="45">
        <f t="shared" si="0"/>
        <v>0</v>
      </c>
      <c r="D3" s="46">
        <f t="shared" si="1"/>
        <v>0</v>
      </c>
      <c r="E3" s="45">
        <f>COUNTIFS(Игры!A:A,Статистика!A3,Игры!H:H,"Победа за мирных")</f>
        <v>0</v>
      </c>
      <c r="F3" s="46">
        <f t="shared" si="2"/>
        <v>0</v>
      </c>
      <c r="G3" s="53">
        <f>COUNTIFS(Игры!A:A,Статистика!A3,Игры!H:H,"Победа за мафию")</f>
        <v>0</v>
      </c>
      <c r="H3" s="46">
        <f t="shared" si="3"/>
        <v>0</v>
      </c>
      <c r="I3" s="48">
        <f>COUNTIFS(Игры!A:A,Статистика!A3,Игры!B:B,Игры!$U$1)</f>
        <v>1</v>
      </c>
      <c r="J3" s="48">
        <f>COUNTIFS(Игры!A:A,Статистика!A3,Игры!B:B,Игры!$U$2)</f>
        <v>0</v>
      </c>
      <c r="K3" s="48">
        <f>COUNTIFS(Игры!A:A,Статистика!A3,Игры!B:B,Игры!$U$3)</f>
        <v>0</v>
      </c>
      <c r="L3" s="48">
        <f>COUNTIFS(Игры!A:A,Статистика!A3,Игры!B:B,Игры!$U$4)</f>
        <v>2</v>
      </c>
      <c r="M3" s="45">
        <f>COUNTIFS(Игры!D:D,Статистика!A3)</f>
        <v>0</v>
      </c>
      <c r="N3" s="69">
        <f>SUMIFS(Игры!G:G,Игры!A:A,Статистика!A3)+SUMIFS(Игры!E:E,Игры!D:D,Статистика!A3)</f>
        <v>-2</v>
      </c>
    </row>
    <row r="4" spans="1:17" x14ac:dyDescent="0.25">
      <c r="A4" s="52" t="s">
        <v>52</v>
      </c>
      <c r="B4" s="45">
        <f>COUNTIF(Игры!A:A,A4)</f>
        <v>2</v>
      </c>
      <c r="C4" s="45">
        <f t="shared" si="0"/>
        <v>2</v>
      </c>
      <c r="D4" s="46">
        <f t="shared" si="1"/>
        <v>1</v>
      </c>
      <c r="E4" s="45">
        <f>COUNTIFS(Игры!A:A,Статистика!A4,Игры!H:H,"Победа за мирных")</f>
        <v>1</v>
      </c>
      <c r="F4" s="46">
        <f t="shared" si="2"/>
        <v>1</v>
      </c>
      <c r="G4" s="53">
        <f>COUNTIFS(Игры!A:A,Статистика!A4,Игры!H:H,"Победа за мафию")</f>
        <v>1</v>
      </c>
      <c r="H4" s="46">
        <f t="shared" si="3"/>
        <v>1</v>
      </c>
      <c r="I4" s="48">
        <f>COUNTIFS(Игры!A:A,Статистика!A4,Игры!B:B,Игры!$U$1)</f>
        <v>1</v>
      </c>
      <c r="J4" s="48">
        <f>COUNTIFS(Игры!A:A,Статистика!A4,Игры!B:B,Игры!$U$2)</f>
        <v>0</v>
      </c>
      <c r="K4" s="48">
        <f>COUNTIFS(Игры!A:A,Статистика!A4,Игры!B:B,Игры!$U$3)</f>
        <v>1</v>
      </c>
      <c r="L4" s="48">
        <f>COUNTIFS(Игры!A:A,Статистика!A4,Игры!B:B,Игры!$U$4)</f>
        <v>0</v>
      </c>
      <c r="M4" s="45">
        <f>COUNTIFS(Игры!D:D,Статистика!A4)</f>
        <v>0</v>
      </c>
      <c r="N4" s="69">
        <f>SUMIFS(Игры!G:G,Игры!A:A,Статистика!A4)+SUMIFS(Игры!E:E,Игры!D:D,Статистика!A4)</f>
        <v>7</v>
      </c>
      <c r="O4" s="54"/>
    </row>
    <row r="5" spans="1:17" x14ac:dyDescent="0.25">
      <c r="A5" s="52" t="s">
        <v>53</v>
      </c>
      <c r="B5" s="45">
        <f>COUNTIF(Игры!A:A,A5)</f>
        <v>6</v>
      </c>
      <c r="C5" s="45">
        <f t="shared" si="0"/>
        <v>3</v>
      </c>
      <c r="D5" s="46">
        <f t="shared" si="1"/>
        <v>0.5</v>
      </c>
      <c r="E5" s="45">
        <f>COUNTIFS(Игры!A:A,Статистика!A5,Игры!H:H,"Победа за мирных")</f>
        <v>2</v>
      </c>
      <c r="F5" s="46">
        <f t="shared" si="2"/>
        <v>0.4</v>
      </c>
      <c r="G5" s="53">
        <f>COUNTIFS(Игры!A:A,Статистика!A5,Игры!H:H,"Победа за мафию")</f>
        <v>1</v>
      </c>
      <c r="H5" s="46">
        <f t="shared" si="3"/>
        <v>1</v>
      </c>
      <c r="I5" s="48">
        <f>COUNTIFS(Игры!A:A,Статистика!A5,Игры!B:B,Игры!$U$1)</f>
        <v>5</v>
      </c>
      <c r="J5" s="48">
        <f>COUNTIFS(Игры!A:A,Статистика!A5,Игры!B:B,Игры!$U$2)</f>
        <v>0</v>
      </c>
      <c r="K5" s="48">
        <f>COUNTIFS(Игры!A:A,Статистика!A5,Игры!B:B,Игры!$U$3)</f>
        <v>1</v>
      </c>
      <c r="L5" s="48">
        <f>COUNTIFS(Игры!A:A,Статистика!A5,Игры!B:B,Игры!$U$4)</f>
        <v>0</v>
      </c>
      <c r="M5" s="45">
        <f>COUNTIFS(Игры!D:D,Статистика!A5)</f>
        <v>0</v>
      </c>
      <c r="N5" s="69">
        <f>SUMIFS(Игры!G:G,Игры!A:A,Статистика!A5)+SUMIFS(Игры!E:E,Игры!D:D,Статистика!A5)</f>
        <v>10</v>
      </c>
      <c r="O5" s="54"/>
    </row>
    <row r="6" spans="1:17" x14ac:dyDescent="0.25">
      <c r="A6" s="52" t="s">
        <v>54</v>
      </c>
      <c r="B6" s="45">
        <f>COUNTIF(Игры!A:A,A6)</f>
        <v>2</v>
      </c>
      <c r="C6" s="45">
        <f t="shared" si="0"/>
        <v>1</v>
      </c>
      <c r="D6" s="46">
        <f t="shared" si="1"/>
        <v>0.5</v>
      </c>
      <c r="E6" s="45">
        <f>COUNTIFS(Игры!A:A,Статистика!A6,Игры!H:H,"Победа за мирных")</f>
        <v>0</v>
      </c>
      <c r="F6" s="46">
        <f t="shared" si="2"/>
        <v>0</v>
      </c>
      <c r="G6" s="53">
        <f>COUNTIFS(Игры!A:A,Статистика!A6,Игры!H:H,"Победа за мафию")</f>
        <v>1</v>
      </c>
      <c r="H6" s="46">
        <f t="shared" si="3"/>
        <v>1</v>
      </c>
      <c r="I6" s="48">
        <f>COUNTIFS(Игры!A:A,Статистика!A6,Игры!B:B,Игры!$U$1)</f>
        <v>1</v>
      </c>
      <c r="J6" s="48">
        <f>COUNTIFS(Игры!A:A,Статистика!A6,Игры!B:B,Игры!$U$2)</f>
        <v>0</v>
      </c>
      <c r="K6" s="48">
        <f>COUNTIFS(Игры!A:A,Статистика!A6,Игры!B:B,Игры!$U$3)</f>
        <v>1</v>
      </c>
      <c r="L6" s="48">
        <f>COUNTIFS(Игры!A:A,Статистика!A6,Игры!B:B,Игры!$U$4)</f>
        <v>0</v>
      </c>
      <c r="M6" s="45">
        <f>COUNTIFS(Игры!D:D,Статистика!A6)</f>
        <v>0</v>
      </c>
      <c r="N6" s="69">
        <f>SUMIFS(Игры!G:G,Игры!A:A,Статистика!A6)+SUMIFS(Игры!E:E,Игры!D:D,Статистика!A6)</f>
        <v>4</v>
      </c>
      <c r="O6" s="54"/>
    </row>
    <row r="7" spans="1:17" x14ac:dyDescent="0.25">
      <c r="A7" s="52" t="s">
        <v>55</v>
      </c>
      <c r="B7" s="45">
        <f>COUNTIF(Игры!A:A,A7)</f>
        <v>4</v>
      </c>
      <c r="C7" s="45">
        <f t="shared" si="0"/>
        <v>0</v>
      </c>
      <c r="D7" s="46">
        <f t="shared" si="1"/>
        <v>0</v>
      </c>
      <c r="E7" s="45">
        <f>COUNTIFS(Игры!A:A,Статистика!A7,Игры!H:H,"Победа за мирных")</f>
        <v>0</v>
      </c>
      <c r="F7" s="46">
        <f t="shared" si="2"/>
        <v>0</v>
      </c>
      <c r="G7" s="53">
        <f>COUNTIFS(Игры!A:A,Статистика!A7,Игры!H:H,"Победа за мафию")</f>
        <v>0</v>
      </c>
      <c r="H7" s="46">
        <f t="shared" si="3"/>
        <v>0</v>
      </c>
      <c r="I7" s="48">
        <f>COUNTIFS(Игры!A:A,Статистика!A7,Игры!B:B,Игры!$U$1)</f>
        <v>1</v>
      </c>
      <c r="J7" s="48">
        <f>COUNTIFS(Игры!A:A,Статистика!A7,Игры!B:B,Игры!$U$2)</f>
        <v>1</v>
      </c>
      <c r="K7" s="48">
        <f>COUNTIFS(Игры!A:A,Статистика!A7,Игры!B:B,Игры!$U$3)</f>
        <v>2</v>
      </c>
      <c r="L7" s="48">
        <f>COUNTIFS(Игры!A:A,Статистика!A7,Игры!B:B,Игры!$U$4)</f>
        <v>0</v>
      </c>
      <c r="M7" s="45">
        <f>COUNTIFS(Игры!D:D,Статистика!A7)</f>
        <v>0</v>
      </c>
      <c r="N7" s="69">
        <f>SUMIFS(Игры!G:G,Игры!A:A,Статистика!A7)+SUMIFS(Игры!E:E,Игры!D:D,Статистика!A7)</f>
        <v>-1</v>
      </c>
      <c r="O7" s="54"/>
    </row>
    <row r="8" spans="1:17" x14ac:dyDescent="0.25">
      <c r="A8" s="52" t="s">
        <v>56</v>
      </c>
      <c r="B8" s="45">
        <f>COUNTIF(Игры!A:A,A8)</f>
        <v>5</v>
      </c>
      <c r="C8" s="45">
        <f t="shared" si="0"/>
        <v>2</v>
      </c>
      <c r="D8" s="46">
        <f t="shared" si="1"/>
        <v>0.4</v>
      </c>
      <c r="E8" s="45">
        <f>COUNTIFS(Игры!A:A,Статистика!A8,Игры!H:H,"Победа за мирных")</f>
        <v>2</v>
      </c>
      <c r="F8" s="46">
        <f t="shared" si="2"/>
        <v>0.4</v>
      </c>
      <c r="G8" s="53">
        <f>COUNTIFS(Игры!A:A,Статистика!A8,Игры!H:H,"Победа за мафию")</f>
        <v>0</v>
      </c>
      <c r="H8" s="46" t="e">
        <f t="shared" si="3"/>
        <v>#DIV/0!</v>
      </c>
      <c r="I8" s="48">
        <f>COUNTIFS(Игры!A:A,Статистика!A8,Игры!B:B,Игры!$U$1)</f>
        <v>2</v>
      </c>
      <c r="J8" s="48">
        <f>COUNTIFS(Игры!A:A,Статистика!A8,Игры!B:B,Игры!$U$2)</f>
        <v>3</v>
      </c>
      <c r="K8" s="48">
        <f>COUNTIFS(Игры!A:A,Статистика!A8,Игры!B:B,Игры!$U$3)</f>
        <v>0</v>
      </c>
      <c r="L8" s="48">
        <f>COUNTIFS(Игры!A:A,Статистика!A8,Игры!B:B,Игры!$U$4)</f>
        <v>0</v>
      </c>
      <c r="M8" s="45">
        <f>COUNTIFS(Игры!D:D,Статистика!A8)</f>
        <v>0</v>
      </c>
      <c r="N8" s="69">
        <f>SUMIFS(Игры!G:G,Игры!A:A,Статистика!A8)+SUMIFS(Игры!E:E,Игры!D:D,Статистика!A8)</f>
        <v>5</v>
      </c>
      <c r="O8" s="54"/>
    </row>
    <row r="9" spans="1:17" x14ac:dyDescent="0.25">
      <c r="A9" s="52" t="s">
        <v>57</v>
      </c>
      <c r="B9" s="45">
        <f>COUNTIF(Игры!A:A,A9)</f>
        <v>3</v>
      </c>
      <c r="C9" s="45">
        <f t="shared" si="0"/>
        <v>3</v>
      </c>
      <c r="D9" s="46">
        <f t="shared" si="1"/>
        <v>1</v>
      </c>
      <c r="E9" s="45">
        <f>COUNTIFS(Игры!A:A,Статистика!A9,Игры!H:H,"Победа за мирных")</f>
        <v>2</v>
      </c>
      <c r="F9" s="46">
        <f t="shared" si="2"/>
        <v>1</v>
      </c>
      <c r="G9" s="53">
        <f>COUNTIFS(Игры!A:A,Статистика!A9,Игры!H:H,"Победа за мафию")</f>
        <v>1</v>
      </c>
      <c r="H9" s="46">
        <f t="shared" si="3"/>
        <v>1</v>
      </c>
      <c r="I9" s="48">
        <f>COUNTIFS(Игры!A:A,Статистика!A9,Игры!B:B,Игры!$U$1)</f>
        <v>2</v>
      </c>
      <c r="J9" s="48">
        <f>COUNTIFS(Игры!A:A,Статистика!A9,Игры!B:B,Игры!$U$2)</f>
        <v>0</v>
      </c>
      <c r="K9" s="48">
        <f>COUNTIFS(Игры!A:A,Статистика!A9,Игры!B:B,Игры!$U$3)</f>
        <v>1</v>
      </c>
      <c r="L9" s="48">
        <f>COUNTIFS(Игры!A:A,Статистика!A9,Игры!B:B,Игры!$U$4)</f>
        <v>0</v>
      </c>
      <c r="M9" s="45">
        <f>COUNTIFS(Игры!D:D,Статистика!A9)</f>
        <v>0</v>
      </c>
      <c r="N9" s="69">
        <f>SUMIFS(Игры!G:G,Игры!A:A,Статистика!A9)+SUMIFS(Игры!E:E,Игры!D:D,Статистика!A9)</f>
        <v>10</v>
      </c>
      <c r="O9" s="54"/>
    </row>
    <row r="10" spans="1:17" x14ac:dyDescent="0.25">
      <c r="A10" s="52" t="s">
        <v>58</v>
      </c>
      <c r="B10" s="45">
        <f>COUNTIF(Игры!A:A,A10)</f>
        <v>1</v>
      </c>
      <c r="C10" s="45">
        <f t="shared" si="0"/>
        <v>1</v>
      </c>
      <c r="D10" s="46">
        <f t="shared" si="1"/>
        <v>1</v>
      </c>
      <c r="E10" s="45">
        <f>COUNTIFS(Игры!A:A,Статистика!A10,Игры!H:H,"Победа за мирных")</f>
        <v>0</v>
      </c>
      <c r="F10" s="46" t="e">
        <f t="shared" si="2"/>
        <v>#DIV/0!</v>
      </c>
      <c r="G10" s="53">
        <f>COUNTIFS(Игры!A:A,Статистика!A10,Игры!H:H,"Победа за мафию")</f>
        <v>1</v>
      </c>
      <c r="H10" s="46">
        <f t="shared" si="3"/>
        <v>1</v>
      </c>
      <c r="I10" s="48">
        <f>COUNTIFS(Игры!A:A,Статистика!A10,Игры!B:B,Игры!$U$1)</f>
        <v>0</v>
      </c>
      <c r="J10" s="48">
        <f>COUNTIFS(Игры!A:A,Статистика!A10,Игры!B:B,Игры!$U$2)</f>
        <v>0</v>
      </c>
      <c r="K10" s="48">
        <f>COUNTIFS(Игры!A:A,Статистика!A10,Игры!B:B,Игры!$U$3)</f>
        <v>0</v>
      </c>
      <c r="L10" s="48">
        <f>COUNTIFS(Игры!A:A,Статистика!A10,Игры!B:B,Игры!$U$4)</f>
        <v>1</v>
      </c>
      <c r="M10" s="45">
        <f>COUNTIFS(Игры!D:D,Статистика!A10)</f>
        <v>0</v>
      </c>
      <c r="N10" s="69">
        <f>SUMIFS(Игры!G:G,Игры!A:A,Статистика!A10)+SUMIFS(Игры!E:E,Игры!D:D,Статистика!A10)</f>
        <v>5</v>
      </c>
      <c r="O10" s="54"/>
    </row>
    <row r="11" spans="1:17" x14ac:dyDescent="0.25">
      <c r="A11" s="52" t="s">
        <v>59</v>
      </c>
      <c r="B11" s="45">
        <f>COUNTIF(Игры!A:A,A11)</f>
        <v>4</v>
      </c>
      <c r="C11" s="45">
        <f t="shared" si="0"/>
        <v>2</v>
      </c>
      <c r="D11" s="46">
        <f t="shared" si="1"/>
        <v>0.5</v>
      </c>
      <c r="E11" s="45">
        <f>COUNTIFS(Игры!A:A,Статистика!A11,Игры!H:H,"Победа за мирных")</f>
        <v>2</v>
      </c>
      <c r="F11" s="46">
        <f t="shared" si="2"/>
        <v>0.5</v>
      </c>
      <c r="G11" s="53">
        <f>COUNTIFS(Игры!A:A,Статистика!A11,Игры!H:H,"Победа за мафию")</f>
        <v>0</v>
      </c>
      <c r="H11" s="46" t="e">
        <f t="shared" si="3"/>
        <v>#DIV/0!</v>
      </c>
      <c r="I11" s="48">
        <f>COUNTIFS(Игры!A:A,Статистика!A11,Игры!B:B,Игры!$U$1)</f>
        <v>3</v>
      </c>
      <c r="J11" s="48">
        <f>COUNTIFS(Игры!A:A,Статистика!A11,Игры!B:B,Игры!$U$2)</f>
        <v>1</v>
      </c>
      <c r="K11" s="48">
        <f>COUNTIFS(Игры!A:A,Статистика!A11,Игры!B:B,Игры!$U$3)</f>
        <v>0</v>
      </c>
      <c r="L11" s="48">
        <f>COUNTIFS(Игры!A:A,Статистика!A11,Игры!B:B,Игры!$U$4)</f>
        <v>0</v>
      </c>
      <c r="M11" s="45">
        <f>COUNTIFS(Игры!D:D,Статистика!A11)</f>
        <v>0</v>
      </c>
      <c r="N11" s="69">
        <f>SUMIFS(Игры!G:G,Игры!A:A,Статистика!A11)+SUMIFS(Игры!E:E,Игры!D:D,Статистика!A11)</f>
        <v>7</v>
      </c>
      <c r="O11" s="54"/>
    </row>
    <row r="12" spans="1:17" x14ac:dyDescent="0.25">
      <c r="A12" s="52" t="s">
        <v>60</v>
      </c>
      <c r="B12" s="45">
        <f>COUNTIF(Игры!A:A,A12)</f>
        <v>1</v>
      </c>
      <c r="C12" s="45">
        <f t="shared" si="0"/>
        <v>0</v>
      </c>
      <c r="D12" s="46">
        <f t="shared" si="1"/>
        <v>0</v>
      </c>
      <c r="E12" s="45">
        <f>COUNTIFS(Игры!A:A,Статистика!A12,Игры!H:H,"Победа за мирных")</f>
        <v>0</v>
      </c>
      <c r="F12" s="46">
        <f t="shared" si="2"/>
        <v>0</v>
      </c>
      <c r="G12" s="53">
        <f>COUNTIFS(Игры!A:A,Статистика!A12,Игры!H:H,"Победа за мафию")</f>
        <v>0</v>
      </c>
      <c r="H12" s="46" t="e">
        <f t="shared" si="3"/>
        <v>#DIV/0!</v>
      </c>
      <c r="I12" s="48">
        <f>COUNTIFS(Игры!A:A,Статистика!A12,Игры!B:B,Игры!$U$1)</f>
        <v>1</v>
      </c>
      <c r="J12" s="48">
        <f>COUNTIFS(Игры!A:A,Статистика!A12,Игры!B:B,Игры!$U$2)</f>
        <v>0</v>
      </c>
      <c r="K12" s="48">
        <f>COUNTIFS(Игры!A:A,Статистика!A12,Игры!B:B,Игры!$U$3)</f>
        <v>0</v>
      </c>
      <c r="L12" s="48">
        <f>COUNTIFS(Игры!A:A,Статистика!A12,Игры!B:B,Игры!$U$4)</f>
        <v>0</v>
      </c>
      <c r="M12" s="45">
        <f>COUNTIFS(Игры!D:D,Статистика!A12)</f>
        <v>0</v>
      </c>
      <c r="N12" s="69">
        <f>SUMIFS(Игры!G:G,Игры!A:A,Статистика!A12)+SUMIFS(Игры!E:E,Игры!D:D,Статистика!A12)</f>
        <v>0</v>
      </c>
      <c r="O12" s="54"/>
    </row>
    <row r="13" spans="1:17" x14ac:dyDescent="0.25">
      <c r="A13" s="52" t="s">
        <v>61</v>
      </c>
      <c r="B13" s="45">
        <f>COUNTIF(Игры!A:A,A13)</f>
        <v>0</v>
      </c>
      <c r="C13" s="45">
        <f t="shared" si="0"/>
        <v>0</v>
      </c>
      <c r="D13" s="46" t="e">
        <f t="shared" si="1"/>
        <v>#DIV/0!</v>
      </c>
      <c r="E13" s="45">
        <f>COUNTIFS(Игры!A:A,Статистика!A13,Игры!H:H,"Победа за мирных")</f>
        <v>0</v>
      </c>
      <c r="F13" s="46" t="e">
        <f t="shared" si="2"/>
        <v>#DIV/0!</v>
      </c>
      <c r="G13" s="53">
        <f>COUNTIFS(Игры!A:A,Статистика!A13,Игры!H:H,"Победа за мафию")</f>
        <v>0</v>
      </c>
      <c r="H13" s="46" t="e">
        <f t="shared" si="3"/>
        <v>#DIV/0!</v>
      </c>
      <c r="I13" s="48">
        <f>COUNTIFS(Игры!A:A,Статистика!A13,Игры!B:B,Игры!$U$1)</f>
        <v>0</v>
      </c>
      <c r="J13" s="48">
        <f>COUNTIFS(Игры!A:A,Статистика!A13,Игры!B:B,Игры!$U$2)</f>
        <v>0</v>
      </c>
      <c r="K13" s="48">
        <f>COUNTIFS(Игры!A:A,Статистика!A13,Игры!B:B,Игры!$U$3)</f>
        <v>0</v>
      </c>
      <c r="L13" s="48">
        <f>COUNTIFS(Игры!A:A,Статистика!A13,Игры!B:B,Игры!$U$4)</f>
        <v>0</v>
      </c>
      <c r="M13" s="45">
        <f>COUNTIFS(Игры!D:D,Статистика!A13)</f>
        <v>0</v>
      </c>
      <c r="N13" s="69">
        <f>SUMIFS(Игры!G:G,Игры!A:A,Статистика!A13)+SUMIFS(Игры!E:E,Игры!D:D,Статистика!A13)</f>
        <v>0</v>
      </c>
      <c r="O13" s="54"/>
    </row>
    <row r="14" spans="1:17" x14ac:dyDescent="0.25">
      <c r="A14" s="52" t="s">
        <v>62</v>
      </c>
      <c r="B14" s="45">
        <f>COUNTIF(Игры!A:A,A14)</f>
        <v>1</v>
      </c>
      <c r="C14" s="45">
        <f t="shared" si="0"/>
        <v>0</v>
      </c>
      <c r="D14" s="46">
        <f t="shared" si="1"/>
        <v>0</v>
      </c>
      <c r="E14" s="45">
        <f>COUNTIFS(Игры!A:A,Статистика!A14,Игры!H:H,"Победа за мирных")</f>
        <v>0</v>
      </c>
      <c r="F14" s="46">
        <f t="shared" si="2"/>
        <v>0</v>
      </c>
      <c r="G14" s="53">
        <f>COUNTIFS(Игры!A:A,Статистика!A14,Игры!H:H,"Победа за мафию")</f>
        <v>0</v>
      </c>
      <c r="H14" s="46" t="e">
        <f t="shared" si="3"/>
        <v>#DIV/0!</v>
      </c>
      <c r="I14" s="48">
        <f>COUNTIFS(Игры!A:A,Статистика!A14,Игры!B:B,Игры!$U$1)</f>
        <v>1</v>
      </c>
      <c r="J14" s="48">
        <f>COUNTIFS(Игры!A:A,Статистика!A14,Игры!B:B,Игры!$U$2)</f>
        <v>0</v>
      </c>
      <c r="K14" s="48">
        <f>COUNTIFS(Игры!A:A,Статистика!A14,Игры!B:B,Игры!$U$3)</f>
        <v>0</v>
      </c>
      <c r="L14" s="48">
        <f>COUNTIFS(Игры!A:A,Статистика!A14,Игры!B:B,Игры!$U$4)</f>
        <v>0</v>
      </c>
      <c r="M14" s="45">
        <f>COUNTIFS(Игры!D:D,Статистика!A14)</f>
        <v>0</v>
      </c>
      <c r="N14" s="69">
        <f>SUMIFS(Игры!G:G,Игры!A:A,Статистика!A14)+SUMIFS(Игры!E:E,Игры!D:D,Статистика!A14)</f>
        <v>0</v>
      </c>
      <c r="O14" s="54"/>
    </row>
    <row r="15" spans="1:17" x14ac:dyDescent="0.25">
      <c r="A15" s="52" t="s">
        <v>67</v>
      </c>
      <c r="B15" s="45">
        <f>COUNTIF(Игры!A:A,A15)</f>
        <v>3</v>
      </c>
      <c r="C15" s="45">
        <f t="shared" si="0"/>
        <v>0</v>
      </c>
      <c r="D15" s="46">
        <f t="shared" si="1"/>
        <v>0</v>
      </c>
      <c r="E15" s="45">
        <f>COUNTIFS(Игры!A:A,Статистика!A20,Игры!H:H,"Победа за мирных")</f>
        <v>0</v>
      </c>
      <c r="F15" s="46" t="e">
        <f t="shared" si="2"/>
        <v>#DIV/0!</v>
      </c>
      <c r="G15" s="53">
        <f>COUNTIFS(Игры!A:A,Статистика!A20,Игры!H:H,"Победа за мафию")</f>
        <v>0</v>
      </c>
      <c r="H15" s="46">
        <f t="shared" si="3"/>
        <v>0</v>
      </c>
      <c r="I15" s="48">
        <f>COUNTIFS(Игры!A:A,Статистика!A15,Игры!B:B,Игры!$U$1)</f>
        <v>0</v>
      </c>
      <c r="J15" s="48">
        <f>COUNTIFS(Игры!A:A,Статистика!A15,Игры!B:B,Игры!$U$2)</f>
        <v>0</v>
      </c>
      <c r="K15" s="48">
        <f>COUNTIFS(Игры!A:A,Статистика!A15,Игры!B:B,Игры!$U$3)</f>
        <v>3</v>
      </c>
      <c r="L15" s="48">
        <f>COUNTIFS(Игры!A:A,Статистика!A15,Игры!B:B,Игры!$U$4)</f>
        <v>0</v>
      </c>
      <c r="M15" s="45">
        <f>COUNTIFS(Игры!D:D,Статистика!A20)</f>
        <v>0</v>
      </c>
      <c r="N15" s="69">
        <f>SUMIFS(Игры!G:G,Игры!A:A,Статистика!A15)+SUMIFS(Игры!E:E,Игры!D:D,Статистика!A15)</f>
        <v>8</v>
      </c>
      <c r="O15" s="54"/>
    </row>
    <row r="16" spans="1:17" x14ac:dyDescent="0.25">
      <c r="A16" s="55" t="s">
        <v>6</v>
      </c>
      <c r="B16" s="45">
        <f>COUNTIF(Игры!A:A,A16)</f>
        <v>2</v>
      </c>
      <c r="C16" s="45">
        <f t="shared" si="0"/>
        <v>1</v>
      </c>
      <c r="D16" s="46">
        <f t="shared" si="1"/>
        <v>0.5</v>
      </c>
      <c r="E16" s="45">
        <f>COUNTIFS(Игры!A:A,Статистика!A23,Игры!H:H,"Победа за мирных")</f>
        <v>0</v>
      </c>
      <c r="F16" s="46">
        <f t="shared" si="2"/>
        <v>0</v>
      </c>
      <c r="G16" s="53">
        <f>COUNTIFS(Игры!A:A,Статистика!A23,Игры!H:H,"Победа за мафию")</f>
        <v>1</v>
      </c>
      <c r="H16" s="46" t="e">
        <f t="shared" si="3"/>
        <v>#DIV/0!</v>
      </c>
      <c r="I16" s="48">
        <f>COUNTIFS(Игры!A:A,Статистика!A16,Игры!B:B,Игры!$U$1)</f>
        <v>2</v>
      </c>
      <c r="J16" s="48">
        <f>COUNTIFS(Игры!A:A,Статистика!A16,Игры!B:B,Игры!$U$2)</f>
        <v>0</v>
      </c>
      <c r="K16" s="48">
        <f>COUNTIFS(Игры!A:A,Статистика!A16,Игры!B:B,Игры!$U$3)</f>
        <v>0</v>
      </c>
      <c r="L16" s="48">
        <f>COUNTIFS(Игры!A:A,Статистика!A16,Игры!B:B,Игры!$U$4)</f>
        <v>0</v>
      </c>
      <c r="M16" s="45">
        <f>COUNTIFS(Игры!D:D,Статистика!A23)</f>
        <v>0</v>
      </c>
      <c r="N16" s="69">
        <f>SUMIFS(Игры!G:G,Игры!A:A,Статистика!A16)+SUMIFS(Игры!E:E,Игры!D:D,Статистика!A16)</f>
        <v>3</v>
      </c>
      <c r="O16" s="54"/>
    </row>
    <row r="17" spans="1:15" x14ac:dyDescent="0.25">
      <c r="A17" s="55" t="s">
        <v>5</v>
      </c>
      <c r="B17" s="45">
        <f>COUNTIF(Игры!A:A,A17)</f>
        <v>0</v>
      </c>
      <c r="C17" s="45">
        <f t="shared" si="0"/>
        <v>1</v>
      </c>
      <c r="D17" s="46" t="e">
        <f t="shared" si="1"/>
        <v>#DIV/0!</v>
      </c>
      <c r="E17" s="45">
        <f>COUNTIFS(Игры!A:A,Статистика!A16,Игры!H:H,"Победа за мирных")</f>
        <v>1</v>
      </c>
      <c r="F17" s="46" t="e">
        <f t="shared" si="2"/>
        <v>#DIV/0!</v>
      </c>
      <c r="G17" s="53">
        <f>COUNTIFS(Игры!A:A,Статистика!A16,Игры!H:H,"Победа за мафию")</f>
        <v>0</v>
      </c>
      <c r="H17" s="46" t="e">
        <f t="shared" si="3"/>
        <v>#DIV/0!</v>
      </c>
      <c r="I17" s="48">
        <f>COUNTIFS(Игры!A:A,Статистика!A17,Игры!B:B,Игры!$U$1)</f>
        <v>0</v>
      </c>
      <c r="J17" s="48">
        <f>COUNTIFS(Игры!A:A,Статистика!A17,Игры!B:B,Игры!$U$2)</f>
        <v>0</v>
      </c>
      <c r="K17" s="48">
        <f>COUNTIFS(Игры!A:A,Статистика!A17,Игры!B:B,Игры!$U$3)</f>
        <v>0</v>
      </c>
      <c r="L17" s="48">
        <f>COUNTIFS(Игры!A:A,Статистика!A17,Игры!B:B,Игры!$U$4)</f>
        <v>0</v>
      </c>
      <c r="M17" s="45">
        <f>COUNTIFS(Игры!D:D,Статистика!A16)</f>
        <v>0</v>
      </c>
      <c r="N17" s="69">
        <f>SUMIFS(Игры!G:G,Игры!A:A,Статистика!A17)+SUMIFS(Игры!E:E,Игры!D:D,Статистика!A17)</f>
        <v>0</v>
      </c>
      <c r="O17" s="54"/>
    </row>
    <row r="18" spans="1:15" x14ac:dyDescent="0.25">
      <c r="A18" s="52" t="s">
        <v>64</v>
      </c>
      <c r="B18" s="45">
        <f>COUNTIF(Игры!A:A,A18)</f>
        <v>1</v>
      </c>
      <c r="C18" s="45">
        <f t="shared" si="0"/>
        <v>0</v>
      </c>
      <c r="D18" s="46">
        <f t="shared" si="1"/>
        <v>0</v>
      </c>
      <c r="E18" s="45">
        <f>COUNTIFS(Игры!A:A,Статистика!A17,Игры!H:H,"Победа за мирных")</f>
        <v>0</v>
      </c>
      <c r="F18" s="46">
        <f t="shared" si="2"/>
        <v>0</v>
      </c>
      <c r="G18" s="53">
        <f>COUNTIFS(Игры!A:A,Статистика!A17,Игры!H:H,"Победа за мафию")</f>
        <v>0</v>
      </c>
      <c r="H18" s="46" t="e">
        <f t="shared" si="3"/>
        <v>#DIV/0!</v>
      </c>
      <c r="I18" s="48">
        <f>COUNTIFS(Игры!A:A,Статистика!A18,Игры!B:B,Игры!$U$1)</f>
        <v>1</v>
      </c>
      <c r="J18" s="48">
        <f>COUNTIFS(Игры!A:A,Статистика!A18,Игры!B:B,Игры!$U$2)</f>
        <v>0</v>
      </c>
      <c r="K18" s="48">
        <f>COUNTIFS(Игры!A:A,Статистика!A18,Игры!B:B,Игры!$U$3)</f>
        <v>0</v>
      </c>
      <c r="L18" s="48">
        <f>COUNTIFS(Игры!A:A,Статистика!A18,Игры!B:B,Игры!$U$4)</f>
        <v>0</v>
      </c>
      <c r="M18" s="45">
        <f>COUNTIFS(Игры!D:D,Статистика!A17)</f>
        <v>0</v>
      </c>
      <c r="N18" s="69">
        <f>SUMIFS(Игры!G:G,Игры!A:A,Статистика!A18)+SUMIFS(Игры!E:E,Игры!D:D,Статистика!A18)</f>
        <v>0</v>
      </c>
      <c r="O18" s="54"/>
    </row>
    <row r="19" spans="1:15" x14ac:dyDescent="0.25">
      <c r="A19" s="52" t="s">
        <v>65</v>
      </c>
      <c r="B19" s="45">
        <f>COUNTIF(Игры!A:A,A19)</f>
        <v>1</v>
      </c>
      <c r="C19" s="45">
        <f t="shared" si="0"/>
        <v>0</v>
      </c>
      <c r="D19" s="46">
        <f t="shared" si="1"/>
        <v>0</v>
      </c>
      <c r="E19" s="45">
        <f>COUNTIFS(Игры!A:A,Статистика!A18,Игры!H:H,"Победа за мирных")</f>
        <v>0</v>
      </c>
      <c r="F19" s="46">
        <f t="shared" si="2"/>
        <v>0</v>
      </c>
      <c r="G19" s="53">
        <f>COUNTIFS(Игры!A:A,Статистика!A18,Игры!H:H,"Победа за мафию")</f>
        <v>0</v>
      </c>
      <c r="H19" s="46" t="e">
        <f t="shared" si="3"/>
        <v>#DIV/0!</v>
      </c>
      <c r="I19" s="48">
        <f>COUNTIFS(Игры!A:A,Статистика!A19,Игры!B:B,Игры!$U$1)</f>
        <v>1</v>
      </c>
      <c r="J19" s="48">
        <f>COUNTIFS(Игры!A:A,Статистика!A19,Игры!B:B,Игры!$U$2)</f>
        <v>0</v>
      </c>
      <c r="K19" s="48">
        <f>COUNTIFS(Игры!A:A,Статистика!A19,Игры!B:B,Игры!$U$3)</f>
        <v>0</v>
      </c>
      <c r="L19" s="48">
        <f>COUNTIFS(Игры!A:A,Статистика!A19,Игры!B:B,Игры!$U$4)</f>
        <v>0</v>
      </c>
      <c r="M19" s="45">
        <f>COUNTIFS(Игры!D:D,Статистика!A18)</f>
        <v>0</v>
      </c>
      <c r="N19" s="69">
        <f>SUMIFS(Игры!G:G,Игры!A:A,Статистика!A19)+SUMIFS(Игры!E:E,Игры!D:D,Статистика!A19)</f>
        <v>0</v>
      </c>
      <c r="O19" s="54"/>
    </row>
    <row r="20" spans="1:15" x14ac:dyDescent="0.25">
      <c r="A20" s="55" t="s">
        <v>68</v>
      </c>
      <c r="B20" s="45">
        <f>COUNTIF(Игры!A:A,A20)</f>
        <v>1</v>
      </c>
      <c r="C20" s="45">
        <f t="shared" si="0"/>
        <v>0</v>
      </c>
      <c r="D20" s="46">
        <f t="shared" si="1"/>
        <v>0</v>
      </c>
      <c r="E20" s="45">
        <f>COUNTIFS(Игры!A:A,Статистика!A21,Игры!H:H,"Победа за мирных")</f>
        <v>0</v>
      </c>
      <c r="F20" s="46">
        <f t="shared" si="2"/>
        <v>0</v>
      </c>
      <c r="G20" s="53">
        <f>COUNTIFS(Игры!A:A,Статистика!A21,Игры!H:H,"Победа за мафию")</f>
        <v>0</v>
      </c>
      <c r="H20" s="46" t="e">
        <f t="shared" si="3"/>
        <v>#DIV/0!</v>
      </c>
      <c r="I20" s="48">
        <f>COUNTIFS(Игры!A:A,Статистика!A20,Игры!B:B,Игры!$U$1)</f>
        <v>1</v>
      </c>
      <c r="J20" s="48">
        <f>COUNTIFS(Игры!A:A,Статистика!A20,Игры!B:B,Игры!$U$2)</f>
        <v>0</v>
      </c>
      <c r="K20" s="48">
        <f>COUNTIFS(Игры!A:A,Статистика!A20,Игры!B:B,Игры!$U$3)</f>
        <v>0</v>
      </c>
      <c r="L20" s="48">
        <f>COUNTIFS(Игры!A:A,Статистика!A20,Игры!B:B,Игры!$U$4)</f>
        <v>0</v>
      </c>
      <c r="M20" s="45">
        <f>COUNTIFS(Игры!D:D,Статистика!A21)</f>
        <v>0</v>
      </c>
      <c r="N20" s="69">
        <f>SUMIFS(Игры!G:G,Игры!A:A,Статистика!A20)+SUMIFS(Игры!E:E,Игры!D:D,Статистика!A20)</f>
        <v>0</v>
      </c>
      <c r="O20" s="54"/>
    </row>
    <row r="21" spans="1:15" x14ac:dyDescent="0.25">
      <c r="A21" s="52" t="s">
        <v>69</v>
      </c>
      <c r="B21" s="45">
        <f>COUNTIF(Игры!A:A,A21)</f>
        <v>1</v>
      </c>
      <c r="C21" s="45">
        <f t="shared" si="0"/>
        <v>0</v>
      </c>
      <c r="D21" s="46">
        <f t="shared" si="1"/>
        <v>0</v>
      </c>
      <c r="E21" s="45">
        <f>COUNTIFS(Игры!A:A,Статистика!A22,Игры!H:H,"Победа за мирных")</f>
        <v>0</v>
      </c>
      <c r="F21" s="46">
        <f t="shared" si="2"/>
        <v>0</v>
      </c>
      <c r="G21" s="53">
        <f>COUNTIFS(Игры!A:A,Статистика!A22,Игры!H:H,"Победа за мафию")</f>
        <v>0</v>
      </c>
      <c r="H21" s="46" t="e">
        <f t="shared" si="3"/>
        <v>#DIV/0!</v>
      </c>
      <c r="I21" s="48">
        <f>COUNTIFS(Игры!A:A,Статистика!A21,Игры!B:B,Игры!$U$1)</f>
        <v>1</v>
      </c>
      <c r="J21" s="48">
        <f>COUNTIFS(Игры!A:A,Статистика!A21,Игры!B:B,Игры!$U$2)</f>
        <v>0</v>
      </c>
      <c r="K21" s="48">
        <f>COUNTIFS(Игры!A:A,Статистика!A21,Игры!B:B,Игры!$U$3)</f>
        <v>0</v>
      </c>
      <c r="L21" s="48">
        <f>COUNTIFS(Игры!A:A,Статистика!A21,Игры!B:B,Игры!$U$4)</f>
        <v>0</v>
      </c>
      <c r="M21" s="45">
        <f>COUNTIFS(Игры!D:D,Статистика!A22)</f>
        <v>0</v>
      </c>
      <c r="N21" s="69">
        <f>SUMIFS(Игры!G:G,Игры!A:A,Статистика!A21)+SUMIFS(Игры!E:E,Игры!D:D,Статистика!A21)</f>
        <v>0</v>
      </c>
      <c r="O21" s="54"/>
    </row>
    <row r="22" spans="1:15" ht="15" customHeight="1" x14ac:dyDescent="0.25">
      <c r="A22" s="52" t="s">
        <v>66</v>
      </c>
      <c r="B22" s="45">
        <f>COUNTIF(Игры!A:A,A22)</f>
        <v>1</v>
      </c>
      <c r="C22" s="45">
        <f t="shared" si="0"/>
        <v>0</v>
      </c>
      <c r="D22" s="46">
        <f t="shared" si="1"/>
        <v>0</v>
      </c>
      <c r="E22" s="45">
        <f>COUNTIFS(Игры!A:A,Статистика!A19,Игры!H:H,"Победа за мирных")</f>
        <v>0</v>
      </c>
      <c r="F22" s="46" t="e">
        <f t="shared" si="2"/>
        <v>#DIV/0!</v>
      </c>
      <c r="G22" s="53">
        <f>COUNTIFS(Игры!A:A,Статистика!A19,Игры!H:H,"Победа за мафию")</f>
        <v>0</v>
      </c>
      <c r="H22" s="46">
        <f t="shared" si="3"/>
        <v>0</v>
      </c>
      <c r="I22" s="48">
        <f>COUNTIFS(Игры!A:A,Статистика!A22,Игры!B:B,Игры!$U$1)</f>
        <v>0</v>
      </c>
      <c r="J22" s="48">
        <f>COUNTIFS(Игры!A:A,Статистика!A22,Игры!B:B,Игры!$U$2)</f>
        <v>0</v>
      </c>
      <c r="K22" s="48">
        <f>COUNTIFS(Игры!A:A,Статистика!A22,Игры!B:B,Игры!$U$3)</f>
        <v>1</v>
      </c>
      <c r="L22" s="48">
        <f>COUNTIFS(Игры!A:A,Статистика!A22,Игры!B:B,Игры!$U$4)</f>
        <v>0</v>
      </c>
      <c r="M22" s="45">
        <f>COUNTIFS(Игры!D:D,Статистика!A19)</f>
        <v>0</v>
      </c>
      <c r="N22" s="69">
        <f>SUMIFS(Игры!G:G,Игры!A:A,Статистика!A22)+SUMIFS(Игры!E:E,Игры!D:D,Статистика!A22)</f>
        <v>0</v>
      </c>
      <c r="O22" s="54"/>
    </row>
    <row r="23" spans="1:15" x14ac:dyDescent="0.25">
      <c r="A23" s="55" t="s">
        <v>63</v>
      </c>
      <c r="B23" s="45">
        <f>COUNTIF(Игры!A:A,A23)</f>
        <v>1</v>
      </c>
      <c r="C23" s="45">
        <f t="shared" si="0"/>
        <v>2</v>
      </c>
      <c r="D23" s="46">
        <f t="shared" si="1"/>
        <v>2</v>
      </c>
      <c r="E23" s="45">
        <f>COUNTIFS(Игры!A:A,Статистика!A15,Игры!H:H,"Победа за мирных")</f>
        <v>0</v>
      </c>
      <c r="F23" s="46" t="e">
        <f t="shared" si="2"/>
        <v>#DIV/0!</v>
      </c>
      <c r="G23" s="53">
        <f>COUNTIFS(Игры!A:A,Статистика!A15,Игры!H:H,"Победа за мафию")</f>
        <v>2</v>
      </c>
      <c r="H23" s="46">
        <f t="shared" si="3"/>
        <v>2</v>
      </c>
      <c r="I23" s="48">
        <f>COUNTIFS(Игры!A:A,Статистика!A23,Игры!B:B,Игры!$U$1)</f>
        <v>0</v>
      </c>
      <c r="J23" s="48">
        <f>COUNTIFS(Игры!A:A,Статистика!A23,Игры!B:B,Игры!$U$2)</f>
        <v>0</v>
      </c>
      <c r="K23" s="48">
        <f>COUNTIFS(Игры!A:A,Статистика!A23,Игры!B:B,Игры!$U$3)</f>
        <v>0</v>
      </c>
      <c r="L23" s="48">
        <f>COUNTIFS(Игры!A:A,Статистика!A23,Игры!B:B,Игры!$U$4)</f>
        <v>1</v>
      </c>
      <c r="M23" s="45">
        <f>COUNTIFS(Игры!D:D,Статистика!A15)</f>
        <v>0</v>
      </c>
      <c r="N23" s="69">
        <f>SUMIFS(Игры!G:G,Игры!A:A,Статистика!A23)+SUMIFS(Игры!E:E,Игры!D:D,Статистика!A23)</f>
        <v>5</v>
      </c>
      <c r="O23" s="54"/>
    </row>
    <row r="24" spans="1:15" x14ac:dyDescent="0.25">
      <c r="A24" s="52" t="s">
        <v>72</v>
      </c>
      <c r="B24" s="45">
        <f>COUNTIF(Игры!A:A,A24)</f>
        <v>1</v>
      </c>
      <c r="C24" s="45">
        <f t="shared" si="0"/>
        <v>0</v>
      </c>
      <c r="D24" s="46">
        <f t="shared" si="1"/>
        <v>0</v>
      </c>
      <c r="E24" s="45">
        <f>COUNTIFS(Игры!A:A,Статистика!A26,Игры!H:H,"Победа за мирных")</f>
        <v>0</v>
      </c>
      <c r="F24" s="46">
        <f t="shared" si="2"/>
        <v>0</v>
      </c>
      <c r="G24" s="53">
        <f>COUNTIFS(Игры!A:A,Статистика!A26,Игры!H:H,"Победа за мафию")</f>
        <v>0</v>
      </c>
      <c r="H24" s="46" t="e">
        <f t="shared" si="3"/>
        <v>#DIV/0!</v>
      </c>
      <c r="I24" s="48">
        <f>COUNTIFS(Игры!A:A,Статистика!A24,Игры!B:B,Игры!$U$1)</f>
        <v>1</v>
      </c>
      <c r="J24" s="48">
        <f>COUNTIFS(Игры!A:A,Статистика!A24,Игры!B:B,Игры!$U$2)</f>
        <v>0</v>
      </c>
      <c r="K24" s="48">
        <f>COUNTIFS(Игры!A:A,Статистика!A24,Игры!B:B,Игры!$U$3)</f>
        <v>0</v>
      </c>
      <c r="L24" s="48">
        <f>COUNTIFS(Игры!A:A,Статистика!A24,Игры!B:B,Игры!$U$4)</f>
        <v>0</v>
      </c>
      <c r="M24" s="45">
        <f>COUNTIFS(Игры!D:D,Статистика!A26)</f>
        <v>0</v>
      </c>
      <c r="N24" s="69">
        <f>SUMIFS(Игры!G:G,Игры!A:A,Статистика!A24)+SUMIFS(Игры!E:E,Игры!D:D,Статистика!A24)</f>
        <v>3</v>
      </c>
      <c r="O24" s="54"/>
    </row>
    <row r="25" spans="1:15" x14ac:dyDescent="0.25">
      <c r="A25" s="55" t="s">
        <v>70</v>
      </c>
      <c r="B25" s="45">
        <f>COUNTIF(Игры!A:A,A25)</f>
        <v>0</v>
      </c>
      <c r="C25" s="45">
        <f t="shared" si="0"/>
        <v>1</v>
      </c>
      <c r="D25" s="46" t="e">
        <f t="shared" si="1"/>
        <v>#DIV/0!</v>
      </c>
      <c r="E25" s="45">
        <f>COUNTIFS(Игры!A:A,Статистика!A24,Игры!H:H,"Победа за мирных")</f>
        <v>1</v>
      </c>
      <c r="F25" s="46" t="e">
        <f t="shared" si="2"/>
        <v>#DIV/0!</v>
      </c>
      <c r="G25" s="53">
        <f>COUNTIFS(Игры!A:A,Статистика!A24,Игры!H:H,"Победа за мафию")</f>
        <v>0</v>
      </c>
      <c r="H25" s="46" t="e">
        <f t="shared" si="3"/>
        <v>#DIV/0!</v>
      </c>
      <c r="I25" s="48">
        <f>COUNTIFS(Игры!A:A,Статистика!A25,Игры!B:B,Игры!$U$1)</f>
        <v>0</v>
      </c>
      <c r="J25" s="48">
        <f>COUNTIFS(Игры!A:A,Статистика!A25,Игры!B:B,Игры!$U$2)</f>
        <v>0</v>
      </c>
      <c r="K25" s="48">
        <f>COUNTIFS(Игры!A:A,Статистика!A25,Игры!B:B,Игры!$U$3)</f>
        <v>0</v>
      </c>
      <c r="L25" s="48">
        <f>COUNTIFS(Игры!A:A,Статистика!A25,Игры!B:B,Игры!$U$4)</f>
        <v>0</v>
      </c>
      <c r="M25" s="45">
        <f>COUNTIFS(Игры!D:D,Статистика!A24)</f>
        <v>0</v>
      </c>
      <c r="N25" s="69">
        <f>SUMIFS(Игры!G:G,Игры!A:A,Статистика!A25)+SUMIFS(Игры!E:E,Игры!D:D,Статистика!A25)</f>
        <v>0</v>
      </c>
      <c r="O25" s="54"/>
    </row>
    <row r="26" spans="1:15" x14ac:dyDescent="0.25">
      <c r="A26" s="52" t="s">
        <v>71</v>
      </c>
      <c r="B26" s="45">
        <f>COUNTIF(Игры!A:A,A26)</f>
        <v>0</v>
      </c>
      <c r="C26" s="45">
        <f t="shared" si="0"/>
        <v>0</v>
      </c>
      <c r="D26" s="46" t="e">
        <f t="shared" si="1"/>
        <v>#DIV/0!</v>
      </c>
      <c r="E26" s="45">
        <f>COUNTIFS(Игры!A:A,Статистика!A25,Игры!H:H,"Победа за мирных")</f>
        <v>0</v>
      </c>
      <c r="F26" s="46" t="e">
        <f t="shared" si="2"/>
        <v>#DIV/0!</v>
      </c>
      <c r="G26" s="53">
        <f>COUNTIFS(Игры!A:A,Статистика!A25,Игры!H:H,"Победа за мафию")</f>
        <v>0</v>
      </c>
      <c r="H26" s="46" t="e">
        <f t="shared" si="3"/>
        <v>#DIV/0!</v>
      </c>
      <c r="I26" s="48">
        <f>COUNTIFS(Игры!A:A,Статистика!A26,Игры!B:B,Игры!$U$1)</f>
        <v>0</v>
      </c>
      <c r="J26" s="48">
        <f>COUNTIFS(Игры!A:A,Статистика!A26,Игры!B:B,Игры!$U$2)</f>
        <v>0</v>
      </c>
      <c r="K26" s="48">
        <f>COUNTIFS(Игры!A:A,Статистика!A26,Игры!B:B,Игры!$U$3)</f>
        <v>0</v>
      </c>
      <c r="L26" s="48">
        <f>COUNTIFS(Игры!A:A,Статистика!A26,Игры!B:B,Игры!$U$4)</f>
        <v>0</v>
      </c>
      <c r="M26" s="45">
        <f>COUNTIFS(Игры!D:D,Статистика!A25)</f>
        <v>0</v>
      </c>
      <c r="N26" s="69">
        <f>SUMIFS(Игры!G:G,Игры!A:A,Статистика!A26)+SUMIFS(Игры!E:E,Игры!D:D,Статистика!A26)</f>
        <v>0</v>
      </c>
      <c r="O26" s="54"/>
    </row>
    <row r="27" spans="1:15" x14ac:dyDescent="0.25">
      <c r="A27" s="55" t="s">
        <v>73</v>
      </c>
      <c r="B27" s="45">
        <f>COUNTIF(Игры!A:A,A27)</f>
        <v>0</v>
      </c>
      <c r="C27" s="45">
        <f t="shared" si="0"/>
        <v>0</v>
      </c>
      <c r="D27" s="46" t="e">
        <f t="shared" si="1"/>
        <v>#DIV/0!</v>
      </c>
      <c r="E27" s="45">
        <f>COUNTIFS(Игры!A:A,Статистика!A27,Игры!H:H,"Победа за мирных")</f>
        <v>0</v>
      </c>
      <c r="F27" s="46" t="e">
        <f t="shared" si="2"/>
        <v>#DIV/0!</v>
      </c>
      <c r="G27" s="53">
        <f>COUNTIFS(Игры!A:A,Статистика!A27,Игры!H:H,"Победа за мафию")</f>
        <v>0</v>
      </c>
      <c r="H27" s="46" t="e">
        <f t="shared" si="3"/>
        <v>#DIV/0!</v>
      </c>
      <c r="I27" s="48">
        <f>COUNTIFS(Игры!A:A,Статистика!A27,Игры!B:B,Игры!$U$1)</f>
        <v>0</v>
      </c>
      <c r="J27" s="48">
        <f>COUNTIFS(Игры!A:A,Статистика!A27,Игры!B:B,Игры!$U$2)</f>
        <v>0</v>
      </c>
      <c r="K27" s="48">
        <f>COUNTIFS(Игры!A:A,Статистика!A27,Игры!B:B,Игры!$U$3)</f>
        <v>0</v>
      </c>
      <c r="L27" s="48">
        <f>COUNTIFS(Игры!A:A,Статистика!A27,Игры!B:B,Игры!$U$4)</f>
        <v>0</v>
      </c>
      <c r="M27" s="45">
        <f>COUNTIFS(Игры!D:D,Статистика!A27)</f>
        <v>0</v>
      </c>
      <c r="N27" s="69">
        <f>SUMIFS(Игры!G:G,Игры!A:A,Статистика!A27)+SUMIFS(Игры!E:E,Игры!D:D,Статистика!A27)</f>
        <v>0</v>
      </c>
      <c r="O27" s="54"/>
    </row>
    <row r="28" spans="1:15" x14ac:dyDescent="0.25">
      <c r="A28" s="52" t="s">
        <v>74</v>
      </c>
      <c r="B28" s="45">
        <f>COUNTIF(Игры!A:A,A28)</f>
        <v>1</v>
      </c>
      <c r="C28" s="45">
        <f t="shared" si="0"/>
        <v>1</v>
      </c>
      <c r="D28" s="46">
        <f t="shared" si="1"/>
        <v>1</v>
      </c>
      <c r="E28" s="45">
        <f>COUNTIFS(Игры!A:A,Статистика!A28,Игры!H:H,"Победа за мирных")</f>
        <v>1</v>
      </c>
      <c r="F28" s="46">
        <f t="shared" si="2"/>
        <v>1</v>
      </c>
      <c r="G28" s="53">
        <f>COUNTIFS(Игры!A:A,Статистика!A28,Игры!H:H,"Победа за мафию")</f>
        <v>0</v>
      </c>
      <c r="H28" s="46" t="e">
        <f t="shared" si="3"/>
        <v>#DIV/0!</v>
      </c>
      <c r="I28" s="48">
        <f>COUNTIFS(Игры!A:A,Статистика!A28,Игры!B:B,Игры!$U$1)</f>
        <v>1</v>
      </c>
      <c r="J28" s="48">
        <f>COUNTIFS(Игры!A:A,Статистика!A28,Игры!B:B,Игры!$U$2)</f>
        <v>0</v>
      </c>
      <c r="K28" s="48">
        <f>COUNTIFS(Игры!A:A,Статистика!A28,Игры!B:B,Игры!$U$3)</f>
        <v>0</v>
      </c>
      <c r="L28" s="48">
        <f>COUNTIFS(Игры!A:A,Статистика!A28,Игры!B:B,Игры!$U$4)</f>
        <v>0</v>
      </c>
      <c r="M28" s="45">
        <f>COUNTIFS(Игры!D:D,Статистика!A28)</f>
        <v>0</v>
      </c>
      <c r="N28" s="69">
        <f>SUMIFS(Игры!G:G,Игры!A:A,Статистика!A28)+SUMIFS(Игры!E:E,Игры!D:D,Статистика!A28)</f>
        <v>3</v>
      </c>
      <c r="O28" s="54"/>
    </row>
    <row r="29" spans="1:15" x14ac:dyDescent="0.25">
      <c r="A29" s="52"/>
      <c r="B29" s="45">
        <f>COUNTIF(Игры!A:A,A29)</f>
        <v>0</v>
      </c>
      <c r="C29" s="45">
        <f t="shared" si="0"/>
        <v>0</v>
      </c>
      <c r="D29" s="46" t="e">
        <f t="shared" si="1"/>
        <v>#DIV/0!</v>
      </c>
      <c r="E29" s="45">
        <f>COUNTIFS(Игры!A:A,Статистика!A29,Игры!H:H,"Победа за мирных")</f>
        <v>0</v>
      </c>
      <c r="F29" s="46" t="e">
        <f t="shared" si="2"/>
        <v>#DIV/0!</v>
      </c>
      <c r="G29" s="53">
        <f>COUNTIFS(Игры!A:A,Статистика!A29,Игры!H:H,"Победа за мафию")</f>
        <v>0</v>
      </c>
      <c r="H29" s="46" t="e">
        <f t="shared" si="3"/>
        <v>#DIV/0!</v>
      </c>
      <c r="I29" s="48">
        <f>COUNTIFS(Игры!A:A,Статистика!A29,Игры!B:B,Игры!$U$1)</f>
        <v>0</v>
      </c>
      <c r="J29" s="48">
        <f>COUNTIFS(Игры!A:A,Статистика!A29,Игры!B:B,Игры!$U$2)</f>
        <v>0</v>
      </c>
      <c r="K29" s="48">
        <f>COUNTIFS(Игры!A:A,Статистика!A29,Игры!B:B,Игры!$U$3)</f>
        <v>0</v>
      </c>
      <c r="L29" s="48">
        <f>COUNTIFS(Игры!A:A,Статистика!A29,Игры!B:B,Игры!$U$4)</f>
        <v>0</v>
      </c>
      <c r="M29" s="45">
        <f>COUNTIFS(Игры!D:D,Статистика!A29)</f>
        <v>0</v>
      </c>
      <c r="N29" s="69">
        <f>SUMIFS(Игры!G:G,Игры!A:A,Статистика!A29)+SUMIFS(Игры!E:E,Игры!D:D,Статистика!A29)</f>
        <v>0</v>
      </c>
      <c r="O29" s="54"/>
    </row>
    <row r="30" spans="1:15" x14ac:dyDescent="0.25">
      <c r="A30" s="52"/>
      <c r="B30" s="45">
        <f>COUNTIF(Игры!A:A,A30)</f>
        <v>0</v>
      </c>
      <c r="C30" s="45">
        <f t="shared" si="0"/>
        <v>0</v>
      </c>
      <c r="D30" s="46" t="e">
        <f t="shared" si="1"/>
        <v>#DIV/0!</v>
      </c>
      <c r="E30" s="45">
        <f>COUNTIFS(Игры!A:A,Статистика!A30,Игры!H:H,"Победа за мирных")</f>
        <v>0</v>
      </c>
      <c r="F30" s="46" t="e">
        <f t="shared" si="2"/>
        <v>#DIV/0!</v>
      </c>
      <c r="G30" s="53">
        <f>COUNTIFS(Игры!A:A,Статистика!A30,Игры!H:H,"Победа за мафию")</f>
        <v>0</v>
      </c>
      <c r="H30" s="46" t="e">
        <f t="shared" si="3"/>
        <v>#DIV/0!</v>
      </c>
      <c r="I30" s="48">
        <f>COUNTIFS(Игры!A:A,Статистика!A30,Игры!B:B,Игры!$U$1)</f>
        <v>0</v>
      </c>
      <c r="J30" s="48">
        <f>COUNTIFS(Игры!A:A,Статистика!A30,Игры!B:B,Игры!$U$2)</f>
        <v>0</v>
      </c>
      <c r="K30" s="48">
        <f>COUNTIFS(Игры!A:A,Статистика!A30,Игры!B:B,Игры!$U$3)</f>
        <v>0</v>
      </c>
      <c r="L30" s="48">
        <f>COUNTIFS(Игры!A:A,Статистика!A30,Игры!B:B,Игры!$U$4)</f>
        <v>0</v>
      </c>
      <c r="M30" s="45">
        <f>COUNTIFS(Игры!D:D,Статистика!A30)</f>
        <v>0</v>
      </c>
      <c r="N30" s="69">
        <f>SUMIFS(Игры!G:G,Игры!A:A,Статистика!A30)+SUMIFS(Игры!E:E,Игры!D:D,Статистика!A30)</f>
        <v>0</v>
      </c>
      <c r="O30" s="54"/>
    </row>
    <row r="31" spans="1:15" x14ac:dyDescent="0.25">
      <c r="A31" s="52"/>
      <c r="B31" s="45">
        <f>COUNTIF(Игры!A:A,A31)</f>
        <v>0</v>
      </c>
      <c r="C31" s="45">
        <f t="shared" si="0"/>
        <v>0</v>
      </c>
      <c r="D31" s="46" t="e">
        <f t="shared" si="1"/>
        <v>#DIV/0!</v>
      </c>
      <c r="E31" s="45">
        <f>COUNTIFS(Игры!A:A,Статистика!A31,Игры!H:H,"Победа за мирных")</f>
        <v>0</v>
      </c>
      <c r="F31" s="46" t="e">
        <f t="shared" si="2"/>
        <v>#DIV/0!</v>
      </c>
      <c r="G31" s="53">
        <f>COUNTIFS(Игры!A:A,Статистика!A31,Игры!H:H,"Победа за мафию")</f>
        <v>0</v>
      </c>
      <c r="H31" s="46" t="e">
        <f t="shared" si="3"/>
        <v>#DIV/0!</v>
      </c>
      <c r="I31" s="48">
        <f>COUNTIFS(Игры!A:A,Статистика!A31,Игры!B:B,Игры!$U$1)</f>
        <v>0</v>
      </c>
      <c r="J31" s="48">
        <f>COUNTIFS(Игры!A:A,Статистика!A31,Игры!B:B,Игры!$U$2)</f>
        <v>0</v>
      </c>
      <c r="K31" s="48">
        <f>COUNTIFS(Игры!A:A,Статистика!A31,Игры!B:B,Игры!$U$3)</f>
        <v>0</v>
      </c>
      <c r="L31" s="48">
        <f>COUNTIFS(Игры!A:A,Статистика!A31,Игры!B:B,Игры!$U$4)</f>
        <v>0</v>
      </c>
      <c r="M31" s="45">
        <f>COUNTIFS(Игры!D:D,Статистика!A31)</f>
        <v>0</v>
      </c>
      <c r="N31" s="69">
        <f>SUMIFS(Игры!G:G,Игры!A:A,Статистика!A31)+SUMIFS(Игры!E:E,Игры!D:D,Статистика!A31)</f>
        <v>0</v>
      </c>
      <c r="O31" s="54"/>
    </row>
    <row r="32" spans="1:15" x14ac:dyDescent="0.25">
      <c r="A32" s="52"/>
      <c r="B32" s="45">
        <f>COUNTIF(Игры!A:A,A32)</f>
        <v>0</v>
      </c>
      <c r="C32" s="45">
        <f t="shared" si="0"/>
        <v>0</v>
      </c>
      <c r="D32" s="46" t="e">
        <f t="shared" si="1"/>
        <v>#DIV/0!</v>
      </c>
      <c r="E32" s="45">
        <f>COUNTIFS(Игры!A:A,Статистика!A32,Игры!H:H,"Победа за мирных")</f>
        <v>0</v>
      </c>
      <c r="F32" s="46" t="e">
        <f t="shared" si="2"/>
        <v>#DIV/0!</v>
      </c>
      <c r="G32" s="53">
        <f>COUNTIFS(Игры!A:A,Статистика!A32,Игры!H:H,"Победа за мафию")</f>
        <v>0</v>
      </c>
      <c r="H32" s="46" t="e">
        <f t="shared" si="3"/>
        <v>#DIV/0!</v>
      </c>
      <c r="I32" s="48">
        <f>COUNTIFS(Игры!A:A,Статистика!A32,Игры!B:B,Игры!$U$1)</f>
        <v>0</v>
      </c>
      <c r="J32" s="48">
        <f>COUNTIFS(Игры!A:A,Статистика!A32,Игры!B:B,Игры!$U$2)</f>
        <v>0</v>
      </c>
      <c r="K32" s="48">
        <f>COUNTIFS(Игры!A:A,Статистика!A32,Игры!B:B,Игры!$U$3)</f>
        <v>0</v>
      </c>
      <c r="L32" s="48">
        <f>COUNTIFS(Игры!A:A,Статистика!A32,Игры!B:B,Игры!$U$4)</f>
        <v>0</v>
      </c>
      <c r="M32" s="45">
        <f>COUNTIFS(Игры!D:D,Статистика!A32)</f>
        <v>0</v>
      </c>
      <c r="N32" s="69">
        <f>SUMIFS(Игры!G:G,Игры!A:A,Статистика!A32)+SUMIFS(Игры!E:E,Игры!D:D,Статистика!A32)</f>
        <v>0</v>
      </c>
      <c r="O32" s="54"/>
    </row>
    <row r="33" spans="1:20" x14ac:dyDescent="0.25">
      <c r="A33" s="52"/>
      <c r="B33" s="45">
        <f>COUNTIF(Игры!A:A,A33)</f>
        <v>0</v>
      </c>
      <c r="C33" s="45">
        <f t="shared" si="0"/>
        <v>0</v>
      </c>
      <c r="D33" s="46" t="e">
        <f t="shared" si="1"/>
        <v>#DIV/0!</v>
      </c>
      <c r="E33" s="45">
        <f>COUNTIFS(Игры!A:A,Статистика!A33,Игры!H:H,"Победа за мирных")</f>
        <v>0</v>
      </c>
      <c r="F33" s="46" t="e">
        <f t="shared" si="2"/>
        <v>#DIV/0!</v>
      </c>
      <c r="G33" s="53">
        <f>COUNTIFS(Игры!A:A,Статистика!A33,Игры!H:H,"Победа за мафию")</f>
        <v>0</v>
      </c>
      <c r="H33" s="46" t="e">
        <f t="shared" si="3"/>
        <v>#DIV/0!</v>
      </c>
      <c r="I33" s="48">
        <f>COUNTIFS(Игры!A:A,Статистика!A33,Игры!B:B,Игры!$U$1)</f>
        <v>0</v>
      </c>
      <c r="J33" s="48">
        <f>COUNTIFS(Игры!A:A,Статистика!A33,Игры!B:B,Игры!$U$2)</f>
        <v>0</v>
      </c>
      <c r="K33" s="48">
        <f>COUNTIFS(Игры!A:A,Статистика!A33,Игры!B:B,Игры!$U$3)</f>
        <v>0</v>
      </c>
      <c r="L33" s="48">
        <f>COUNTIFS(Игры!A:A,Статистика!A33,Игры!B:B,Игры!$U$4)</f>
        <v>0</v>
      </c>
      <c r="M33" s="45">
        <f>COUNTIFS(Игры!D:D,Статистика!A33)</f>
        <v>0</v>
      </c>
      <c r="N33" s="69">
        <f>SUMIFS(Игры!G:G,Игры!A:A,Статистика!A33)+SUMIFS(Игры!E:E,Игры!D:D,Статистика!A33)</f>
        <v>0</v>
      </c>
      <c r="O33" s="54"/>
      <c r="T33" s="56"/>
    </row>
    <row r="34" spans="1:20" x14ac:dyDescent="0.25">
      <c r="A34" s="52"/>
      <c r="B34" s="45">
        <f>COUNTIF(Игры!A:A,A34)</f>
        <v>0</v>
      </c>
      <c r="C34" s="45">
        <f t="shared" ref="C34:C65" si="4">E34+G34</f>
        <v>0</v>
      </c>
      <c r="D34" s="46" t="e">
        <f t="shared" ref="D34:D65" si="5">C34/B34</f>
        <v>#DIV/0!</v>
      </c>
      <c r="E34" s="45">
        <f>COUNTIFS(Игры!A:A,Статистика!A34,Игры!H:H,"Победа за мирных")</f>
        <v>0</v>
      </c>
      <c r="F34" s="46" t="e">
        <f t="shared" ref="F34:F65" si="6">E34/(I34+J34)</f>
        <v>#DIV/0!</v>
      </c>
      <c r="G34" s="53">
        <f>COUNTIFS(Игры!A:A,Статистика!A34,Игры!H:H,"Победа за мафию")</f>
        <v>0</v>
      </c>
      <c r="H34" s="46" t="e">
        <f t="shared" ref="H34:H65" si="7">G34/(K34+L34)</f>
        <v>#DIV/0!</v>
      </c>
      <c r="I34" s="48">
        <f>COUNTIFS(Игры!A:A,Статистика!A34,Игры!B:B,Игры!$U$1)</f>
        <v>0</v>
      </c>
      <c r="J34" s="48">
        <f>COUNTIFS(Игры!A:A,Статистика!A34,Игры!B:B,Игры!$U$2)</f>
        <v>0</v>
      </c>
      <c r="K34" s="48">
        <f>COUNTIFS(Игры!A:A,Статистика!A34,Игры!B:B,Игры!$U$3)</f>
        <v>0</v>
      </c>
      <c r="L34" s="48">
        <f>COUNTIFS(Игры!A:A,Статистика!A34,Игры!B:B,Игры!$U$4)</f>
        <v>0</v>
      </c>
      <c r="M34" s="45">
        <f>COUNTIFS(Игры!D:D,Статистика!A34)</f>
        <v>0</v>
      </c>
      <c r="N34" s="69">
        <f>SUMIFS(Игры!G:G,Игры!A:A,Статистика!A34)+SUMIFS(Игры!E:E,Игры!D:D,Статистика!A34)</f>
        <v>0</v>
      </c>
      <c r="O34" s="54"/>
      <c r="T34" s="56"/>
    </row>
    <row r="35" spans="1:20" x14ac:dyDescent="0.25">
      <c r="A35" s="52"/>
      <c r="B35" s="45">
        <f>COUNTIF(Игры!A:A,A35)</f>
        <v>0</v>
      </c>
      <c r="C35" s="45">
        <f t="shared" si="4"/>
        <v>0</v>
      </c>
      <c r="D35" s="46" t="e">
        <f t="shared" si="5"/>
        <v>#DIV/0!</v>
      </c>
      <c r="E35" s="45">
        <f>COUNTIFS(Игры!A:A,Статистика!A35,Игры!H:H,"Победа за мирных")</f>
        <v>0</v>
      </c>
      <c r="F35" s="46" t="e">
        <f t="shared" si="6"/>
        <v>#DIV/0!</v>
      </c>
      <c r="G35" s="53">
        <f>COUNTIFS(Игры!A:A,Статистика!A35,Игры!H:H,"Победа за мафию")</f>
        <v>0</v>
      </c>
      <c r="H35" s="46" t="e">
        <f t="shared" si="7"/>
        <v>#DIV/0!</v>
      </c>
      <c r="I35" s="48">
        <f>COUNTIFS(Игры!A:A,Статистика!A35,Игры!B:B,Игры!$U$1)</f>
        <v>0</v>
      </c>
      <c r="J35" s="48">
        <f>COUNTIFS(Игры!A:A,Статистика!A35,Игры!B:B,Игры!$U$2)</f>
        <v>0</v>
      </c>
      <c r="K35" s="48">
        <f>COUNTIFS(Игры!A:A,Статистика!A35,Игры!B:B,Игры!$U$3)</f>
        <v>0</v>
      </c>
      <c r="L35" s="48">
        <f>COUNTIFS(Игры!A:A,Статистика!A35,Игры!B:B,Игры!$U$4)</f>
        <v>0</v>
      </c>
      <c r="M35" s="45">
        <f>COUNTIFS(Игры!D:D,Статистика!A35)</f>
        <v>0</v>
      </c>
      <c r="N35" s="69">
        <f>SUMIFS(Игры!G:G,Игры!A:A,Статистика!A35)+SUMIFS(Игры!E:E,Игры!D:D,Статистика!A35)</f>
        <v>0</v>
      </c>
      <c r="O35" s="54"/>
      <c r="T35" s="56"/>
    </row>
    <row r="36" spans="1:20" x14ac:dyDescent="0.25">
      <c r="A36" s="52"/>
      <c r="B36" s="45">
        <f>COUNTIF(Игры!A:A,A36)</f>
        <v>0</v>
      </c>
      <c r="C36" s="45">
        <f t="shared" si="4"/>
        <v>0</v>
      </c>
      <c r="D36" s="46" t="e">
        <f t="shared" si="5"/>
        <v>#DIV/0!</v>
      </c>
      <c r="E36" s="45">
        <f>COUNTIFS(Игры!A:A,Статистика!A36,Игры!H:H,"Победа за мирных")</f>
        <v>0</v>
      </c>
      <c r="F36" s="46" t="e">
        <f t="shared" si="6"/>
        <v>#DIV/0!</v>
      </c>
      <c r="G36" s="53">
        <f>COUNTIFS(Игры!A:A,Статистика!A36,Игры!H:H,"Победа за мафию")</f>
        <v>0</v>
      </c>
      <c r="H36" s="46" t="e">
        <f t="shared" si="7"/>
        <v>#DIV/0!</v>
      </c>
      <c r="I36" s="48">
        <f>COUNTIFS(Игры!A:A,Статистика!A36,Игры!B:B,Игры!$U$1)</f>
        <v>0</v>
      </c>
      <c r="J36" s="48">
        <f>COUNTIFS(Игры!A:A,Статистика!A36,Игры!B:B,Игры!$U$2)</f>
        <v>0</v>
      </c>
      <c r="K36" s="48">
        <f>COUNTIFS(Игры!A:A,Статистика!A36,Игры!B:B,Игры!$U$3)</f>
        <v>0</v>
      </c>
      <c r="L36" s="48">
        <f>COUNTIFS(Игры!A:A,Статистика!A36,Игры!B:B,Игры!$U$4)</f>
        <v>0</v>
      </c>
      <c r="M36" s="45">
        <f>COUNTIFS(Игры!D:D,Статистика!A36)</f>
        <v>0</v>
      </c>
      <c r="N36" s="69">
        <f>SUMIFS(Игры!G:G,Игры!A:A,Статистика!A36)+SUMIFS(Игры!E:E,Игры!D:D,Статистика!A36)</f>
        <v>0</v>
      </c>
      <c r="O36" s="54"/>
    </row>
    <row r="37" spans="1:20" x14ac:dyDescent="0.25">
      <c r="A37" s="52"/>
      <c r="B37" s="45">
        <f>COUNTIF(Игры!A:A,A37)</f>
        <v>0</v>
      </c>
      <c r="C37" s="45">
        <f t="shared" si="4"/>
        <v>0</v>
      </c>
      <c r="D37" s="46" t="e">
        <f t="shared" si="5"/>
        <v>#DIV/0!</v>
      </c>
      <c r="E37" s="45">
        <f>COUNTIFS(Игры!A:A,Статистика!A37,Игры!H:H,"Победа за мирных")</f>
        <v>0</v>
      </c>
      <c r="F37" s="46" t="e">
        <f t="shared" si="6"/>
        <v>#DIV/0!</v>
      </c>
      <c r="G37" s="53">
        <f>COUNTIFS(Игры!A:A,Статистика!A37,Игры!H:H,"Победа за мафию")</f>
        <v>0</v>
      </c>
      <c r="H37" s="46" t="e">
        <f t="shared" si="7"/>
        <v>#DIV/0!</v>
      </c>
      <c r="I37" s="48">
        <f>COUNTIFS(Игры!A:A,Статистика!A37,Игры!B:B,Игры!$U$1)</f>
        <v>0</v>
      </c>
      <c r="J37" s="48">
        <f>COUNTIFS(Игры!A:A,Статистика!A37,Игры!B:B,Игры!$U$2)</f>
        <v>0</v>
      </c>
      <c r="K37" s="48">
        <f>COUNTIFS(Игры!A:A,Статистика!A37,Игры!B:B,Игры!$U$3)</f>
        <v>0</v>
      </c>
      <c r="L37" s="48">
        <f>COUNTIFS(Игры!A:A,Статистика!A37,Игры!B:B,Игры!$U$4)</f>
        <v>0</v>
      </c>
      <c r="M37" s="45">
        <f>COUNTIFS(Игры!D:D,Статистика!A37)</f>
        <v>0</v>
      </c>
      <c r="N37" s="69">
        <f>SUMIFS(Игры!G:G,Игры!A:A,Статистика!A37)+SUMIFS(Игры!E:E,Игры!D:D,Статистика!A37)</f>
        <v>0</v>
      </c>
      <c r="O37" s="54"/>
    </row>
    <row r="38" spans="1:20" x14ac:dyDescent="0.25">
      <c r="A38" s="52"/>
      <c r="B38" s="45">
        <f>COUNTIF(Игры!A:A,A38)</f>
        <v>0</v>
      </c>
      <c r="C38" s="45">
        <f t="shared" si="4"/>
        <v>0</v>
      </c>
      <c r="D38" s="46" t="e">
        <f t="shared" si="5"/>
        <v>#DIV/0!</v>
      </c>
      <c r="E38" s="45">
        <f>COUNTIFS(Игры!A:A,Статистика!A38,Игры!H:H,"Победа за мирных")</f>
        <v>0</v>
      </c>
      <c r="F38" s="46" t="e">
        <f t="shared" si="6"/>
        <v>#DIV/0!</v>
      </c>
      <c r="G38" s="53">
        <f>COUNTIFS(Игры!A:A,Статистика!A38,Игры!H:H,"Победа за мафию")</f>
        <v>0</v>
      </c>
      <c r="H38" s="46" t="e">
        <f t="shared" si="7"/>
        <v>#DIV/0!</v>
      </c>
      <c r="I38" s="48">
        <f>COUNTIFS(Игры!A:A,Статистика!A38,Игры!B:B,Игры!$U$1)</f>
        <v>0</v>
      </c>
      <c r="J38" s="48">
        <f>COUNTIFS(Игры!A:A,Статистика!A38,Игры!B:B,Игры!$U$2)</f>
        <v>0</v>
      </c>
      <c r="K38" s="48">
        <f>COUNTIFS(Игры!A:A,Статистика!A38,Игры!B:B,Игры!$U$3)</f>
        <v>0</v>
      </c>
      <c r="L38" s="48">
        <f>COUNTIFS(Игры!A:A,Статистика!A38,Игры!B:B,Игры!$U$4)</f>
        <v>0</v>
      </c>
      <c r="M38" s="45">
        <f>COUNTIFS(Игры!D:D,Статистика!A38)</f>
        <v>0</v>
      </c>
      <c r="N38" s="69">
        <f>SUMIFS(Игры!G:G,Игры!A:A,Статистика!A38)+SUMIFS(Игры!E:E,Игры!D:D,Статистика!A38)</f>
        <v>0</v>
      </c>
      <c r="O38" s="54"/>
      <c r="T38" s="56"/>
    </row>
    <row r="39" spans="1:20" x14ac:dyDescent="0.25">
      <c r="A39" s="52"/>
      <c r="B39" s="45">
        <f>COUNTIF(Игры!A:A,A39)</f>
        <v>0</v>
      </c>
      <c r="C39" s="45">
        <f t="shared" si="4"/>
        <v>0</v>
      </c>
      <c r="D39" s="46" t="e">
        <f t="shared" si="5"/>
        <v>#DIV/0!</v>
      </c>
      <c r="E39" s="45">
        <f>COUNTIFS(Игры!A:A,Статистика!A39,Игры!H:H,"Победа за мирных")</f>
        <v>0</v>
      </c>
      <c r="F39" s="46" t="e">
        <f t="shared" si="6"/>
        <v>#DIV/0!</v>
      </c>
      <c r="G39" s="53">
        <f>COUNTIFS(Игры!A:A,Статистика!A39,Игры!H:H,"Победа за мафию")</f>
        <v>0</v>
      </c>
      <c r="H39" s="46" t="e">
        <f t="shared" si="7"/>
        <v>#DIV/0!</v>
      </c>
      <c r="I39" s="48">
        <f>COUNTIFS(Игры!A:A,Статистика!A39,Игры!B:B,Игры!$U$1)</f>
        <v>0</v>
      </c>
      <c r="J39" s="48">
        <f>COUNTIFS(Игры!A:A,Статистика!A39,Игры!B:B,Игры!$U$2)</f>
        <v>0</v>
      </c>
      <c r="K39" s="48">
        <f>COUNTIFS(Игры!A:A,Статистика!A39,Игры!B:B,Игры!$U$3)</f>
        <v>0</v>
      </c>
      <c r="L39" s="48">
        <f>COUNTIFS(Игры!A:A,Статистика!A39,Игры!B:B,Игры!$U$4)</f>
        <v>0</v>
      </c>
      <c r="M39" s="45">
        <f>COUNTIFS(Игры!D:D,Статистика!A39)</f>
        <v>0</v>
      </c>
      <c r="N39" s="69">
        <f>SUMIFS(Игры!G:G,Игры!A:A,Статистика!A39)+SUMIFS(Игры!E:E,Игры!D:D,Статистика!A39)</f>
        <v>0</v>
      </c>
      <c r="O39" s="54"/>
    </row>
    <row r="40" spans="1:20" x14ac:dyDescent="0.25">
      <c r="A40" s="52"/>
      <c r="B40" s="45">
        <f>COUNTIF(Игры!A:A,A40)</f>
        <v>0</v>
      </c>
      <c r="C40" s="45">
        <f t="shared" si="4"/>
        <v>0</v>
      </c>
      <c r="D40" s="46" t="e">
        <f t="shared" si="5"/>
        <v>#DIV/0!</v>
      </c>
      <c r="E40" s="45">
        <f>COUNTIFS(Игры!A:A,Статистика!A40,Игры!H:H,"Победа за мирных")</f>
        <v>0</v>
      </c>
      <c r="F40" s="46" t="e">
        <f t="shared" si="6"/>
        <v>#DIV/0!</v>
      </c>
      <c r="G40" s="53">
        <f>COUNTIFS(Игры!A:A,Статистика!A40,Игры!H:H,"Победа за мафию")</f>
        <v>0</v>
      </c>
      <c r="H40" s="46" t="e">
        <f t="shared" si="7"/>
        <v>#DIV/0!</v>
      </c>
      <c r="I40" s="48">
        <f>COUNTIFS(Игры!A:A,Статистика!A40,Игры!B:B,Игры!$U$1)</f>
        <v>0</v>
      </c>
      <c r="J40" s="48">
        <f>COUNTIFS(Игры!A:A,Статистика!A40,Игры!B:B,Игры!$U$2)</f>
        <v>0</v>
      </c>
      <c r="K40" s="48">
        <f>COUNTIFS(Игры!A:A,Статистика!A40,Игры!B:B,Игры!$U$3)</f>
        <v>0</v>
      </c>
      <c r="L40" s="48">
        <f>COUNTIFS(Игры!A:A,Статистика!A40,Игры!B:B,Игры!$U$4)</f>
        <v>0</v>
      </c>
      <c r="M40" s="45">
        <f>COUNTIFS(Игры!D:D,Статистика!A40)</f>
        <v>0</v>
      </c>
      <c r="N40" s="69">
        <f>SUMIFS(Игры!G:G,Игры!A:A,Статистика!A40)+SUMIFS(Игры!E:E,Игры!D:D,Статистика!A40)</f>
        <v>0</v>
      </c>
      <c r="O40" s="54"/>
    </row>
    <row r="41" spans="1:20" x14ac:dyDescent="0.25">
      <c r="A41" s="52"/>
      <c r="B41" s="45">
        <f>COUNTIF(Игры!A:A,A41)</f>
        <v>0</v>
      </c>
      <c r="C41" s="45">
        <f t="shared" si="4"/>
        <v>0</v>
      </c>
      <c r="D41" s="46" t="e">
        <f t="shared" si="5"/>
        <v>#DIV/0!</v>
      </c>
      <c r="E41" s="45">
        <f>COUNTIFS(Игры!A:A,Статистика!A41,Игры!H:H,"Победа за мирных")</f>
        <v>0</v>
      </c>
      <c r="F41" s="46" t="e">
        <f t="shared" si="6"/>
        <v>#DIV/0!</v>
      </c>
      <c r="G41" s="53">
        <f>COUNTIFS(Игры!A:A,Статистика!A41,Игры!H:H,"Победа за мафию")</f>
        <v>0</v>
      </c>
      <c r="H41" s="46" t="e">
        <f t="shared" si="7"/>
        <v>#DIV/0!</v>
      </c>
      <c r="I41" s="48">
        <f>COUNTIFS(Игры!A:A,Статистика!A41,Игры!B:B,Игры!$U$1)</f>
        <v>0</v>
      </c>
      <c r="J41" s="48">
        <f>COUNTIFS(Игры!A:A,Статистика!A41,Игры!B:B,Игры!$U$2)</f>
        <v>0</v>
      </c>
      <c r="K41" s="48">
        <f>COUNTIFS(Игры!A:A,Статистика!A41,Игры!B:B,Игры!$U$3)</f>
        <v>0</v>
      </c>
      <c r="L41" s="48">
        <f>COUNTIFS(Игры!A:A,Статистика!A41,Игры!B:B,Игры!$U$4)</f>
        <v>0</v>
      </c>
      <c r="M41" s="45">
        <f>COUNTIFS(Игры!D:D,Статистика!A41)</f>
        <v>0</v>
      </c>
      <c r="N41" s="69">
        <f>SUMIFS(Игры!G:G,Игры!A:A,Статистика!A41)+SUMIFS(Игры!E:E,Игры!D:D,Статистика!A41)</f>
        <v>0</v>
      </c>
      <c r="O41" s="54"/>
    </row>
    <row r="42" spans="1:20" x14ac:dyDescent="0.25">
      <c r="A42" s="52"/>
      <c r="B42" s="45">
        <f>COUNTIF(Игры!A:A,A42)</f>
        <v>0</v>
      </c>
      <c r="C42" s="45">
        <f t="shared" si="4"/>
        <v>0</v>
      </c>
      <c r="D42" s="46" t="e">
        <f t="shared" si="5"/>
        <v>#DIV/0!</v>
      </c>
      <c r="E42" s="45">
        <f>COUNTIFS(Игры!A:A,Статистика!A42,Игры!H:H,"Победа за мирных")</f>
        <v>0</v>
      </c>
      <c r="F42" s="46" t="e">
        <f t="shared" si="6"/>
        <v>#DIV/0!</v>
      </c>
      <c r="G42" s="53">
        <f>COUNTIFS(Игры!A:A,Статистика!A42,Игры!H:H,"Победа за мафию")</f>
        <v>0</v>
      </c>
      <c r="H42" s="46" t="e">
        <f t="shared" si="7"/>
        <v>#DIV/0!</v>
      </c>
      <c r="I42" s="48">
        <f>COUNTIFS(Игры!A:A,Статистика!A42,Игры!B:B,Игры!$U$1)</f>
        <v>0</v>
      </c>
      <c r="J42" s="48">
        <f>COUNTIFS(Игры!A:A,Статистика!A42,Игры!B:B,Игры!$U$2)</f>
        <v>0</v>
      </c>
      <c r="K42" s="48">
        <f>COUNTIFS(Игры!A:A,Статистика!A42,Игры!B:B,Игры!$U$3)</f>
        <v>0</v>
      </c>
      <c r="L42" s="48">
        <f>COUNTIFS(Игры!A:A,Статистика!A42,Игры!B:B,Игры!$U$4)</f>
        <v>0</v>
      </c>
      <c r="M42" s="45">
        <f>COUNTIFS(Игры!D:D,Статистика!A42)</f>
        <v>0</v>
      </c>
      <c r="N42" s="69">
        <f>SUMIFS(Игры!G:G,Игры!A:A,Статистика!A42)+SUMIFS(Игры!E:E,Игры!D:D,Статистика!A42)</f>
        <v>0</v>
      </c>
      <c r="O42" s="54"/>
    </row>
    <row r="43" spans="1:20" x14ac:dyDescent="0.25">
      <c r="A43" s="52"/>
      <c r="B43" s="45">
        <f>COUNTIF(Игры!A:A,A43)</f>
        <v>0</v>
      </c>
      <c r="C43" s="45">
        <f t="shared" si="4"/>
        <v>0</v>
      </c>
      <c r="D43" s="46" t="e">
        <f t="shared" si="5"/>
        <v>#DIV/0!</v>
      </c>
      <c r="E43" s="45">
        <f>COUNTIFS(Игры!A:A,Статистика!A43,Игры!H:H,"Победа за мирных")</f>
        <v>0</v>
      </c>
      <c r="F43" s="46" t="e">
        <f t="shared" si="6"/>
        <v>#DIV/0!</v>
      </c>
      <c r="G43" s="53">
        <f>COUNTIFS(Игры!A:A,Статистика!A43,Игры!H:H,"Победа за мафию")</f>
        <v>0</v>
      </c>
      <c r="H43" s="46" t="e">
        <f t="shared" si="7"/>
        <v>#DIV/0!</v>
      </c>
      <c r="I43" s="48">
        <f>COUNTIFS(Игры!A:A,Статистика!A43,Игры!B:B,Игры!$U$1)</f>
        <v>0</v>
      </c>
      <c r="J43" s="48">
        <f>COUNTIFS(Игры!A:A,Статистика!A43,Игры!B:B,Игры!$U$2)</f>
        <v>0</v>
      </c>
      <c r="K43" s="48">
        <f>COUNTIFS(Игры!A:A,Статистика!A43,Игры!B:B,Игры!$U$3)</f>
        <v>0</v>
      </c>
      <c r="L43" s="48">
        <f>COUNTIFS(Игры!A:A,Статистика!A43,Игры!B:B,Игры!$U$4)</f>
        <v>0</v>
      </c>
      <c r="M43" s="45">
        <f>COUNTIFS(Игры!D:D,Статистика!A43)</f>
        <v>0</v>
      </c>
      <c r="N43" s="69">
        <f>SUMIFS(Игры!G:G,Игры!A:A,Статистика!A43)+SUMIFS(Игры!E:E,Игры!D:D,Статистика!A43)</f>
        <v>0</v>
      </c>
      <c r="O43" s="54"/>
    </row>
    <row r="44" spans="1:20" x14ac:dyDescent="0.25">
      <c r="A44" s="52"/>
      <c r="B44" s="45">
        <f>COUNTIF(Игры!A:A,A44)</f>
        <v>0</v>
      </c>
      <c r="C44" s="45">
        <f t="shared" si="4"/>
        <v>0</v>
      </c>
      <c r="D44" s="46" t="e">
        <f t="shared" si="5"/>
        <v>#DIV/0!</v>
      </c>
      <c r="E44" s="45">
        <f>COUNTIFS(Игры!A:A,Статистика!A44,Игры!H:H,"Победа за мирных")</f>
        <v>0</v>
      </c>
      <c r="F44" s="46" t="e">
        <f t="shared" si="6"/>
        <v>#DIV/0!</v>
      </c>
      <c r="G44" s="53">
        <f>COUNTIFS(Игры!A:A,Статистика!A44,Игры!H:H,"Победа за мафию")</f>
        <v>0</v>
      </c>
      <c r="H44" s="46" t="e">
        <f t="shared" si="7"/>
        <v>#DIV/0!</v>
      </c>
      <c r="I44" s="48">
        <f>COUNTIFS(Игры!A:A,Статистика!A44,Игры!B:B,Игры!$U$1)</f>
        <v>0</v>
      </c>
      <c r="J44" s="48">
        <f>COUNTIFS(Игры!A:A,Статистика!A44,Игры!B:B,Игры!$U$2)</f>
        <v>0</v>
      </c>
      <c r="K44" s="48">
        <f>COUNTIFS(Игры!A:A,Статистика!A44,Игры!B:B,Игры!$U$3)</f>
        <v>0</v>
      </c>
      <c r="L44" s="48">
        <f>COUNTIFS(Игры!A:A,Статистика!A44,Игры!B:B,Игры!$U$4)</f>
        <v>0</v>
      </c>
      <c r="M44" s="45">
        <f>COUNTIFS(Игры!D:D,Статистика!A44)</f>
        <v>0</v>
      </c>
      <c r="N44" s="69">
        <f>SUMIFS(Игры!G:G,Игры!A:A,Статистика!A44)+SUMIFS(Игры!E:E,Игры!D:D,Статистика!A44)</f>
        <v>0</v>
      </c>
      <c r="O44" s="54"/>
    </row>
    <row r="45" spans="1:20" x14ac:dyDescent="0.25">
      <c r="A45" s="52"/>
      <c r="B45" s="45">
        <f>COUNTIF(Игры!A:A,A45)</f>
        <v>0</v>
      </c>
      <c r="C45" s="45">
        <f t="shared" si="4"/>
        <v>0</v>
      </c>
      <c r="D45" s="46" t="e">
        <f t="shared" si="5"/>
        <v>#DIV/0!</v>
      </c>
      <c r="E45" s="45">
        <f>COUNTIFS(Игры!A:A,Статистика!A45,Игры!H:H,"Победа за мирных")</f>
        <v>0</v>
      </c>
      <c r="F45" s="46" t="e">
        <f t="shared" si="6"/>
        <v>#DIV/0!</v>
      </c>
      <c r="G45" s="53">
        <f>COUNTIFS(Игры!A:A,Статистика!A45,Игры!H:H,"Победа за мафию")</f>
        <v>0</v>
      </c>
      <c r="H45" s="46" t="e">
        <f t="shared" si="7"/>
        <v>#DIV/0!</v>
      </c>
      <c r="I45" s="48">
        <f>COUNTIFS(Игры!A:A,Статистика!A45,Игры!B:B,Игры!$U$1)</f>
        <v>0</v>
      </c>
      <c r="J45" s="48">
        <f>COUNTIFS(Игры!A:A,Статистика!A45,Игры!B:B,Игры!$U$2)</f>
        <v>0</v>
      </c>
      <c r="K45" s="48">
        <f>COUNTIFS(Игры!A:A,Статистика!A45,Игры!B:B,Игры!$U$3)</f>
        <v>0</v>
      </c>
      <c r="L45" s="48">
        <f>COUNTIFS(Игры!A:A,Статистика!A45,Игры!B:B,Игры!$U$4)</f>
        <v>0</v>
      </c>
      <c r="M45" s="45">
        <f>COUNTIFS(Игры!D:D,Статистика!A45)</f>
        <v>0</v>
      </c>
      <c r="N45" s="69">
        <f>SUMIFS(Игры!G:G,Игры!A:A,Статистика!A45)+SUMIFS(Игры!E:E,Игры!D:D,Статистика!A45)</f>
        <v>0</v>
      </c>
      <c r="O45" s="54"/>
    </row>
    <row r="46" spans="1:20" x14ac:dyDescent="0.25">
      <c r="A46" s="52"/>
      <c r="B46" s="45">
        <f>COUNTIF(Игры!A:A,A46)</f>
        <v>0</v>
      </c>
      <c r="C46" s="45">
        <f t="shared" si="4"/>
        <v>0</v>
      </c>
      <c r="D46" s="46" t="e">
        <f t="shared" si="5"/>
        <v>#DIV/0!</v>
      </c>
      <c r="E46" s="45">
        <f>COUNTIFS(Игры!A:A,Статистика!A46,Игры!H:H,"Победа за мирных")</f>
        <v>0</v>
      </c>
      <c r="F46" s="46" t="e">
        <f t="shared" si="6"/>
        <v>#DIV/0!</v>
      </c>
      <c r="G46" s="53">
        <f>COUNTIFS(Игры!A:A,Статистика!A46,Игры!H:H,"Победа за мафию")</f>
        <v>0</v>
      </c>
      <c r="H46" s="46" t="e">
        <f t="shared" si="7"/>
        <v>#DIV/0!</v>
      </c>
      <c r="I46" s="48">
        <f>COUNTIFS(Игры!A:A,Статистика!A46,Игры!B:B,Игры!$U$1)</f>
        <v>0</v>
      </c>
      <c r="J46" s="48">
        <f>COUNTIFS(Игры!A:A,Статистика!A46,Игры!B:B,Игры!$U$2)</f>
        <v>0</v>
      </c>
      <c r="K46" s="48">
        <f>COUNTIFS(Игры!A:A,Статистика!A46,Игры!B:B,Игры!$U$3)</f>
        <v>0</v>
      </c>
      <c r="L46" s="48">
        <f>COUNTIFS(Игры!A:A,Статистика!A46,Игры!B:B,Игры!$U$4)</f>
        <v>0</v>
      </c>
      <c r="M46" s="45">
        <f>COUNTIFS(Игры!D:D,Статистика!A46)</f>
        <v>0</v>
      </c>
      <c r="N46" s="69">
        <f>SUMIFS(Игры!G:G,Игры!A:A,Статистика!A46)+SUMIFS(Игры!E:E,Игры!D:D,Статистика!A46)</f>
        <v>0</v>
      </c>
      <c r="O46" s="54"/>
    </row>
    <row r="47" spans="1:20" x14ac:dyDescent="0.25">
      <c r="A47" s="52"/>
      <c r="B47" s="45">
        <f>COUNTIF(Игры!A:A,A47)</f>
        <v>0</v>
      </c>
      <c r="C47" s="45">
        <f t="shared" si="4"/>
        <v>0</v>
      </c>
      <c r="D47" s="46" t="e">
        <f t="shared" si="5"/>
        <v>#DIV/0!</v>
      </c>
      <c r="E47" s="45">
        <f>COUNTIFS(Игры!A:A,Статистика!A47,Игры!H:H,"Победа за мирных")</f>
        <v>0</v>
      </c>
      <c r="F47" s="46" t="e">
        <f t="shared" si="6"/>
        <v>#DIV/0!</v>
      </c>
      <c r="G47" s="53">
        <f>COUNTIFS(Игры!A:A,Статистика!A47,Игры!H:H,"Победа за мафию")</f>
        <v>0</v>
      </c>
      <c r="H47" s="46" t="e">
        <f t="shared" si="7"/>
        <v>#DIV/0!</v>
      </c>
      <c r="I47" s="48">
        <f>COUNTIFS(Игры!A:A,Статистика!A47,Игры!B:B,Игры!$U$1)</f>
        <v>0</v>
      </c>
      <c r="J47" s="48">
        <f>COUNTIFS(Игры!A:A,Статистика!A47,Игры!B:B,Игры!$U$2)</f>
        <v>0</v>
      </c>
      <c r="K47" s="48">
        <f>COUNTIFS(Игры!A:A,Статистика!A47,Игры!B:B,Игры!$U$3)</f>
        <v>0</v>
      </c>
      <c r="L47" s="48">
        <f>COUNTIFS(Игры!A:A,Статистика!A47,Игры!B:B,Игры!$U$4)</f>
        <v>0</v>
      </c>
      <c r="M47" s="45">
        <f>COUNTIFS(Игры!D:D,Статистика!A47)</f>
        <v>0</v>
      </c>
      <c r="N47" s="69">
        <f>SUMIFS(Игры!G:G,Игры!A:A,Статистика!A47)+SUMIFS(Игры!E:E,Игры!D:D,Статистика!A47)</f>
        <v>0</v>
      </c>
      <c r="O47" s="54"/>
    </row>
    <row r="48" spans="1:20" x14ac:dyDescent="0.25">
      <c r="A48" s="52"/>
      <c r="B48" s="45">
        <f>COUNTIF(Игры!A:A,A48)</f>
        <v>0</v>
      </c>
      <c r="C48" s="45">
        <f t="shared" si="4"/>
        <v>0</v>
      </c>
      <c r="D48" s="46" t="e">
        <f t="shared" si="5"/>
        <v>#DIV/0!</v>
      </c>
      <c r="E48" s="45">
        <f>COUNTIFS(Игры!A:A,Статистика!A48,Игры!H:H,"Победа за мирных")</f>
        <v>0</v>
      </c>
      <c r="F48" s="46" t="e">
        <f t="shared" si="6"/>
        <v>#DIV/0!</v>
      </c>
      <c r="G48" s="53">
        <f>COUNTIFS(Игры!A:A,Статистика!A48,Игры!H:H,"Победа за мафию")</f>
        <v>0</v>
      </c>
      <c r="H48" s="46" t="e">
        <f t="shared" si="7"/>
        <v>#DIV/0!</v>
      </c>
      <c r="I48" s="48">
        <f>COUNTIFS(Игры!A:A,Статистика!A48,Игры!B:B,Игры!$U$1)</f>
        <v>0</v>
      </c>
      <c r="J48" s="48">
        <f>COUNTIFS(Игры!A:A,Статистика!A48,Игры!B:B,Игры!$U$2)</f>
        <v>0</v>
      </c>
      <c r="K48" s="48">
        <f>COUNTIFS(Игры!A:A,Статистика!A48,Игры!B:B,Игры!$U$3)</f>
        <v>0</v>
      </c>
      <c r="L48" s="48">
        <f>COUNTIFS(Игры!A:A,Статистика!A48,Игры!B:B,Игры!$U$4)</f>
        <v>0</v>
      </c>
      <c r="M48" s="45">
        <f>COUNTIFS(Игры!D:D,Статистика!A48)</f>
        <v>0</v>
      </c>
      <c r="N48" s="69">
        <f>SUMIFS(Игры!G:G,Игры!A:A,Статистика!A48)+SUMIFS(Игры!E:E,Игры!D:D,Статистика!A48)</f>
        <v>0</v>
      </c>
      <c r="O48" s="54"/>
    </row>
    <row r="49" spans="1:16" x14ac:dyDescent="0.25">
      <c r="A49" s="52"/>
      <c r="B49" s="45">
        <f>COUNTIF(Игры!A:A,A49)</f>
        <v>0</v>
      </c>
      <c r="C49" s="45">
        <f t="shared" si="4"/>
        <v>0</v>
      </c>
      <c r="D49" s="46" t="e">
        <f t="shared" si="5"/>
        <v>#DIV/0!</v>
      </c>
      <c r="E49" s="45">
        <f>COUNTIFS(Игры!A:A,Статистика!A49,Игры!H:H,"Победа за мирных")</f>
        <v>0</v>
      </c>
      <c r="F49" s="46" t="e">
        <f t="shared" si="6"/>
        <v>#DIV/0!</v>
      </c>
      <c r="G49" s="53">
        <f>COUNTIFS(Игры!A:A,Статистика!A49,Игры!H:H,"Победа за мафию")</f>
        <v>0</v>
      </c>
      <c r="H49" s="46" t="e">
        <f t="shared" si="7"/>
        <v>#DIV/0!</v>
      </c>
      <c r="I49" s="48">
        <f>COUNTIFS(Игры!A:A,Статистика!A49,Игры!B:B,Игры!$U$1)</f>
        <v>0</v>
      </c>
      <c r="J49" s="48">
        <f>COUNTIFS(Игры!A:A,Статистика!A49,Игры!B:B,Игры!$U$2)</f>
        <v>0</v>
      </c>
      <c r="K49" s="48">
        <f>COUNTIFS(Игры!A:A,Статистика!A49,Игры!B:B,Игры!$U$3)</f>
        <v>0</v>
      </c>
      <c r="L49" s="48">
        <f>COUNTIFS(Игры!A:A,Статистика!A49,Игры!B:B,Игры!$U$4)</f>
        <v>0</v>
      </c>
      <c r="M49" s="45">
        <f>COUNTIFS(Игры!D:D,Статистика!A49)</f>
        <v>0</v>
      </c>
      <c r="N49" s="69">
        <f>SUMIFS(Игры!G:G,Игры!A:A,Статистика!A49)+SUMIFS(Игры!E:E,Игры!D:D,Статистика!A49)</f>
        <v>0</v>
      </c>
      <c r="O49" s="54"/>
    </row>
    <row r="50" spans="1:16" x14ac:dyDescent="0.25">
      <c r="A50" s="52"/>
      <c r="B50" s="45">
        <f>COUNTIF(Игры!A:A,A50)</f>
        <v>0</v>
      </c>
      <c r="C50" s="45">
        <f t="shared" si="4"/>
        <v>0</v>
      </c>
      <c r="D50" s="46" t="e">
        <f t="shared" si="5"/>
        <v>#DIV/0!</v>
      </c>
      <c r="E50" s="45">
        <f>COUNTIFS(Игры!A:A,Статистика!A50,Игры!H:H,"Победа за мирных")</f>
        <v>0</v>
      </c>
      <c r="F50" s="46" t="e">
        <f t="shared" si="6"/>
        <v>#DIV/0!</v>
      </c>
      <c r="G50" s="53">
        <f>COUNTIFS(Игры!A:A,Статистика!A50,Игры!H:H,"Победа за мафию")</f>
        <v>0</v>
      </c>
      <c r="H50" s="46" t="e">
        <f t="shared" si="7"/>
        <v>#DIV/0!</v>
      </c>
      <c r="I50" s="48">
        <f>COUNTIFS(Игры!A:A,Статистика!A50,Игры!B:B,Игры!$U$1)</f>
        <v>0</v>
      </c>
      <c r="J50" s="48">
        <f>COUNTIFS(Игры!A:A,Статистика!A50,Игры!B:B,Игры!$U$2)</f>
        <v>0</v>
      </c>
      <c r="K50" s="48">
        <f>COUNTIFS(Игры!A:A,Статистика!A50,Игры!B:B,Игры!$U$3)</f>
        <v>0</v>
      </c>
      <c r="L50" s="48">
        <f>COUNTIFS(Игры!A:A,Статистика!A50,Игры!B:B,Игры!$U$4)</f>
        <v>0</v>
      </c>
      <c r="M50" s="45">
        <f>COUNTIFS(Игры!D:D,Статистика!A50)</f>
        <v>0</v>
      </c>
      <c r="N50" s="69">
        <f>SUMIFS(Игры!G:G,Игры!A:A,Статистика!A50)+SUMIFS(Игры!E:E,Игры!D:D,Статистика!A50)</f>
        <v>0</v>
      </c>
      <c r="O50" s="54"/>
    </row>
    <row r="51" spans="1:16" x14ac:dyDescent="0.25">
      <c r="A51" s="52"/>
      <c r="B51" s="45">
        <f>COUNTIF(Игры!A:A,A51)</f>
        <v>0</v>
      </c>
      <c r="C51" s="45">
        <f t="shared" si="4"/>
        <v>0</v>
      </c>
      <c r="D51" s="46" t="e">
        <f t="shared" si="5"/>
        <v>#DIV/0!</v>
      </c>
      <c r="E51" s="45">
        <f>COUNTIFS(Игры!A:A,Статистика!A51,Игры!H:H,"Победа за мирных")</f>
        <v>0</v>
      </c>
      <c r="F51" s="46" t="e">
        <f t="shared" si="6"/>
        <v>#DIV/0!</v>
      </c>
      <c r="G51" s="53">
        <f>COUNTIFS(Игры!A:A,Статистика!A51,Игры!H:H,"Победа за мафию")</f>
        <v>0</v>
      </c>
      <c r="H51" s="46" t="e">
        <f t="shared" si="7"/>
        <v>#DIV/0!</v>
      </c>
      <c r="I51" s="48">
        <f>COUNTIFS(Игры!A:A,Статистика!A51,Игры!B:B,Игры!$U$1)</f>
        <v>0</v>
      </c>
      <c r="J51" s="48">
        <f>COUNTIFS(Игры!A:A,Статистика!A51,Игры!B:B,Игры!$U$2)</f>
        <v>0</v>
      </c>
      <c r="K51" s="48">
        <f>COUNTIFS(Игры!A:A,Статистика!A51,Игры!B:B,Игры!$U$3)</f>
        <v>0</v>
      </c>
      <c r="L51" s="48">
        <f>COUNTIFS(Игры!A:A,Статистика!A51,Игры!B:B,Игры!$U$4)</f>
        <v>0</v>
      </c>
      <c r="M51" s="45">
        <f>COUNTIFS(Игры!D:D,Статистика!A51)</f>
        <v>0</v>
      </c>
      <c r="N51" s="69">
        <f>SUMIFS(Игры!G:G,Игры!A:A,Статистика!A51)+SUMIFS(Игры!E:E,Игры!D:D,Статистика!A51)</f>
        <v>0</v>
      </c>
      <c r="O51" s="54"/>
    </row>
    <row r="52" spans="1:16" x14ac:dyDescent="0.25">
      <c r="A52" s="52"/>
      <c r="B52" s="45">
        <f>COUNTIF(Игры!A:A,A52)</f>
        <v>0</v>
      </c>
      <c r="C52" s="45">
        <f t="shared" si="4"/>
        <v>0</v>
      </c>
      <c r="D52" s="46" t="e">
        <f t="shared" si="5"/>
        <v>#DIV/0!</v>
      </c>
      <c r="E52" s="45">
        <f>COUNTIFS(Игры!A:A,Статистика!A52,Игры!H:H,"Победа за мирных")</f>
        <v>0</v>
      </c>
      <c r="F52" s="46" t="e">
        <f t="shared" si="6"/>
        <v>#DIV/0!</v>
      </c>
      <c r="G52" s="53">
        <f>COUNTIFS(Игры!A:A,Статистика!A52,Игры!H:H,"Победа за мафию")</f>
        <v>0</v>
      </c>
      <c r="H52" s="46" t="e">
        <f t="shared" si="7"/>
        <v>#DIV/0!</v>
      </c>
      <c r="I52" s="48">
        <f>COUNTIFS(Игры!A:A,Статистика!A52,Игры!B:B,Игры!$U$1)</f>
        <v>0</v>
      </c>
      <c r="J52" s="48">
        <f>COUNTIFS(Игры!A:A,Статистика!A52,Игры!B:B,Игры!$U$2)</f>
        <v>0</v>
      </c>
      <c r="K52" s="48">
        <f>COUNTIFS(Игры!A:A,Статистика!A52,Игры!B:B,Игры!$U$3)</f>
        <v>0</v>
      </c>
      <c r="L52" s="48">
        <f>COUNTIFS(Игры!A:A,Статистика!A52,Игры!B:B,Игры!$U$4)</f>
        <v>0</v>
      </c>
      <c r="M52" s="45">
        <f>COUNTIFS(Игры!D:D,Статистика!A52)</f>
        <v>0</v>
      </c>
      <c r="N52" s="69">
        <f>SUMIFS(Игры!G:G,Игры!A:A,Статистика!A52)+SUMIFS(Игры!E:E,Игры!D:D,Статистика!A52)</f>
        <v>0</v>
      </c>
      <c r="O52" s="54"/>
    </row>
    <row r="53" spans="1:16" x14ac:dyDescent="0.25">
      <c r="A53" s="52"/>
      <c r="B53" s="45">
        <f>COUNTIF(Игры!A:A,A53)</f>
        <v>0</v>
      </c>
      <c r="C53" s="45">
        <f t="shared" si="4"/>
        <v>0</v>
      </c>
      <c r="D53" s="46" t="e">
        <f t="shared" si="5"/>
        <v>#DIV/0!</v>
      </c>
      <c r="E53" s="45">
        <f>COUNTIFS(Игры!A:A,Статистика!A53,Игры!H:H,"Победа за мирных")</f>
        <v>0</v>
      </c>
      <c r="F53" s="46" t="e">
        <f t="shared" si="6"/>
        <v>#DIV/0!</v>
      </c>
      <c r="G53" s="53">
        <f>COUNTIFS(Игры!A:A,Статистика!A53,Игры!H:H,"Победа за мафию")</f>
        <v>0</v>
      </c>
      <c r="H53" s="46" t="e">
        <f t="shared" si="7"/>
        <v>#DIV/0!</v>
      </c>
      <c r="I53" s="48">
        <f>COUNTIFS(Игры!A:A,Статистика!A53,Игры!B:B,Игры!$U$1)</f>
        <v>0</v>
      </c>
      <c r="J53" s="48">
        <f>COUNTIFS(Игры!A:A,Статистика!A53,Игры!B:B,Игры!$U$2)</f>
        <v>0</v>
      </c>
      <c r="K53" s="48">
        <f>COUNTIFS(Игры!A:A,Статистика!A53,Игры!B:B,Игры!$U$3)</f>
        <v>0</v>
      </c>
      <c r="L53" s="48">
        <f>COUNTIFS(Игры!A:A,Статистика!A53,Игры!B:B,Игры!$U$4)</f>
        <v>0</v>
      </c>
      <c r="M53" s="45">
        <f>COUNTIFS(Игры!D:D,Статистика!A53)</f>
        <v>0</v>
      </c>
      <c r="N53" s="69">
        <f>SUMIFS(Игры!G:G,Игры!A:A,Статистика!A53)+SUMIFS(Игры!E:E,Игры!D:D,Статистика!A53)</f>
        <v>0</v>
      </c>
      <c r="O53" s="54"/>
    </row>
    <row r="54" spans="1:16" x14ac:dyDescent="0.25">
      <c r="A54" s="52"/>
      <c r="B54" s="45">
        <f>COUNTIF(Игры!A:A,A54)</f>
        <v>0</v>
      </c>
      <c r="C54" s="45">
        <f t="shared" si="4"/>
        <v>0</v>
      </c>
      <c r="D54" s="46" t="e">
        <f t="shared" si="5"/>
        <v>#DIV/0!</v>
      </c>
      <c r="E54" s="45">
        <f>COUNTIFS(Игры!A:A,Статистика!A54,Игры!H:H,"Победа за мирных")</f>
        <v>0</v>
      </c>
      <c r="F54" s="46" t="e">
        <f t="shared" si="6"/>
        <v>#DIV/0!</v>
      </c>
      <c r="G54" s="53">
        <f>COUNTIFS(Игры!A:A,Статистика!A54,Игры!H:H,"Победа за мафию")</f>
        <v>0</v>
      </c>
      <c r="H54" s="46" t="e">
        <f t="shared" si="7"/>
        <v>#DIV/0!</v>
      </c>
      <c r="I54" s="48">
        <f>COUNTIFS(Игры!A:A,Статистика!A54,Игры!B:B,Игры!$U$1)</f>
        <v>0</v>
      </c>
      <c r="J54" s="48">
        <f>COUNTIFS(Игры!A:A,Статистика!A54,Игры!B:B,Игры!$U$2)</f>
        <v>0</v>
      </c>
      <c r="K54" s="48">
        <f>COUNTIFS(Игры!A:A,Статистика!A54,Игры!B:B,Игры!$U$3)</f>
        <v>0</v>
      </c>
      <c r="L54" s="48">
        <f>COUNTIFS(Игры!A:A,Статистика!A54,Игры!B:B,Игры!$U$4)</f>
        <v>0</v>
      </c>
      <c r="M54" s="45">
        <f>COUNTIFS(Игры!D:D,Статистика!A54)</f>
        <v>0</v>
      </c>
      <c r="N54" s="69">
        <f>SUMIFS(Игры!G:G,Игры!A:A,Статистика!A54)+SUMIFS(Игры!E:E,Игры!D:D,Статистика!A54)</f>
        <v>0</v>
      </c>
      <c r="O54" s="54"/>
    </row>
    <row r="55" spans="1:16" x14ac:dyDescent="0.25">
      <c r="A55" s="52"/>
      <c r="B55" s="45">
        <f>COUNTIF(Игры!A:A,A55)</f>
        <v>0</v>
      </c>
      <c r="C55" s="45">
        <f t="shared" si="4"/>
        <v>0</v>
      </c>
      <c r="D55" s="46" t="e">
        <f t="shared" si="5"/>
        <v>#DIV/0!</v>
      </c>
      <c r="E55" s="45">
        <f>COUNTIFS(Игры!A:A,Статистика!A55,Игры!H:H,"Победа за мирных")</f>
        <v>0</v>
      </c>
      <c r="F55" s="46" t="e">
        <f t="shared" si="6"/>
        <v>#DIV/0!</v>
      </c>
      <c r="G55" s="53">
        <f>COUNTIFS(Игры!A:A,Статистика!A55,Игры!H:H,"Победа за мафию")</f>
        <v>0</v>
      </c>
      <c r="H55" s="46" t="e">
        <f t="shared" si="7"/>
        <v>#DIV/0!</v>
      </c>
      <c r="I55" s="48">
        <f>COUNTIFS(Игры!A:A,Статистика!A55,Игры!B:B,Игры!$U$1)</f>
        <v>0</v>
      </c>
      <c r="J55" s="48">
        <f>COUNTIFS(Игры!A:A,Статистика!A55,Игры!B:B,Игры!$U$2)</f>
        <v>0</v>
      </c>
      <c r="K55" s="48">
        <f>COUNTIFS(Игры!A:A,Статистика!A55,Игры!B:B,Игры!$U$3)</f>
        <v>0</v>
      </c>
      <c r="L55" s="48">
        <f>COUNTIFS(Игры!A:A,Статистика!A55,Игры!B:B,Игры!$U$4)</f>
        <v>0</v>
      </c>
      <c r="M55" s="45">
        <f>COUNTIFS(Игры!D:D,Статистика!A55)</f>
        <v>0</v>
      </c>
      <c r="N55" s="69">
        <f>SUMIFS(Игры!G:G,Игры!A:A,Статистика!A55)+SUMIFS(Игры!E:E,Игры!D:D,Статистика!A55)</f>
        <v>0</v>
      </c>
      <c r="O55" s="54"/>
    </row>
    <row r="56" spans="1:16" x14ac:dyDescent="0.25">
      <c r="A56" s="52"/>
      <c r="B56" s="45">
        <f>COUNTIF(Игры!A:A,A56)</f>
        <v>0</v>
      </c>
      <c r="C56" s="45">
        <f t="shared" si="4"/>
        <v>0</v>
      </c>
      <c r="D56" s="46" t="e">
        <f t="shared" si="5"/>
        <v>#DIV/0!</v>
      </c>
      <c r="E56" s="45">
        <f>COUNTIFS(Игры!A:A,Статистика!A56,Игры!H:H,"Победа за мирных")</f>
        <v>0</v>
      </c>
      <c r="F56" s="46" t="e">
        <f t="shared" si="6"/>
        <v>#DIV/0!</v>
      </c>
      <c r="G56" s="53">
        <f>COUNTIFS(Игры!A:A,Статистика!A56,Игры!H:H,"Победа за мафию")</f>
        <v>0</v>
      </c>
      <c r="H56" s="46" t="e">
        <f t="shared" si="7"/>
        <v>#DIV/0!</v>
      </c>
      <c r="I56" s="48">
        <f>COUNTIFS(Игры!A:A,Статистика!A56,Игры!B:B,Игры!$U$1)</f>
        <v>0</v>
      </c>
      <c r="J56" s="48">
        <f>COUNTIFS(Игры!A:A,Статистика!A56,Игры!B:B,Игры!$U$2)</f>
        <v>0</v>
      </c>
      <c r="K56" s="48">
        <f>COUNTIFS(Игры!A:A,Статистика!A56,Игры!B:B,Игры!$U$3)</f>
        <v>0</v>
      </c>
      <c r="L56" s="48">
        <f>COUNTIFS(Игры!A:A,Статистика!A56,Игры!B:B,Игры!$U$4)</f>
        <v>0</v>
      </c>
      <c r="M56" s="45">
        <f>COUNTIFS(Игры!D:D,Статистика!A56)</f>
        <v>0</v>
      </c>
      <c r="N56" s="69">
        <f>SUMIFS(Игры!G:G,Игры!A:A,Статистика!A56)+SUMIFS(Игры!E:E,Игры!D:D,Статистика!A56)</f>
        <v>0</v>
      </c>
      <c r="O56" s="54"/>
    </row>
    <row r="57" spans="1:16" x14ac:dyDescent="0.25">
      <c r="A57" s="52"/>
      <c r="B57" s="45">
        <f>COUNTIF(Игры!A:A,A57)</f>
        <v>0</v>
      </c>
      <c r="C57" s="45">
        <f t="shared" si="4"/>
        <v>0</v>
      </c>
      <c r="D57" s="46" t="e">
        <f t="shared" si="5"/>
        <v>#DIV/0!</v>
      </c>
      <c r="E57" s="45">
        <f>COUNTIFS(Игры!A:A,Статистика!A57,Игры!H:H,"Победа за мирных")</f>
        <v>0</v>
      </c>
      <c r="F57" s="46" t="e">
        <f t="shared" si="6"/>
        <v>#DIV/0!</v>
      </c>
      <c r="G57" s="53">
        <f>COUNTIFS(Игры!A:A,Статистика!A57,Игры!H:H,"Победа за мафию")</f>
        <v>0</v>
      </c>
      <c r="H57" s="46" t="e">
        <f t="shared" si="7"/>
        <v>#DIV/0!</v>
      </c>
      <c r="I57" s="48">
        <f>COUNTIFS(Игры!A:A,Статистика!A57,Игры!B:B,Игры!$U$1)</f>
        <v>0</v>
      </c>
      <c r="J57" s="48">
        <f>COUNTIFS(Игры!A:A,Статистика!A57,Игры!B:B,Игры!$U$2)</f>
        <v>0</v>
      </c>
      <c r="K57" s="48">
        <f>COUNTIFS(Игры!A:A,Статистика!A57,Игры!B:B,Игры!$U$3)</f>
        <v>0</v>
      </c>
      <c r="L57" s="48">
        <f>COUNTIFS(Игры!A:A,Статистика!A57,Игры!B:B,Игры!$U$4)</f>
        <v>0</v>
      </c>
      <c r="M57" s="45">
        <f>COUNTIFS(Игры!D:D,Статистика!A57)</f>
        <v>0</v>
      </c>
      <c r="N57" s="69">
        <f>SUMIFS(Игры!G:G,Игры!A:A,Статистика!A57)+SUMIFS(Игры!E:E,Игры!D:D,Статистика!A57)</f>
        <v>0</v>
      </c>
      <c r="O57" s="54"/>
    </row>
    <row r="58" spans="1:16" x14ac:dyDescent="0.25">
      <c r="A58" s="52"/>
      <c r="B58" s="45">
        <f>COUNTIF(Игры!A:A,A58)</f>
        <v>0</v>
      </c>
      <c r="C58" s="45">
        <f t="shared" si="4"/>
        <v>0</v>
      </c>
      <c r="D58" s="46" t="e">
        <f t="shared" si="5"/>
        <v>#DIV/0!</v>
      </c>
      <c r="E58" s="45">
        <f>COUNTIFS(Игры!A:A,Статистика!A58,Игры!H:H,"Победа за мирных")</f>
        <v>0</v>
      </c>
      <c r="F58" s="46" t="e">
        <f t="shared" si="6"/>
        <v>#DIV/0!</v>
      </c>
      <c r="G58" s="53">
        <f>COUNTIFS(Игры!A:A,Статистика!A58,Игры!H:H,"Победа за мафию")</f>
        <v>0</v>
      </c>
      <c r="H58" s="46" t="e">
        <f t="shared" si="7"/>
        <v>#DIV/0!</v>
      </c>
      <c r="I58" s="48">
        <f>COUNTIFS(Игры!A:A,Статистика!A58,Игры!B:B,Игры!$U$1)</f>
        <v>0</v>
      </c>
      <c r="J58" s="48">
        <f>COUNTIFS(Игры!A:A,Статистика!A58,Игры!B:B,Игры!$U$2)</f>
        <v>0</v>
      </c>
      <c r="K58" s="48">
        <f>COUNTIFS(Игры!A:A,Статистика!A58,Игры!B:B,Игры!$U$3)</f>
        <v>0</v>
      </c>
      <c r="L58" s="48">
        <f>COUNTIFS(Игры!A:A,Статистика!A58,Игры!B:B,Игры!$U$4)</f>
        <v>0</v>
      </c>
      <c r="M58" s="45">
        <f>COUNTIFS(Игры!D:D,Статистика!A58)</f>
        <v>0</v>
      </c>
      <c r="N58" s="69">
        <f>SUMIFS(Игры!G:G,Игры!A:A,Статистика!A58)+SUMIFS(Игры!E:E,Игры!D:D,Статистика!A58)</f>
        <v>0</v>
      </c>
      <c r="O58" s="54"/>
      <c r="P58" s="56"/>
    </row>
    <row r="59" spans="1:16" x14ac:dyDescent="0.25">
      <c r="A59" s="52"/>
      <c r="B59" s="45">
        <f>COUNTIF(Игры!A:A,A59)</f>
        <v>0</v>
      </c>
      <c r="C59" s="45">
        <f t="shared" si="4"/>
        <v>0</v>
      </c>
      <c r="D59" s="46" t="e">
        <f t="shared" si="5"/>
        <v>#DIV/0!</v>
      </c>
      <c r="E59" s="45">
        <f>COUNTIFS(Игры!A:A,Статистика!A59,Игры!H:H,"Победа за мирных")</f>
        <v>0</v>
      </c>
      <c r="F59" s="46" t="e">
        <f t="shared" si="6"/>
        <v>#DIV/0!</v>
      </c>
      <c r="G59" s="53">
        <f>COUNTIFS(Игры!A:A,Статистика!A59,Игры!H:H,"Победа за мафию")</f>
        <v>0</v>
      </c>
      <c r="H59" s="46" t="e">
        <f t="shared" si="7"/>
        <v>#DIV/0!</v>
      </c>
      <c r="I59" s="48">
        <f>COUNTIFS(Игры!A:A,Статистика!A59,Игры!B:B,Игры!$U$1)</f>
        <v>0</v>
      </c>
      <c r="J59" s="48">
        <f>COUNTIFS(Игры!A:A,Статистика!A59,Игры!B:B,Игры!$U$2)</f>
        <v>0</v>
      </c>
      <c r="K59" s="48">
        <f>COUNTIFS(Игры!A:A,Статистика!A59,Игры!B:B,Игры!$U$3)</f>
        <v>0</v>
      </c>
      <c r="L59" s="48">
        <f>COUNTIFS(Игры!A:A,Статистика!A59,Игры!B:B,Игры!$U$4)</f>
        <v>0</v>
      </c>
      <c r="M59" s="45">
        <f>COUNTIFS(Игры!D:D,Статистика!A59)</f>
        <v>0</v>
      </c>
      <c r="N59" s="69">
        <f>SUMIFS(Игры!G:G,Игры!A:A,Статистика!A59)+SUMIFS(Игры!E:E,Игры!D:D,Статистика!A59)</f>
        <v>0</v>
      </c>
      <c r="O59" s="54"/>
    </row>
    <row r="60" spans="1:16" x14ac:dyDescent="0.25">
      <c r="A60" s="52"/>
      <c r="B60" s="45">
        <f>COUNTIF(Игры!A:A,A60)</f>
        <v>0</v>
      </c>
      <c r="C60" s="45">
        <f t="shared" si="4"/>
        <v>0</v>
      </c>
      <c r="D60" s="46" t="e">
        <f t="shared" si="5"/>
        <v>#DIV/0!</v>
      </c>
      <c r="E60" s="45">
        <f>COUNTIFS(Игры!A:A,Статистика!A60,Игры!H:H,"Победа за мирных")</f>
        <v>0</v>
      </c>
      <c r="F60" s="46" t="e">
        <f t="shared" si="6"/>
        <v>#DIV/0!</v>
      </c>
      <c r="G60" s="53">
        <f>COUNTIFS(Игры!A:A,Статистика!A60,Игры!H:H,"Победа за мафию")</f>
        <v>0</v>
      </c>
      <c r="H60" s="46" t="e">
        <f t="shared" si="7"/>
        <v>#DIV/0!</v>
      </c>
      <c r="I60" s="48">
        <f>COUNTIFS(Игры!A:A,Статистика!A60,Игры!B:B,Игры!$U$1)</f>
        <v>0</v>
      </c>
      <c r="J60" s="48">
        <f>COUNTIFS(Игры!A:A,Статистика!A60,Игры!B:B,Игры!$U$2)</f>
        <v>0</v>
      </c>
      <c r="K60" s="48">
        <f>COUNTIFS(Игры!A:A,Статистика!A60,Игры!B:B,Игры!$U$3)</f>
        <v>0</v>
      </c>
      <c r="L60" s="48">
        <f>COUNTIFS(Игры!A:A,Статистика!A60,Игры!B:B,Игры!$U$4)</f>
        <v>0</v>
      </c>
      <c r="M60" s="45">
        <f>COUNTIFS(Игры!D:D,Статистика!A60)</f>
        <v>0</v>
      </c>
      <c r="N60" s="69">
        <f>SUMIFS(Игры!G:G,Игры!A:A,Статистика!A60)+SUMIFS(Игры!E:E,Игры!D:D,Статистика!A60)</f>
        <v>0</v>
      </c>
      <c r="O60" s="54"/>
    </row>
    <row r="61" spans="1:16" x14ac:dyDescent="0.25">
      <c r="A61" s="52"/>
      <c r="B61" s="45">
        <f>COUNTIF(Игры!A:A,A61)</f>
        <v>0</v>
      </c>
      <c r="C61" s="45">
        <f t="shared" si="4"/>
        <v>0</v>
      </c>
      <c r="D61" s="46" t="e">
        <f t="shared" si="5"/>
        <v>#DIV/0!</v>
      </c>
      <c r="E61" s="45">
        <f>COUNTIFS(Игры!A:A,Статистика!A61,Игры!H:H,"Победа за мирных")</f>
        <v>0</v>
      </c>
      <c r="F61" s="46" t="e">
        <f t="shared" si="6"/>
        <v>#DIV/0!</v>
      </c>
      <c r="G61" s="53">
        <f>COUNTIFS(Игры!A:A,Статистика!A61,Игры!H:H,"Победа за мафию")</f>
        <v>0</v>
      </c>
      <c r="H61" s="46" t="e">
        <f t="shared" si="7"/>
        <v>#DIV/0!</v>
      </c>
      <c r="I61" s="48">
        <f>COUNTIFS(Игры!A:A,Статистика!A61,Игры!B:B,Игры!$U$1)</f>
        <v>0</v>
      </c>
      <c r="J61" s="48">
        <f>COUNTIFS(Игры!A:A,Статистика!A61,Игры!B:B,Игры!$U$2)</f>
        <v>0</v>
      </c>
      <c r="K61" s="48">
        <f>COUNTIFS(Игры!A:A,Статистика!A61,Игры!B:B,Игры!$U$3)</f>
        <v>0</v>
      </c>
      <c r="L61" s="48">
        <f>COUNTIFS(Игры!A:A,Статистика!A61,Игры!B:B,Игры!$U$4)</f>
        <v>0</v>
      </c>
      <c r="M61" s="45">
        <f>COUNTIFS(Игры!D:D,Статистика!A61)</f>
        <v>0</v>
      </c>
      <c r="N61" s="69">
        <f>SUMIFS(Игры!G:G,Игры!A:A,Статистика!A61)+SUMIFS(Игры!E:E,Игры!D:D,Статистика!A61)</f>
        <v>0</v>
      </c>
      <c r="O61" s="54"/>
    </row>
    <row r="62" spans="1:16" x14ac:dyDescent="0.25">
      <c r="A62" s="52"/>
      <c r="B62" s="45">
        <f>COUNTIF(Игры!A:A,A62)</f>
        <v>0</v>
      </c>
      <c r="C62" s="45">
        <f t="shared" si="4"/>
        <v>0</v>
      </c>
      <c r="D62" s="46" t="e">
        <f t="shared" si="5"/>
        <v>#DIV/0!</v>
      </c>
      <c r="E62" s="45">
        <f>COUNTIFS(Игры!A:A,Статистика!A62,Игры!H:H,"Победа за мирных")</f>
        <v>0</v>
      </c>
      <c r="F62" s="46" t="e">
        <f t="shared" si="6"/>
        <v>#DIV/0!</v>
      </c>
      <c r="G62" s="53">
        <f>COUNTIFS(Игры!A:A,Статистика!A62,Игры!H:H,"Победа за мафию")</f>
        <v>0</v>
      </c>
      <c r="H62" s="46" t="e">
        <f t="shared" si="7"/>
        <v>#DIV/0!</v>
      </c>
      <c r="I62" s="48">
        <f>COUNTIFS(Игры!A:A,Статистика!A62,Игры!B:B,Игры!$U$1)</f>
        <v>0</v>
      </c>
      <c r="J62" s="48">
        <f>COUNTIFS(Игры!A:A,Статистика!A62,Игры!B:B,Игры!$U$2)</f>
        <v>0</v>
      </c>
      <c r="K62" s="48">
        <f>COUNTIFS(Игры!A:A,Статистика!A62,Игры!B:B,Игры!$U$3)</f>
        <v>0</v>
      </c>
      <c r="L62" s="48">
        <f>COUNTIFS(Игры!A:A,Статистика!A62,Игры!B:B,Игры!$U$4)</f>
        <v>0</v>
      </c>
      <c r="M62" s="45">
        <f>COUNTIFS(Игры!D:D,Статистика!A62)</f>
        <v>0</v>
      </c>
      <c r="N62" s="69">
        <f>SUMIFS(Игры!G:G,Игры!A:A,Статистика!A62)+SUMIFS(Игры!E:E,Игры!D:D,Статистика!A62)</f>
        <v>0</v>
      </c>
      <c r="O62" s="54"/>
    </row>
    <row r="63" spans="1:16" x14ac:dyDescent="0.25">
      <c r="A63" s="52"/>
      <c r="B63" s="45">
        <f>COUNTIF(Игры!A:A,A63)</f>
        <v>0</v>
      </c>
      <c r="C63" s="45">
        <f t="shared" si="4"/>
        <v>0</v>
      </c>
      <c r="D63" s="46" t="e">
        <f t="shared" si="5"/>
        <v>#DIV/0!</v>
      </c>
      <c r="E63" s="45">
        <f>COUNTIFS(Игры!A:A,Статистика!A63,Игры!H:H,"Победа за мирных")</f>
        <v>0</v>
      </c>
      <c r="F63" s="46" t="e">
        <f t="shared" si="6"/>
        <v>#DIV/0!</v>
      </c>
      <c r="G63" s="53">
        <f>COUNTIFS(Игры!A:A,Статистика!A63,Игры!H:H,"Победа за мафию")</f>
        <v>0</v>
      </c>
      <c r="H63" s="46" t="e">
        <f t="shared" si="7"/>
        <v>#DIV/0!</v>
      </c>
      <c r="I63" s="48">
        <f>COUNTIFS(Игры!A:A,Статистика!A63,Игры!B:B,Игры!$U$1)</f>
        <v>0</v>
      </c>
      <c r="J63" s="48">
        <f>COUNTIFS(Игры!A:A,Статистика!A63,Игры!B:B,Игры!$U$2)</f>
        <v>0</v>
      </c>
      <c r="K63" s="48">
        <f>COUNTIFS(Игры!A:A,Статистика!A63,Игры!B:B,Игры!$U$3)</f>
        <v>0</v>
      </c>
      <c r="L63" s="48">
        <f>COUNTIFS(Игры!A:A,Статистика!A63,Игры!B:B,Игры!$U$4)</f>
        <v>0</v>
      </c>
      <c r="M63" s="45">
        <f>COUNTIFS(Игры!D:D,Статистика!A63)</f>
        <v>0</v>
      </c>
      <c r="N63" s="69">
        <f>SUMIFS(Игры!G:G,Игры!A:A,Статистика!A63)+SUMIFS(Игры!E:E,Игры!D:D,Статистика!A63)</f>
        <v>0</v>
      </c>
      <c r="O63" s="54"/>
    </row>
    <row r="64" spans="1:16" x14ac:dyDescent="0.25">
      <c r="A64" s="52"/>
      <c r="B64" s="45">
        <f>COUNTIF(Игры!A:A,A64)</f>
        <v>0</v>
      </c>
      <c r="C64" s="45">
        <f t="shared" si="4"/>
        <v>0</v>
      </c>
      <c r="D64" s="46" t="e">
        <f t="shared" si="5"/>
        <v>#DIV/0!</v>
      </c>
      <c r="E64" s="45">
        <f>COUNTIFS(Игры!A:A,Статистика!A64,Игры!H:H,"Победа за мирных")</f>
        <v>0</v>
      </c>
      <c r="F64" s="46" t="e">
        <f t="shared" si="6"/>
        <v>#DIV/0!</v>
      </c>
      <c r="G64" s="53">
        <f>COUNTIFS(Игры!A:A,Статистика!A64,Игры!H:H,"Победа за мафию")</f>
        <v>0</v>
      </c>
      <c r="H64" s="46" t="e">
        <f t="shared" si="7"/>
        <v>#DIV/0!</v>
      </c>
      <c r="I64" s="48">
        <f>COUNTIFS(Игры!A:A,Статистика!A64,Игры!B:B,Игры!$U$1)</f>
        <v>0</v>
      </c>
      <c r="J64" s="48">
        <f>COUNTIFS(Игры!A:A,Статистика!A64,Игры!B:B,Игры!$U$2)</f>
        <v>0</v>
      </c>
      <c r="K64" s="48">
        <f>COUNTIFS(Игры!A:A,Статистика!A64,Игры!B:B,Игры!$U$3)</f>
        <v>0</v>
      </c>
      <c r="L64" s="48">
        <f>COUNTIFS(Игры!A:A,Статистика!A64,Игры!B:B,Игры!$U$4)</f>
        <v>0</v>
      </c>
      <c r="M64" s="45">
        <f>COUNTIFS(Игры!D:D,Статистика!A64)</f>
        <v>0</v>
      </c>
      <c r="N64" s="69">
        <f>SUMIFS(Игры!G:G,Игры!A:A,Статистика!A64)+SUMIFS(Игры!E:E,Игры!D:D,Статистика!A64)</f>
        <v>0</v>
      </c>
      <c r="O64" s="54"/>
    </row>
    <row r="65" spans="1:15" x14ac:dyDescent="0.25">
      <c r="A65" s="52"/>
      <c r="B65" s="45">
        <f>COUNTIF(Игры!A:A,A65)</f>
        <v>0</v>
      </c>
      <c r="C65" s="45">
        <f t="shared" si="4"/>
        <v>0</v>
      </c>
      <c r="D65" s="46" t="e">
        <f t="shared" si="5"/>
        <v>#DIV/0!</v>
      </c>
      <c r="E65" s="45">
        <f>COUNTIFS(Игры!A:A,Статистика!A65,Игры!H:H,"Победа за мирных")</f>
        <v>0</v>
      </c>
      <c r="F65" s="46" t="e">
        <f t="shared" si="6"/>
        <v>#DIV/0!</v>
      </c>
      <c r="G65" s="53">
        <f>COUNTIFS(Игры!A:A,Статистика!A65,Игры!H:H,"Победа за мафию")</f>
        <v>0</v>
      </c>
      <c r="H65" s="46" t="e">
        <f t="shared" si="7"/>
        <v>#DIV/0!</v>
      </c>
      <c r="I65" s="48">
        <f>COUNTIFS(Игры!A:A,Статистика!A65,Игры!B:B,Игры!$U$1)</f>
        <v>0</v>
      </c>
      <c r="J65" s="48">
        <f>COUNTIFS(Игры!A:A,Статистика!A65,Игры!B:B,Игры!$U$2)</f>
        <v>0</v>
      </c>
      <c r="K65" s="48">
        <f>COUNTIFS(Игры!A:A,Статистика!A65,Игры!B:B,Игры!$U$3)</f>
        <v>0</v>
      </c>
      <c r="L65" s="48">
        <f>COUNTIFS(Игры!A:A,Статистика!A65,Игры!B:B,Игры!$U$4)</f>
        <v>0</v>
      </c>
      <c r="M65" s="45">
        <f>COUNTIFS(Игры!D:D,Статистика!A65)</f>
        <v>0</v>
      </c>
      <c r="N65" s="69">
        <f>SUMIFS(Игры!G:G,Игры!A:A,Статистика!A65)+SUMIFS(Игры!E:E,Игры!D:D,Статистика!A65)</f>
        <v>0</v>
      </c>
      <c r="O65" s="54"/>
    </row>
    <row r="66" spans="1:15" x14ac:dyDescent="0.25">
      <c r="A66" s="52"/>
      <c r="B66" s="45">
        <f>COUNTIF(Игры!A:A,A66)</f>
        <v>0</v>
      </c>
      <c r="C66" s="45">
        <f t="shared" ref="C66:C100" si="8">E66+G66</f>
        <v>0</v>
      </c>
      <c r="D66" s="46" t="e">
        <f t="shared" ref="D66:D97" si="9">C66/B66</f>
        <v>#DIV/0!</v>
      </c>
      <c r="E66" s="45">
        <f>COUNTIFS(Игры!A:A,Статистика!A66,Игры!H:H,"Победа за мирных")</f>
        <v>0</v>
      </c>
      <c r="F66" s="46" t="e">
        <f t="shared" ref="F66:F97" si="10">E66/(I66+J66)</f>
        <v>#DIV/0!</v>
      </c>
      <c r="G66" s="53">
        <f>COUNTIFS(Игры!A:A,Статистика!A66,Игры!H:H,"Победа за мафию")</f>
        <v>0</v>
      </c>
      <c r="H66" s="46" t="e">
        <f t="shared" ref="H66:H97" si="11">G66/(K66+L66)</f>
        <v>#DIV/0!</v>
      </c>
      <c r="I66" s="48">
        <f>COUNTIFS(Игры!A:A,Статистика!A66,Игры!B:B,Игры!$U$1)</f>
        <v>0</v>
      </c>
      <c r="J66" s="48">
        <f>COUNTIFS(Игры!A:A,Статистика!A66,Игры!B:B,Игры!$U$2)</f>
        <v>0</v>
      </c>
      <c r="K66" s="48">
        <f>COUNTIFS(Игры!A:A,Статистика!A66,Игры!B:B,Игры!$U$3)</f>
        <v>0</v>
      </c>
      <c r="L66" s="48">
        <f>COUNTIFS(Игры!A:A,Статистика!A66,Игры!B:B,Игры!$U$4)</f>
        <v>0</v>
      </c>
      <c r="M66" s="45">
        <f>COUNTIFS(Игры!D:D,Статистика!A66)</f>
        <v>0</v>
      </c>
      <c r="N66" s="69">
        <f>SUMIFS(Игры!G:G,Игры!A:A,Статистика!A66)+SUMIFS(Игры!E:E,Игры!D:D,Статистика!A66)</f>
        <v>0</v>
      </c>
      <c r="O66" s="54"/>
    </row>
    <row r="67" spans="1:15" x14ac:dyDescent="0.25">
      <c r="A67" s="52"/>
      <c r="B67" s="45">
        <f>COUNTIF(Игры!A:A,A67)</f>
        <v>0</v>
      </c>
      <c r="C67" s="45">
        <f t="shared" si="8"/>
        <v>0</v>
      </c>
      <c r="D67" s="46" t="e">
        <f t="shared" si="9"/>
        <v>#DIV/0!</v>
      </c>
      <c r="E67" s="45">
        <f>COUNTIFS(Игры!A:A,Статистика!A67,Игры!H:H,"Победа за мирных")</f>
        <v>0</v>
      </c>
      <c r="F67" s="46" t="e">
        <f t="shared" si="10"/>
        <v>#DIV/0!</v>
      </c>
      <c r="G67" s="53">
        <f>COUNTIFS(Игры!A:A,Статистика!A67,Игры!H:H,"Победа за мафию")</f>
        <v>0</v>
      </c>
      <c r="H67" s="46" t="e">
        <f t="shared" si="11"/>
        <v>#DIV/0!</v>
      </c>
      <c r="I67" s="48">
        <f>COUNTIFS(Игры!A:A,Статистика!A67,Игры!B:B,Игры!$U$1)</f>
        <v>0</v>
      </c>
      <c r="J67" s="48">
        <f>COUNTIFS(Игры!A:A,Статистика!A67,Игры!B:B,Игры!$U$2)</f>
        <v>0</v>
      </c>
      <c r="K67" s="48">
        <f>COUNTIFS(Игры!A:A,Статистика!A67,Игры!B:B,Игры!$U$3)</f>
        <v>0</v>
      </c>
      <c r="L67" s="48">
        <f>COUNTIFS(Игры!A:A,Статистика!A67,Игры!B:B,Игры!$U$4)</f>
        <v>0</v>
      </c>
      <c r="M67" s="45">
        <f>COUNTIFS(Игры!D:D,Статистика!A67)</f>
        <v>0</v>
      </c>
      <c r="N67" s="69">
        <f>SUMIFS(Игры!G:G,Игры!A:A,Статистика!A67)+SUMIFS(Игры!E:E,Игры!D:D,Статистика!A67)</f>
        <v>0</v>
      </c>
      <c r="O67" s="54"/>
    </row>
    <row r="68" spans="1:15" x14ac:dyDescent="0.25">
      <c r="A68" s="52"/>
      <c r="B68" s="45">
        <f>COUNTIF(Игры!A:A,A68)</f>
        <v>0</v>
      </c>
      <c r="C68" s="45">
        <f t="shared" si="8"/>
        <v>0</v>
      </c>
      <c r="D68" s="46" t="e">
        <f t="shared" si="9"/>
        <v>#DIV/0!</v>
      </c>
      <c r="E68" s="45">
        <f>COUNTIFS(Игры!A:A,Статистика!A68,Игры!H:H,"Победа за мирных")</f>
        <v>0</v>
      </c>
      <c r="F68" s="46" t="e">
        <f t="shared" si="10"/>
        <v>#DIV/0!</v>
      </c>
      <c r="G68" s="53">
        <f>COUNTIFS(Игры!A:A,Статистика!A68,Игры!H:H,"Победа за мафию")</f>
        <v>0</v>
      </c>
      <c r="H68" s="46" t="e">
        <f t="shared" si="11"/>
        <v>#DIV/0!</v>
      </c>
      <c r="I68" s="48">
        <f>COUNTIFS(Игры!A:A,Статистика!A68,Игры!B:B,Игры!$U$1)</f>
        <v>0</v>
      </c>
      <c r="J68" s="48">
        <f>COUNTIFS(Игры!A:A,Статистика!A68,Игры!B:B,Игры!$U$2)</f>
        <v>0</v>
      </c>
      <c r="K68" s="48">
        <f>COUNTIFS(Игры!A:A,Статистика!A68,Игры!B:B,Игры!$U$3)</f>
        <v>0</v>
      </c>
      <c r="L68" s="48">
        <f>COUNTIFS(Игры!A:A,Статистика!A68,Игры!B:B,Игры!$U$4)</f>
        <v>0</v>
      </c>
      <c r="M68" s="45">
        <f>COUNTIFS(Игры!D:D,Статистика!A68)</f>
        <v>0</v>
      </c>
      <c r="N68" s="69">
        <f>SUMIFS(Игры!G:G,Игры!A:A,Статистика!A68)+SUMIFS(Игры!E:E,Игры!D:D,Статистика!A68)</f>
        <v>0</v>
      </c>
      <c r="O68" s="54"/>
    </row>
    <row r="69" spans="1:15" x14ac:dyDescent="0.25">
      <c r="A69" s="52"/>
      <c r="B69" s="45">
        <f>COUNTIF(Игры!A:A,A69)</f>
        <v>0</v>
      </c>
      <c r="C69" s="45">
        <f t="shared" si="8"/>
        <v>0</v>
      </c>
      <c r="D69" s="46" t="e">
        <f t="shared" si="9"/>
        <v>#DIV/0!</v>
      </c>
      <c r="E69" s="45">
        <f>COUNTIFS(Игры!A:A,Статистика!A69,Игры!H:H,"Победа за мирных")</f>
        <v>0</v>
      </c>
      <c r="F69" s="46" t="e">
        <f t="shared" si="10"/>
        <v>#DIV/0!</v>
      </c>
      <c r="G69" s="53">
        <f>COUNTIFS(Игры!A:A,Статистика!A69,Игры!H:H,"Победа за мафию")</f>
        <v>0</v>
      </c>
      <c r="H69" s="46" t="e">
        <f t="shared" si="11"/>
        <v>#DIV/0!</v>
      </c>
      <c r="I69" s="48">
        <f>COUNTIFS(Игры!A:A,Статистика!A69,Игры!B:B,Игры!$U$1)</f>
        <v>0</v>
      </c>
      <c r="J69" s="48">
        <f>COUNTIFS(Игры!A:A,Статистика!A69,Игры!B:B,Игры!$U$2)</f>
        <v>0</v>
      </c>
      <c r="K69" s="48">
        <f>COUNTIFS(Игры!A:A,Статистика!A69,Игры!B:B,Игры!$U$3)</f>
        <v>0</v>
      </c>
      <c r="L69" s="48">
        <f>COUNTIFS(Игры!A:A,Статистика!A69,Игры!B:B,Игры!$U$4)</f>
        <v>0</v>
      </c>
      <c r="M69" s="45">
        <f>COUNTIFS(Игры!D:D,Статистика!A69)</f>
        <v>0</v>
      </c>
      <c r="N69" s="69">
        <f>SUMIFS(Игры!G:G,Игры!A:A,Статистика!A69)+SUMIFS(Игры!E:E,Игры!D:D,Статистика!A69)</f>
        <v>0</v>
      </c>
      <c r="O69" s="54"/>
    </row>
    <row r="70" spans="1:15" x14ac:dyDescent="0.25">
      <c r="A70" s="52"/>
      <c r="B70" s="45">
        <f>COUNTIF(Игры!A:A,A70)</f>
        <v>0</v>
      </c>
      <c r="C70" s="45">
        <f t="shared" si="8"/>
        <v>0</v>
      </c>
      <c r="D70" s="46" t="e">
        <f t="shared" si="9"/>
        <v>#DIV/0!</v>
      </c>
      <c r="E70" s="45">
        <f>COUNTIFS(Игры!A:A,Статистика!A70,Игры!H:H,"Победа за мирных")</f>
        <v>0</v>
      </c>
      <c r="F70" s="46" t="e">
        <f t="shared" si="10"/>
        <v>#DIV/0!</v>
      </c>
      <c r="G70" s="53">
        <f>COUNTIFS(Игры!A:A,Статистика!A70,Игры!H:H,"Победа за мафию")</f>
        <v>0</v>
      </c>
      <c r="H70" s="46" t="e">
        <f t="shared" si="11"/>
        <v>#DIV/0!</v>
      </c>
      <c r="I70" s="48">
        <f>COUNTIFS(Игры!A:A,Статистика!A70,Игры!B:B,Игры!$U$1)</f>
        <v>0</v>
      </c>
      <c r="J70" s="48">
        <f>COUNTIFS(Игры!A:A,Статистика!A70,Игры!B:B,Игры!$U$2)</f>
        <v>0</v>
      </c>
      <c r="K70" s="48">
        <f>COUNTIFS(Игры!A:A,Статистика!A70,Игры!B:B,Игры!$U$3)</f>
        <v>0</v>
      </c>
      <c r="L70" s="48">
        <f>COUNTIFS(Игры!A:A,Статистика!A70,Игры!B:B,Игры!$U$4)</f>
        <v>0</v>
      </c>
      <c r="M70" s="45">
        <f>COUNTIFS(Игры!D:D,Статистика!A70)</f>
        <v>0</v>
      </c>
      <c r="N70" s="69">
        <f>SUMIFS(Игры!G:G,Игры!A:A,Статистика!A70)+SUMIFS(Игры!E:E,Игры!D:D,Статистика!A70)</f>
        <v>0</v>
      </c>
      <c r="O70" s="54"/>
    </row>
    <row r="71" spans="1:15" x14ac:dyDescent="0.25">
      <c r="A71" s="52"/>
      <c r="B71" s="45">
        <f>COUNTIF(Игры!A:A,A71)</f>
        <v>0</v>
      </c>
      <c r="C71" s="45">
        <f t="shared" si="8"/>
        <v>0</v>
      </c>
      <c r="D71" s="46" t="e">
        <f t="shared" si="9"/>
        <v>#DIV/0!</v>
      </c>
      <c r="E71" s="45">
        <f>COUNTIFS(Игры!A:A,Статистика!A71,Игры!H:H,"Победа за мирных")</f>
        <v>0</v>
      </c>
      <c r="F71" s="46" t="e">
        <f t="shared" si="10"/>
        <v>#DIV/0!</v>
      </c>
      <c r="G71" s="53">
        <f>COUNTIFS(Игры!A:A,Статистика!A71,Игры!H:H,"Победа за мафию")</f>
        <v>0</v>
      </c>
      <c r="H71" s="46" t="e">
        <f t="shared" si="11"/>
        <v>#DIV/0!</v>
      </c>
      <c r="I71" s="48">
        <f>COUNTIFS(Игры!A:A,Статистика!A71,Игры!B:B,Игры!$U$1)</f>
        <v>0</v>
      </c>
      <c r="J71" s="48">
        <f>COUNTIFS(Игры!A:A,Статистика!A71,Игры!B:B,Игры!$U$2)</f>
        <v>0</v>
      </c>
      <c r="K71" s="48">
        <f>COUNTIFS(Игры!A:A,Статистика!A71,Игры!B:B,Игры!$U$3)</f>
        <v>0</v>
      </c>
      <c r="L71" s="48">
        <f>COUNTIFS(Игры!A:A,Статистика!A71,Игры!B:B,Игры!$U$4)</f>
        <v>0</v>
      </c>
      <c r="M71" s="45">
        <f>COUNTIFS(Игры!D:D,Статистика!A71)</f>
        <v>0</v>
      </c>
      <c r="N71" s="69">
        <f>SUMIFS(Игры!G:G,Игры!A:A,Статистика!A71)+SUMIFS(Игры!E:E,Игры!D:D,Статистика!A71)</f>
        <v>0</v>
      </c>
      <c r="O71" s="54"/>
    </row>
    <row r="72" spans="1:15" x14ac:dyDescent="0.25">
      <c r="A72" s="52"/>
      <c r="B72" s="45">
        <f>COUNTIF(Игры!A:A,A72)</f>
        <v>0</v>
      </c>
      <c r="C72" s="45">
        <f t="shared" si="8"/>
        <v>0</v>
      </c>
      <c r="D72" s="46" t="e">
        <f t="shared" si="9"/>
        <v>#DIV/0!</v>
      </c>
      <c r="E72" s="45">
        <f>COUNTIFS(Игры!A:A,Статистика!A72,Игры!H:H,"Победа за мирных")</f>
        <v>0</v>
      </c>
      <c r="F72" s="46" t="e">
        <f t="shared" si="10"/>
        <v>#DIV/0!</v>
      </c>
      <c r="G72" s="53">
        <f>COUNTIFS(Игры!A:A,Статистика!A72,Игры!H:H,"Победа за мафию")</f>
        <v>0</v>
      </c>
      <c r="H72" s="46" t="e">
        <f t="shared" si="11"/>
        <v>#DIV/0!</v>
      </c>
      <c r="I72" s="48">
        <f>COUNTIFS(Игры!A:A,Статистика!A72,Игры!B:B,Игры!$U$1)</f>
        <v>0</v>
      </c>
      <c r="J72" s="48">
        <f>COUNTIFS(Игры!A:A,Статистика!A72,Игры!B:B,Игры!$U$2)</f>
        <v>0</v>
      </c>
      <c r="K72" s="48">
        <f>COUNTIFS(Игры!A:A,Статистика!A72,Игры!B:B,Игры!$U$3)</f>
        <v>0</v>
      </c>
      <c r="L72" s="48">
        <f>COUNTIFS(Игры!A:A,Статистика!A72,Игры!B:B,Игры!$U$4)</f>
        <v>0</v>
      </c>
      <c r="M72" s="45">
        <f>COUNTIFS(Игры!D:D,Статистика!A72)</f>
        <v>0</v>
      </c>
      <c r="N72" s="69">
        <f>SUMIFS(Игры!G:G,Игры!A:A,Статистика!A72)+SUMIFS(Игры!E:E,Игры!D:D,Статистика!A72)</f>
        <v>0</v>
      </c>
      <c r="O72" s="54"/>
    </row>
    <row r="73" spans="1:15" x14ac:dyDescent="0.25">
      <c r="A73" s="52"/>
      <c r="B73" s="45">
        <f>COUNTIF(Игры!A:A,A73)</f>
        <v>0</v>
      </c>
      <c r="C73" s="45">
        <f t="shared" si="8"/>
        <v>0</v>
      </c>
      <c r="D73" s="46" t="e">
        <f t="shared" si="9"/>
        <v>#DIV/0!</v>
      </c>
      <c r="E73" s="45">
        <f>COUNTIFS(Игры!A:A,Статистика!A73,Игры!H:H,"Победа за мирных")</f>
        <v>0</v>
      </c>
      <c r="F73" s="46" t="e">
        <f t="shared" si="10"/>
        <v>#DIV/0!</v>
      </c>
      <c r="G73" s="53">
        <f>COUNTIFS(Игры!A:A,Статистика!A73,Игры!H:H,"Победа за мафию")</f>
        <v>0</v>
      </c>
      <c r="H73" s="46" t="e">
        <f t="shared" si="11"/>
        <v>#DIV/0!</v>
      </c>
      <c r="I73" s="48">
        <f>COUNTIFS(Игры!A:A,Статистика!A73,Игры!B:B,Игры!$U$1)</f>
        <v>0</v>
      </c>
      <c r="J73" s="48">
        <f>COUNTIFS(Игры!A:A,Статистика!A73,Игры!B:B,Игры!$U$2)</f>
        <v>0</v>
      </c>
      <c r="K73" s="48">
        <f>COUNTIFS(Игры!A:A,Статистика!A73,Игры!B:B,Игры!$U$3)</f>
        <v>0</v>
      </c>
      <c r="L73" s="48">
        <f>COUNTIFS(Игры!A:A,Статистика!A73,Игры!B:B,Игры!$U$4)</f>
        <v>0</v>
      </c>
      <c r="M73" s="45">
        <f>COUNTIFS(Игры!D:D,Статистика!A73)</f>
        <v>0</v>
      </c>
      <c r="N73" s="69">
        <f>SUMIFS(Игры!G:G,Игры!A:A,Статистика!A73)+SUMIFS(Игры!E:E,Игры!D:D,Статистика!A73)</f>
        <v>0</v>
      </c>
      <c r="O73" s="54"/>
    </row>
    <row r="74" spans="1:15" x14ac:dyDescent="0.25">
      <c r="A74" s="52"/>
      <c r="B74" s="45">
        <f>COUNTIF(Игры!A:A,A74)</f>
        <v>0</v>
      </c>
      <c r="C74" s="45">
        <f t="shared" si="8"/>
        <v>0</v>
      </c>
      <c r="D74" s="46" t="e">
        <f t="shared" si="9"/>
        <v>#DIV/0!</v>
      </c>
      <c r="E74" s="45">
        <f>COUNTIFS(Игры!A:A,Статистика!A74,Игры!H:H,"Победа за мирных")</f>
        <v>0</v>
      </c>
      <c r="F74" s="46" t="e">
        <f t="shared" si="10"/>
        <v>#DIV/0!</v>
      </c>
      <c r="G74" s="53">
        <f>COUNTIFS(Игры!A:A,Статистика!A74,Игры!H:H,"Победа за мафию")</f>
        <v>0</v>
      </c>
      <c r="H74" s="46" t="e">
        <f t="shared" si="11"/>
        <v>#DIV/0!</v>
      </c>
      <c r="I74" s="48">
        <f>COUNTIFS(Игры!A:A,Статистика!A74,Игры!B:B,Игры!$U$1)</f>
        <v>0</v>
      </c>
      <c r="J74" s="48">
        <f>COUNTIFS(Игры!A:A,Статистика!A74,Игры!B:B,Игры!$U$2)</f>
        <v>0</v>
      </c>
      <c r="K74" s="48">
        <f>COUNTIFS(Игры!A:A,Статистика!A74,Игры!B:B,Игры!$U$3)</f>
        <v>0</v>
      </c>
      <c r="L74" s="48">
        <f>COUNTIFS(Игры!A:A,Статистика!A74,Игры!B:B,Игры!$U$4)</f>
        <v>0</v>
      </c>
      <c r="M74" s="45">
        <f>COUNTIFS(Игры!D:D,Статистика!A74)</f>
        <v>0</v>
      </c>
      <c r="N74" s="69">
        <f>SUMIFS(Игры!G:G,Игры!A:A,Статистика!A74)+SUMIFS(Игры!E:E,Игры!D:D,Статистика!A74)</f>
        <v>0</v>
      </c>
      <c r="O74" s="54"/>
    </row>
    <row r="75" spans="1:15" x14ac:dyDescent="0.25">
      <c r="A75" s="52"/>
      <c r="B75" s="45">
        <f>COUNTIF(Игры!A:A,A75)</f>
        <v>0</v>
      </c>
      <c r="C75" s="45">
        <f t="shared" si="8"/>
        <v>0</v>
      </c>
      <c r="D75" s="46" t="e">
        <f t="shared" si="9"/>
        <v>#DIV/0!</v>
      </c>
      <c r="E75" s="45">
        <f>COUNTIFS(Игры!A:A,Статистика!A75,Игры!H:H,"Победа за мирных")</f>
        <v>0</v>
      </c>
      <c r="F75" s="46" t="e">
        <f t="shared" si="10"/>
        <v>#DIV/0!</v>
      </c>
      <c r="G75" s="53">
        <f>COUNTIFS(Игры!A:A,Статистика!A75,Игры!H:H,"Победа за мафию")</f>
        <v>0</v>
      </c>
      <c r="H75" s="46" t="e">
        <f t="shared" si="11"/>
        <v>#DIV/0!</v>
      </c>
      <c r="I75" s="48">
        <f>COUNTIFS(Игры!A:A,Статистика!A75,Игры!B:B,Игры!$U$1)</f>
        <v>0</v>
      </c>
      <c r="J75" s="48">
        <f>COUNTIFS(Игры!A:A,Статистика!A75,Игры!B:B,Игры!$U$2)</f>
        <v>0</v>
      </c>
      <c r="K75" s="48">
        <f>COUNTIFS(Игры!A:A,Статистика!A75,Игры!B:B,Игры!$U$3)</f>
        <v>0</v>
      </c>
      <c r="L75" s="48">
        <f>COUNTIFS(Игры!A:A,Статистика!A75,Игры!B:B,Игры!$U$4)</f>
        <v>0</v>
      </c>
      <c r="M75" s="45">
        <f>COUNTIFS(Игры!D:D,Статистика!A75)</f>
        <v>0</v>
      </c>
      <c r="N75" s="69">
        <f>SUMIFS(Игры!G:G,Игры!A:A,Статистика!A75)+SUMIFS(Игры!E:E,Игры!D:D,Статистика!A75)</f>
        <v>0</v>
      </c>
      <c r="O75" s="54"/>
    </row>
    <row r="76" spans="1:15" x14ac:dyDescent="0.25">
      <c r="A76" s="52"/>
      <c r="B76" s="45">
        <f>COUNTIF(Игры!A:A,A76)</f>
        <v>0</v>
      </c>
      <c r="C76" s="45">
        <f t="shared" si="8"/>
        <v>0</v>
      </c>
      <c r="D76" s="46" t="e">
        <f t="shared" si="9"/>
        <v>#DIV/0!</v>
      </c>
      <c r="E76" s="45">
        <f>COUNTIFS(Игры!A:A,Статистика!A76,Игры!H:H,"Победа за мирных")</f>
        <v>0</v>
      </c>
      <c r="F76" s="46" t="e">
        <f t="shared" si="10"/>
        <v>#DIV/0!</v>
      </c>
      <c r="G76" s="53">
        <f>COUNTIFS(Игры!A:A,Статистика!A76,Игры!H:H,"Победа за мафию")</f>
        <v>0</v>
      </c>
      <c r="H76" s="46" t="e">
        <f t="shared" si="11"/>
        <v>#DIV/0!</v>
      </c>
      <c r="I76" s="48">
        <f>COUNTIFS(Игры!A:A,Статистика!A76,Игры!B:B,Игры!$U$1)</f>
        <v>0</v>
      </c>
      <c r="J76" s="48">
        <f>COUNTIFS(Игры!A:A,Статистика!A76,Игры!B:B,Игры!$U$2)</f>
        <v>0</v>
      </c>
      <c r="K76" s="48">
        <f>COUNTIFS(Игры!A:A,Статистика!A76,Игры!B:B,Игры!$U$3)</f>
        <v>0</v>
      </c>
      <c r="L76" s="48">
        <f>COUNTIFS(Игры!A:A,Статистика!A76,Игры!B:B,Игры!$U$4)</f>
        <v>0</v>
      </c>
      <c r="M76" s="45">
        <f>COUNTIFS(Игры!D:D,Статистика!A76)</f>
        <v>0</v>
      </c>
      <c r="N76" s="69">
        <f>SUMIFS(Игры!G:G,Игры!A:A,Статистика!A76)+SUMIFS(Игры!E:E,Игры!D:D,Статистика!A76)</f>
        <v>0</v>
      </c>
      <c r="O76" s="54"/>
    </row>
    <row r="77" spans="1:15" x14ac:dyDescent="0.25">
      <c r="A77" s="52"/>
      <c r="B77" s="45">
        <f>COUNTIF(Игры!A:A,A77)</f>
        <v>0</v>
      </c>
      <c r="C77" s="45">
        <f t="shared" si="8"/>
        <v>0</v>
      </c>
      <c r="D77" s="46" t="e">
        <f t="shared" si="9"/>
        <v>#DIV/0!</v>
      </c>
      <c r="E77" s="45">
        <f>COUNTIFS(Игры!A:A,Статистика!A77,Игры!H:H,"Победа за мирных")</f>
        <v>0</v>
      </c>
      <c r="F77" s="46" t="e">
        <f t="shared" si="10"/>
        <v>#DIV/0!</v>
      </c>
      <c r="G77" s="53">
        <f>COUNTIFS(Игры!A:A,Статистика!A77,Игры!H:H,"Победа за мафию")</f>
        <v>0</v>
      </c>
      <c r="H77" s="46" t="e">
        <f t="shared" si="11"/>
        <v>#DIV/0!</v>
      </c>
      <c r="I77" s="48">
        <f>COUNTIFS(Игры!A:A,Статистика!A77,Игры!B:B,Игры!$U$1)</f>
        <v>0</v>
      </c>
      <c r="J77" s="48">
        <f>COUNTIFS(Игры!A:A,Статистика!A77,Игры!B:B,Игры!$U$2)</f>
        <v>0</v>
      </c>
      <c r="K77" s="48">
        <f>COUNTIFS(Игры!A:A,Статистика!A77,Игры!B:B,Игры!$U$3)</f>
        <v>0</v>
      </c>
      <c r="L77" s="48">
        <f>COUNTIFS(Игры!A:A,Статистика!A77,Игры!B:B,Игры!$U$4)</f>
        <v>0</v>
      </c>
      <c r="M77" s="45">
        <f>COUNTIFS(Игры!D:D,Статистика!A77)</f>
        <v>0</v>
      </c>
      <c r="N77" s="69">
        <f>SUMIFS(Игры!G:G,Игры!A:A,Статистика!A77)+SUMIFS(Игры!E:E,Игры!D:D,Статистика!A77)</f>
        <v>0</v>
      </c>
      <c r="O77" s="54"/>
    </row>
    <row r="78" spans="1:15" x14ac:dyDescent="0.25">
      <c r="A78" s="52"/>
      <c r="B78" s="45">
        <f>COUNTIF(Игры!A:A,A78)</f>
        <v>0</v>
      </c>
      <c r="C78" s="45">
        <f t="shared" si="8"/>
        <v>0</v>
      </c>
      <c r="D78" s="46" t="e">
        <f t="shared" si="9"/>
        <v>#DIV/0!</v>
      </c>
      <c r="E78" s="45">
        <f>COUNTIFS(Игры!A:A,Статистика!A78,Игры!H:H,"Победа за мирных")</f>
        <v>0</v>
      </c>
      <c r="F78" s="46" t="e">
        <f t="shared" si="10"/>
        <v>#DIV/0!</v>
      </c>
      <c r="G78" s="53">
        <f>COUNTIFS(Игры!A:A,Статистика!A78,Игры!H:H,"Победа за мафию")</f>
        <v>0</v>
      </c>
      <c r="H78" s="46" t="e">
        <f t="shared" si="11"/>
        <v>#DIV/0!</v>
      </c>
      <c r="I78" s="48">
        <f>COUNTIFS(Игры!A:A,Статистика!A78,Игры!B:B,Игры!$U$1)</f>
        <v>0</v>
      </c>
      <c r="J78" s="48">
        <f>COUNTIFS(Игры!A:A,Статистика!A78,Игры!B:B,Игры!$U$2)</f>
        <v>0</v>
      </c>
      <c r="K78" s="48">
        <f>COUNTIFS(Игры!A:A,Статистика!A78,Игры!B:B,Игры!$U$3)</f>
        <v>0</v>
      </c>
      <c r="L78" s="48">
        <f>COUNTIFS(Игры!A:A,Статистика!A78,Игры!B:B,Игры!$U$4)</f>
        <v>0</v>
      </c>
      <c r="M78" s="45">
        <f>COUNTIFS(Игры!D:D,Статистика!A78)</f>
        <v>0</v>
      </c>
      <c r="N78" s="69">
        <f>SUMIFS(Игры!G:G,Игры!A:A,Статистика!A78)+SUMIFS(Игры!E:E,Игры!D:D,Статистика!A78)</f>
        <v>0</v>
      </c>
      <c r="O78" s="54"/>
    </row>
    <row r="79" spans="1:15" x14ac:dyDescent="0.25">
      <c r="A79" s="52"/>
      <c r="B79" s="45">
        <f>COUNTIF(Игры!A:A,A79)</f>
        <v>0</v>
      </c>
      <c r="C79" s="45">
        <f t="shared" si="8"/>
        <v>0</v>
      </c>
      <c r="D79" s="46" t="e">
        <f t="shared" si="9"/>
        <v>#DIV/0!</v>
      </c>
      <c r="E79" s="45">
        <f>COUNTIFS(Игры!A:A,Статистика!A79,Игры!H:H,"Победа за мирных")</f>
        <v>0</v>
      </c>
      <c r="F79" s="46" t="e">
        <f t="shared" si="10"/>
        <v>#DIV/0!</v>
      </c>
      <c r="G79" s="53">
        <f>COUNTIFS(Игры!A:A,Статистика!A79,Игры!H:H,"Победа за мафию")</f>
        <v>0</v>
      </c>
      <c r="H79" s="46" t="e">
        <f t="shared" si="11"/>
        <v>#DIV/0!</v>
      </c>
      <c r="I79" s="48">
        <f>COUNTIFS(Игры!A:A,Статистика!A79,Игры!B:B,Игры!$U$1)</f>
        <v>0</v>
      </c>
      <c r="J79" s="48">
        <f>COUNTIFS(Игры!A:A,Статистика!A79,Игры!B:B,Игры!$U$2)</f>
        <v>0</v>
      </c>
      <c r="K79" s="48">
        <f>COUNTIFS(Игры!A:A,Статистика!A79,Игры!B:B,Игры!$U$3)</f>
        <v>0</v>
      </c>
      <c r="L79" s="48">
        <f>COUNTIFS(Игры!A:A,Статистика!A79,Игры!B:B,Игры!$U$4)</f>
        <v>0</v>
      </c>
      <c r="M79" s="45">
        <f>COUNTIFS(Игры!D:D,Статистика!A79)</f>
        <v>0</v>
      </c>
      <c r="N79" s="69">
        <f>SUMIFS(Игры!G:G,Игры!A:A,Статистика!A79)+SUMIFS(Игры!E:E,Игры!D:D,Статистика!A79)</f>
        <v>0</v>
      </c>
      <c r="O79" s="54"/>
    </row>
    <row r="80" spans="1:15" x14ac:dyDescent="0.25">
      <c r="A80" s="52"/>
      <c r="B80" s="45">
        <f>COUNTIF(Игры!A:A,A80)</f>
        <v>0</v>
      </c>
      <c r="C80" s="45">
        <f t="shared" si="8"/>
        <v>0</v>
      </c>
      <c r="D80" s="46" t="e">
        <f t="shared" si="9"/>
        <v>#DIV/0!</v>
      </c>
      <c r="E80" s="45">
        <f>COUNTIFS(Игры!A:A,Статистика!A80,Игры!H:H,"Победа за мирных")</f>
        <v>0</v>
      </c>
      <c r="F80" s="46" t="e">
        <f t="shared" si="10"/>
        <v>#DIV/0!</v>
      </c>
      <c r="G80" s="53">
        <f>COUNTIFS(Игры!A:A,Статистика!A80,Игры!H:H,"Победа за мафию")</f>
        <v>0</v>
      </c>
      <c r="H80" s="46" t="e">
        <f t="shared" si="11"/>
        <v>#DIV/0!</v>
      </c>
      <c r="I80" s="48">
        <f>COUNTIFS(Игры!A:A,Статистика!A80,Игры!B:B,Игры!$U$1)</f>
        <v>0</v>
      </c>
      <c r="J80" s="48">
        <f>COUNTIFS(Игры!A:A,Статистика!A80,Игры!B:B,Игры!$U$2)</f>
        <v>0</v>
      </c>
      <c r="K80" s="48">
        <f>COUNTIFS(Игры!A:A,Статистика!A80,Игры!B:B,Игры!$U$3)</f>
        <v>0</v>
      </c>
      <c r="L80" s="48">
        <f>COUNTIFS(Игры!A:A,Статистика!A80,Игры!B:B,Игры!$U$4)</f>
        <v>0</v>
      </c>
      <c r="M80" s="45">
        <f>COUNTIFS(Игры!D:D,Статистика!A80)</f>
        <v>0</v>
      </c>
      <c r="N80" s="69">
        <f>SUMIFS(Игры!G:G,Игры!A:A,Статистика!A80)+SUMIFS(Игры!E:E,Игры!D:D,Статистика!A80)</f>
        <v>0</v>
      </c>
      <c r="O80" s="54"/>
    </row>
    <row r="81" spans="1:15" x14ac:dyDescent="0.25">
      <c r="A81" s="52"/>
      <c r="B81" s="45">
        <f>COUNTIF(Игры!A:A,A81)</f>
        <v>0</v>
      </c>
      <c r="C81" s="45">
        <f t="shared" si="8"/>
        <v>0</v>
      </c>
      <c r="D81" s="46" t="e">
        <f t="shared" si="9"/>
        <v>#DIV/0!</v>
      </c>
      <c r="E81" s="45">
        <f>COUNTIFS(Игры!A:A,Статистика!A81,Игры!H:H,"Победа за мирных")</f>
        <v>0</v>
      </c>
      <c r="F81" s="46" t="e">
        <f t="shared" si="10"/>
        <v>#DIV/0!</v>
      </c>
      <c r="G81" s="53">
        <f>COUNTIFS(Игры!A:A,Статистика!A81,Игры!H:H,"Победа за мафию")</f>
        <v>0</v>
      </c>
      <c r="H81" s="46" t="e">
        <f t="shared" si="11"/>
        <v>#DIV/0!</v>
      </c>
      <c r="I81" s="48">
        <f>COUNTIFS(Игры!A:A,Статистика!A81,Игры!B:B,Игры!$U$1)</f>
        <v>0</v>
      </c>
      <c r="J81" s="48">
        <f>COUNTIFS(Игры!A:A,Статистика!A81,Игры!B:B,Игры!$U$2)</f>
        <v>0</v>
      </c>
      <c r="K81" s="48">
        <f>COUNTIFS(Игры!A:A,Статистика!A81,Игры!B:B,Игры!$U$3)</f>
        <v>0</v>
      </c>
      <c r="L81" s="48">
        <f>COUNTIFS(Игры!A:A,Статистика!A81,Игры!B:B,Игры!$U$4)</f>
        <v>0</v>
      </c>
      <c r="M81" s="45">
        <f>COUNTIFS(Игры!D:D,Статистика!A81)</f>
        <v>0</v>
      </c>
      <c r="N81" s="69">
        <f>SUMIFS(Игры!G:G,Игры!A:A,Статистика!A81)+SUMIFS(Игры!E:E,Игры!D:D,Статистика!A81)</f>
        <v>0</v>
      </c>
      <c r="O81" s="54"/>
    </row>
    <row r="82" spans="1:15" x14ac:dyDescent="0.25">
      <c r="A82" s="52"/>
      <c r="B82" s="45">
        <f>COUNTIF(Игры!A:A,A82)</f>
        <v>0</v>
      </c>
      <c r="C82" s="45">
        <f t="shared" si="8"/>
        <v>0</v>
      </c>
      <c r="D82" s="46" t="e">
        <f t="shared" si="9"/>
        <v>#DIV/0!</v>
      </c>
      <c r="E82" s="45">
        <f>COUNTIFS(Игры!A:A,Статистика!A82,Игры!H:H,"Победа за мирных")</f>
        <v>0</v>
      </c>
      <c r="F82" s="46" t="e">
        <f t="shared" si="10"/>
        <v>#DIV/0!</v>
      </c>
      <c r="G82" s="53">
        <f>COUNTIFS(Игры!A:A,Статистика!A82,Игры!H:H,"Победа за мафию")</f>
        <v>0</v>
      </c>
      <c r="H82" s="46" t="e">
        <f t="shared" si="11"/>
        <v>#DIV/0!</v>
      </c>
      <c r="I82" s="48">
        <f>COUNTIFS(Игры!A:A,Статистика!A82,Игры!B:B,Игры!$U$1)</f>
        <v>0</v>
      </c>
      <c r="J82" s="48">
        <f>COUNTIFS(Игры!A:A,Статистика!A82,Игры!B:B,Игры!$U$2)</f>
        <v>0</v>
      </c>
      <c r="K82" s="48">
        <f>COUNTIFS(Игры!A:A,Статистика!A82,Игры!B:B,Игры!$U$3)</f>
        <v>0</v>
      </c>
      <c r="L82" s="48">
        <f>COUNTIFS(Игры!A:A,Статистика!A82,Игры!B:B,Игры!$U$4)</f>
        <v>0</v>
      </c>
      <c r="M82" s="45">
        <f>COUNTIFS(Игры!D:D,Статистика!A82)</f>
        <v>0</v>
      </c>
      <c r="N82" s="69">
        <f>SUMIFS(Игры!G:G,Игры!A:A,Статистика!A82)+SUMIFS(Игры!E:E,Игры!D:D,Статистика!A82)</f>
        <v>0</v>
      </c>
      <c r="O82" s="54"/>
    </row>
    <row r="83" spans="1:15" x14ac:dyDescent="0.25">
      <c r="A83" s="52"/>
      <c r="B83" s="45">
        <f>COUNTIF(Игры!A:A,A83)</f>
        <v>0</v>
      </c>
      <c r="C83" s="45">
        <f t="shared" si="8"/>
        <v>0</v>
      </c>
      <c r="D83" s="46" t="e">
        <f t="shared" si="9"/>
        <v>#DIV/0!</v>
      </c>
      <c r="E83" s="45">
        <f>COUNTIFS(Игры!A:A,Статистика!A83,Игры!H:H,"Победа за мирных")</f>
        <v>0</v>
      </c>
      <c r="F83" s="46" t="e">
        <f t="shared" si="10"/>
        <v>#DIV/0!</v>
      </c>
      <c r="G83" s="53">
        <f>COUNTIFS(Игры!A:A,Статистика!A83,Игры!H:H,"Победа за мафию")</f>
        <v>0</v>
      </c>
      <c r="H83" s="46" t="e">
        <f t="shared" si="11"/>
        <v>#DIV/0!</v>
      </c>
      <c r="I83" s="48">
        <f>COUNTIFS(Игры!A:A,Статистика!A83,Игры!B:B,Игры!$U$1)</f>
        <v>0</v>
      </c>
      <c r="J83" s="48">
        <f>COUNTIFS(Игры!A:A,Статистика!A83,Игры!B:B,Игры!$U$2)</f>
        <v>0</v>
      </c>
      <c r="K83" s="48">
        <f>COUNTIFS(Игры!A:A,Статистика!A83,Игры!B:B,Игры!$U$3)</f>
        <v>0</v>
      </c>
      <c r="L83" s="48">
        <f>COUNTIFS(Игры!A:A,Статистика!A83,Игры!B:B,Игры!$U$4)</f>
        <v>0</v>
      </c>
      <c r="M83" s="45">
        <f>COUNTIFS(Игры!D:D,Статистика!A83)</f>
        <v>0</v>
      </c>
      <c r="N83" s="69">
        <f>SUMIFS(Игры!G:G,Игры!A:A,Статистика!A83)+SUMIFS(Игры!E:E,Игры!D:D,Статистика!A83)</f>
        <v>0</v>
      </c>
      <c r="O83" s="54"/>
    </row>
    <row r="84" spans="1:15" x14ac:dyDescent="0.25">
      <c r="A84" s="52"/>
      <c r="B84" s="45">
        <f>COUNTIF(Игры!A:A,A84)</f>
        <v>0</v>
      </c>
      <c r="C84" s="45">
        <f t="shared" si="8"/>
        <v>0</v>
      </c>
      <c r="D84" s="46" t="e">
        <f t="shared" si="9"/>
        <v>#DIV/0!</v>
      </c>
      <c r="E84" s="45">
        <f>COUNTIFS(Игры!A:A,Статистика!A84,Игры!H:H,"Победа за мирных")</f>
        <v>0</v>
      </c>
      <c r="F84" s="46" t="e">
        <f t="shared" si="10"/>
        <v>#DIV/0!</v>
      </c>
      <c r="G84" s="53">
        <f>COUNTIFS(Игры!A:A,Статистика!A84,Игры!H:H,"Победа за мафию")</f>
        <v>0</v>
      </c>
      <c r="H84" s="46" t="e">
        <f t="shared" si="11"/>
        <v>#DIV/0!</v>
      </c>
      <c r="I84" s="48">
        <f>COUNTIFS(Игры!A:A,Статистика!A84,Игры!B:B,Игры!$U$1)</f>
        <v>0</v>
      </c>
      <c r="J84" s="48">
        <f>COUNTIFS(Игры!A:A,Статистика!A84,Игры!B:B,Игры!$U$2)</f>
        <v>0</v>
      </c>
      <c r="K84" s="48">
        <f>COUNTIFS(Игры!A:A,Статистика!A84,Игры!B:B,Игры!$U$3)</f>
        <v>0</v>
      </c>
      <c r="L84" s="48">
        <f>COUNTIFS(Игры!A:A,Статистика!A84,Игры!B:B,Игры!$U$4)</f>
        <v>0</v>
      </c>
      <c r="M84" s="45">
        <f>COUNTIFS(Игры!D:D,Статистика!A84)</f>
        <v>0</v>
      </c>
      <c r="N84" s="69">
        <f>SUMIFS(Игры!G:G,Игры!A:A,Статистика!A84)+SUMIFS(Игры!E:E,Игры!D:D,Статистика!A84)</f>
        <v>0</v>
      </c>
      <c r="O84" s="54"/>
    </row>
    <row r="85" spans="1:15" x14ac:dyDescent="0.25">
      <c r="A85" s="52"/>
      <c r="B85" s="45">
        <f>COUNTIF(Игры!A:A,A85)</f>
        <v>0</v>
      </c>
      <c r="C85" s="45">
        <f t="shared" si="8"/>
        <v>0</v>
      </c>
      <c r="D85" s="46" t="e">
        <f t="shared" si="9"/>
        <v>#DIV/0!</v>
      </c>
      <c r="E85" s="45">
        <f>COUNTIFS(Игры!A:A,Статистика!A85,Игры!H:H,"Победа за мирных")</f>
        <v>0</v>
      </c>
      <c r="F85" s="46" t="e">
        <f t="shared" si="10"/>
        <v>#DIV/0!</v>
      </c>
      <c r="G85" s="53">
        <f>COUNTIFS(Игры!A:A,Статистика!A85,Игры!H:H,"Победа за мафию")</f>
        <v>0</v>
      </c>
      <c r="H85" s="46" t="e">
        <f t="shared" si="11"/>
        <v>#DIV/0!</v>
      </c>
      <c r="I85" s="48">
        <f>COUNTIFS(Игры!A:A,Статистика!A85,Игры!B:B,Игры!$U$1)</f>
        <v>0</v>
      </c>
      <c r="J85" s="48">
        <f>COUNTIFS(Игры!A:A,Статистика!A85,Игры!B:B,Игры!$U$2)</f>
        <v>0</v>
      </c>
      <c r="K85" s="48">
        <f>COUNTIFS(Игры!A:A,Статистика!A85,Игры!B:B,Игры!$U$3)</f>
        <v>0</v>
      </c>
      <c r="L85" s="48">
        <f>COUNTIFS(Игры!A:A,Статистика!A85,Игры!B:B,Игры!$U$4)</f>
        <v>0</v>
      </c>
      <c r="M85" s="45">
        <f>COUNTIFS(Игры!D:D,Статистика!A85)</f>
        <v>0</v>
      </c>
      <c r="N85" s="69">
        <f>SUMIFS(Игры!G:G,Игры!A:A,Статистика!A85)+SUMIFS(Игры!E:E,Игры!D:D,Статистика!A85)</f>
        <v>0</v>
      </c>
      <c r="O85" s="54"/>
    </row>
    <row r="86" spans="1:15" x14ac:dyDescent="0.25">
      <c r="A86" s="52"/>
      <c r="B86" s="45">
        <f>COUNTIF(Игры!A:A,A86)</f>
        <v>0</v>
      </c>
      <c r="C86" s="45">
        <f t="shared" si="8"/>
        <v>0</v>
      </c>
      <c r="D86" s="46" t="e">
        <f t="shared" si="9"/>
        <v>#DIV/0!</v>
      </c>
      <c r="E86" s="45">
        <f>COUNTIFS(Игры!A:A,Статистика!A86,Игры!H:H,"Победа за мирных")</f>
        <v>0</v>
      </c>
      <c r="F86" s="46" t="e">
        <f t="shared" si="10"/>
        <v>#DIV/0!</v>
      </c>
      <c r="G86" s="53">
        <f>COUNTIFS(Игры!A:A,Статистика!A86,Игры!H:H,"Победа за мафию")</f>
        <v>0</v>
      </c>
      <c r="H86" s="46" t="e">
        <f t="shared" si="11"/>
        <v>#DIV/0!</v>
      </c>
      <c r="I86" s="48">
        <f>COUNTIFS(Игры!A:A,Статистика!A86,Игры!B:B,Игры!$U$1)</f>
        <v>0</v>
      </c>
      <c r="J86" s="48">
        <f>COUNTIFS(Игры!A:A,Статистика!A86,Игры!B:B,Игры!$U$2)</f>
        <v>0</v>
      </c>
      <c r="K86" s="48">
        <f>COUNTIFS(Игры!A:A,Статистика!A86,Игры!B:B,Игры!$U$3)</f>
        <v>0</v>
      </c>
      <c r="L86" s="48">
        <f>COUNTIFS(Игры!A:A,Статистика!A86,Игры!B:B,Игры!$U$4)</f>
        <v>0</v>
      </c>
      <c r="M86" s="45">
        <f>COUNTIFS(Игры!D:D,Статистика!A86)</f>
        <v>0</v>
      </c>
      <c r="N86" s="69">
        <f>SUMIFS(Игры!G:G,Игры!A:A,Статистика!A86)+SUMIFS(Игры!E:E,Игры!D:D,Статистика!A86)</f>
        <v>0</v>
      </c>
      <c r="O86" s="54"/>
    </row>
    <row r="87" spans="1:15" x14ac:dyDescent="0.25">
      <c r="A87" s="52"/>
      <c r="B87" s="45">
        <f>COUNTIF(Игры!A:A,A87)</f>
        <v>0</v>
      </c>
      <c r="C87" s="45">
        <f t="shared" si="8"/>
        <v>0</v>
      </c>
      <c r="D87" s="46" t="e">
        <f t="shared" si="9"/>
        <v>#DIV/0!</v>
      </c>
      <c r="E87" s="45">
        <f>COUNTIFS(Игры!A:A,Статистика!A87,Игры!H:H,"Победа за мирных")</f>
        <v>0</v>
      </c>
      <c r="F87" s="46" t="e">
        <f t="shared" si="10"/>
        <v>#DIV/0!</v>
      </c>
      <c r="G87" s="53">
        <f>COUNTIFS(Игры!A:A,Статистика!A87,Игры!H:H,"Победа за мафию")</f>
        <v>0</v>
      </c>
      <c r="H87" s="46" t="e">
        <f t="shared" si="11"/>
        <v>#DIV/0!</v>
      </c>
      <c r="I87" s="48">
        <f>COUNTIFS(Игры!A:A,Статистика!A87,Игры!B:B,Игры!$U$1)</f>
        <v>0</v>
      </c>
      <c r="J87" s="48">
        <f>COUNTIFS(Игры!A:A,Статистика!A87,Игры!B:B,Игры!$U$2)</f>
        <v>0</v>
      </c>
      <c r="K87" s="48">
        <f>COUNTIFS(Игры!A:A,Статистика!A87,Игры!B:B,Игры!$U$3)</f>
        <v>0</v>
      </c>
      <c r="L87" s="48">
        <f>COUNTIFS(Игры!A:A,Статистика!A87,Игры!B:B,Игры!$U$4)</f>
        <v>0</v>
      </c>
      <c r="M87" s="45">
        <f>COUNTIFS(Игры!D:D,Статистика!A87)</f>
        <v>0</v>
      </c>
      <c r="N87" s="69">
        <f>SUMIFS(Игры!G:G,Игры!A:A,Статистика!A87)+SUMIFS(Игры!E:E,Игры!D:D,Статистика!A87)</f>
        <v>0</v>
      </c>
      <c r="O87" s="54"/>
    </row>
    <row r="88" spans="1:15" x14ac:dyDescent="0.25">
      <c r="A88" s="52"/>
      <c r="B88" s="45">
        <f>COUNTIF(Игры!A:A,A88)</f>
        <v>0</v>
      </c>
      <c r="C88" s="45">
        <f t="shared" si="8"/>
        <v>0</v>
      </c>
      <c r="D88" s="46" t="e">
        <f t="shared" si="9"/>
        <v>#DIV/0!</v>
      </c>
      <c r="E88" s="45">
        <f>COUNTIFS(Игры!A:A,Статистика!A88,Игры!H:H,"Победа за мирных")</f>
        <v>0</v>
      </c>
      <c r="F88" s="46" t="e">
        <f t="shared" si="10"/>
        <v>#DIV/0!</v>
      </c>
      <c r="G88" s="53">
        <f>COUNTIFS(Игры!A:A,Статистика!A88,Игры!H:H,"Победа за мафию")</f>
        <v>0</v>
      </c>
      <c r="H88" s="46" t="e">
        <f t="shared" si="11"/>
        <v>#DIV/0!</v>
      </c>
      <c r="I88" s="48">
        <f>COUNTIFS(Игры!A:A,Статистика!A88,Игры!B:B,Игры!$U$1)</f>
        <v>0</v>
      </c>
      <c r="J88" s="48">
        <f>COUNTIFS(Игры!A:A,Статистика!A88,Игры!B:B,Игры!$U$2)</f>
        <v>0</v>
      </c>
      <c r="K88" s="48">
        <f>COUNTIFS(Игры!A:A,Статистика!A88,Игры!B:B,Игры!$U$3)</f>
        <v>0</v>
      </c>
      <c r="L88" s="48">
        <f>COUNTIFS(Игры!A:A,Статистика!A88,Игры!B:B,Игры!$U$4)</f>
        <v>0</v>
      </c>
      <c r="M88" s="45">
        <f>COUNTIFS(Игры!D:D,Статистика!A88)</f>
        <v>0</v>
      </c>
      <c r="N88" s="69">
        <f>SUMIFS(Игры!G:G,Игры!A:A,Статистика!A88)+SUMIFS(Игры!E:E,Игры!D:D,Статистика!A88)</f>
        <v>0</v>
      </c>
      <c r="O88" s="54"/>
    </row>
    <row r="89" spans="1:15" x14ac:dyDescent="0.25">
      <c r="A89" s="52"/>
      <c r="B89" s="45">
        <f>COUNTIF(Игры!A:A,A89)</f>
        <v>0</v>
      </c>
      <c r="C89" s="45">
        <f t="shared" si="8"/>
        <v>0</v>
      </c>
      <c r="D89" s="46" t="e">
        <f t="shared" si="9"/>
        <v>#DIV/0!</v>
      </c>
      <c r="E89" s="45">
        <f>COUNTIFS(Игры!A:A,Статистика!A89,Игры!H:H,"Победа за мирных")</f>
        <v>0</v>
      </c>
      <c r="F89" s="46" t="e">
        <f t="shared" si="10"/>
        <v>#DIV/0!</v>
      </c>
      <c r="G89" s="53">
        <f>COUNTIFS(Игры!A:A,Статистика!A89,Игры!H:H,"Победа за мафию")</f>
        <v>0</v>
      </c>
      <c r="H89" s="46" t="e">
        <f t="shared" si="11"/>
        <v>#DIV/0!</v>
      </c>
      <c r="I89" s="48">
        <f>COUNTIFS(Игры!A:A,Статистика!A89,Игры!B:B,Игры!$U$1)</f>
        <v>0</v>
      </c>
      <c r="J89" s="48">
        <f>COUNTIFS(Игры!A:A,Статистика!A89,Игры!B:B,Игры!$U$2)</f>
        <v>0</v>
      </c>
      <c r="K89" s="48">
        <f>COUNTIFS(Игры!A:A,Статистика!A89,Игры!B:B,Игры!$U$3)</f>
        <v>0</v>
      </c>
      <c r="L89" s="48">
        <f>COUNTIFS(Игры!A:A,Статистика!A89,Игры!B:B,Игры!$U$4)</f>
        <v>0</v>
      </c>
      <c r="M89" s="45">
        <f>COUNTIFS(Игры!D:D,Статистика!A89)</f>
        <v>0</v>
      </c>
      <c r="N89" s="69">
        <f>SUMIFS(Игры!G:G,Игры!A:A,Статистика!A89)+SUMIFS(Игры!E:E,Игры!D:D,Статистика!A89)</f>
        <v>0</v>
      </c>
      <c r="O89" s="54"/>
    </row>
    <row r="90" spans="1:15" x14ac:dyDescent="0.25">
      <c r="A90" s="52"/>
      <c r="B90" s="45">
        <f>COUNTIF(Игры!A:A,A90)</f>
        <v>0</v>
      </c>
      <c r="C90" s="45">
        <f t="shared" si="8"/>
        <v>0</v>
      </c>
      <c r="D90" s="46" t="e">
        <f t="shared" si="9"/>
        <v>#DIV/0!</v>
      </c>
      <c r="E90" s="45">
        <f>COUNTIFS(Игры!A:A,Статистика!A90,Игры!H:H,"Победа за мирных")</f>
        <v>0</v>
      </c>
      <c r="F90" s="46" t="e">
        <f t="shared" si="10"/>
        <v>#DIV/0!</v>
      </c>
      <c r="G90" s="53">
        <f>COUNTIFS(Игры!A:A,Статистика!A90,Игры!H:H,"Победа за мафию")</f>
        <v>0</v>
      </c>
      <c r="H90" s="46" t="e">
        <f t="shared" si="11"/>
        <v>#DIV/0!</v>
      </c>
      <c r="I90" s="48">
        <f>COUNTIFS(Игры!A:A,Статистика!A90,Игры!B:B,Игры!$U$1)</f>
        <v>0</v>
      </c>
      <c r="J90" s="48">
        <f>COUNTIFS(Игры!A:A,Статистика!A90,Игры!B:B,Игры!$U$2)</f>
        <v>0</v>
      </c>
      <c r="K90" s="48">
        <f>COUNTIFS(Игры!A:A,Статистика!A90,Игры!B:B,Игры!$U$3)</f>
        <v>0</v>
      </c>
      <c r="L90" s="48">
        <f>COUNTIFS(Игры!A:A,Статистика!A90,Игры!B:B,Игры!$U$4)</f>
        <v>0</v>
      </c>
      <c r="M90" s="45">
        <f>COUNTIFS(Игры!D:D,Статистика!A90)</f>
        <v>0</v>
      </c>
      <c r="N90" s="69">
        <f>SUMIFS(Игры!G:G,Игры!A:A,Статистика!A90)+SUMIFS(Игры!E:E,Игры!D:D,Статистика!A90)</f>
        <v>0</v>
      </c>
      <c r="O90" s="54"/>
    </row>
    <row r="91" spans="1:15" x14ac:dyDescent="0.25">
      <c r="A91" s="52"/>
      <c r="B91" s="45">
        <f>COUNTIF(Игры!A:A,A91)</f>
        <v>0</v>
      </c>
      <c r="C91" s="45">
        <f t="shared" si="8"/>
        <v>0</v>
      </c>
      <c r="D91" s="46" t="e">
        <f t="shared" si="9"/>
        <v>#DIV/0!</v>
      </c>
      <c r="E91" s="45">
        <f>COUNTIFS(Игры!A:A,Статистика!A91,Игры!H:H,"Победа за мирных")</f>
        <v>0</v>
      </c>
      <c r="F91" s="46" t="e">
        <f t="shared" si="10"/>
        <v>#DIV/0!</v>
      </c>
      <c r="G91" s="53">
        <f>COUNTIFS(Игры!A:A,Статистика!A91,Игры!H:H,"Победа за мафию")</f>
        <v>0</v>
      </c>
      <c r="H91" s="46" t="e">
        <f t="shared" si="11"/>
        <v>#DIV/0!</v>
      </c>
      <c r="I91" s="48">
        <f>COUNTIFS(Игры!A:A,Статистика!A91,Игры!B:B,Игры!$U$1)</f>
        <v>0</v>
      </c>
      <c r="J91" s="48">
        <f>COUNTIFS(Игры!A:A,Статистика!A91,Игры!B:B,Игры!$U$2)</f>
        <v>0</v>
      </c>
      <c r="K91" s="48">
        <f>COUNTIFS(Игры!A:A,Статистика!A91,Игры!B:B,Игры!$U$3)</f>
        <v>0</v>
      </c>
      <c r="L91" s="48">
        <f>COUNTIFS(Игры!A:A,Статистика!A91,Игры!B:B,Игры!$U$4)</f>
        <v>0</v>
      </c>
      <c r="M91" s="45">
        <f>COUNTIFS(Игры!D:D,Статистика!A91)</f>
        <v>0</v>
      </c>
      <c r="N91" s="69">
        <f>SUMIFS(Игры!G:G,Игры!A:A,Статистика!A91)+SUMIFS(Игры!E:E,Игры!D:D,Статистика!A91)</f>
        <v>0</v>
      </c>
      <c r="O91" s="54"/>
    </row>
    <row r="92" spans="1:15" x14ac:dyDescent="0.25">
      <c r="A92" s="52"/>
      <c r="B92" s="45">
        <f>COUNTIF(Игры!A:A,A92)</f>
        <v>0</v>
      </c>
      <c r="C92" s="45">
        <f t="shared" si="8"/>
        <v>0</v>
      </c>
      <c r="D92" s="46" t="e">
        <f t="shared" si="9"/>
        <v>#DIV/0!</v>
      </c>
      <c r="E92" s="45">
        <f>COUNTIFS(Игры!A:A,Статистика!A92,Игры!H:H,"Победа за мирных")</f>
        <v>0</v>
      </c>
      <c r="F92" s="46" t="e">
        <f t="shared" si="10"/>
        <v>#DIV/0!</v>
      </c>
      <c r="G92" s="53">
        <f>COUNTIFS(Игры!A:A,Статистика!A92,Игры!H:H,"Победа за мафию")</f>
        <v>0</v>
      </c>
      <c r="H92" s="46" t="e">
        <f t="shared" si="11"/>
        <v>#DIV/0!</v>
      </c>
      <c r="I92" s="48">
        <f>COUNTIFS(Игры!A:A,Статистика!A92,Игры!B:B,Игры!$U$1)</f>
        <v>0</v>
      </c>
      <c r="J92" s="48">
        <f>COUNTIFS(Игры!A:A,Статистика!A92,Игры!B:B,Игры!$U$2)</f>
        <v>0</v>
      </c>
      <c r="K92" s="48">
        <f>COUNTIFS(Игры!A:A,Статистика!A92,Игры!B:B,Игры!$U$3)</f>
        <v>0</v>
      </c>
      <c r="L92" s="48">
        <f>COUNTIFS(Игры!A:A,Статистика!A92,Игры!B:B,Игры!$U$4)</f>
        <v>0</v>
      </c>
      <c r="M92" s="45">
        <f>COUNTIFS(Игры!D:D,Статистика!A92)</f>
        <v>0</v>
      </c>
      <c r="N92" s="69">
        <f>SUMIFS(Игры!G:G,Игры!A:A,Статистика!A92)+SUMIFS(Игры!E:E,Игры!D:D,Статистика!A92)</f>
        <v>0</v>
      </c>
      <c r="O92" s="54"/>
    </row>
    <row r="93" spans="1:15" x14ac:dyDescent="0.25">
      <c r="A93" s="52"/>
      <c r="B93" s="45">
        <f>COUNTIF(Игры!A:A,A93)</f>
        <v>0</v>
      </c>
      <c r="C93" s="45">
        <f t="shared" si="8"/>
        <v>0</v>
      </c>
      <c r="D93" s="46" t="e">
        <f t="shared" si="9"/>
        <v>#DIV/0!</v>
      </c>
      <c r="E93" s="45">
        <f>COUNTIFS(Игры!A:A,Статистика!A93,Игры!H:H,"Победа за мирных")</f>
        <v>0</v>
      </c>
      <c r="F93" s="46" t="e">
        <f t="shared" si="10"/>
        <v>#DIV/0!</v>
      </c>
      <c r="G93" s="53">
        <f>COUNTIFS(Игры!A:A,Статистика!A93,Игры!H:H,"Победа за мафию")</f>
        <v>0</v>
      </c>
      <c r="H93" s="46" t="e">
        <f t="shared" si="11"/>
        <v>#DIV/0!</v>
      </c>
      <c r="I93" s="48">
        <f>COUNTIFS(Игры!A:A,Статистика!A93,Игры!B:B,Игры!$U$1)</f>
        <v>0</v>
      </c>
      <c r="J93" s="48">
        <f>COUNTIFS(Игры!A:A,Статистика!A93,Игры!B:B,Игры!$U$2)</f>
        <v>0</v>
      </c>
      <c r="K93" s="48">
        <f>COUNTIFS(Игры!A:A,Статистика!A93,Игры!B:B,Игры!$U$3)</f>
        <v>0</v>
      </c>
      <c r="L93" s="48">
        <f>COUNTIFS(Игры!A:A,Статистика!A93,Игры!B:B,Игры!$U$4)</f>
        <v>0</v>
      </c>
      <c r="M93" s="45">
        <f>COUNTIFS(Игры!D:D,Статистика!A93)</f>
        <v>0</v>
      </c>
      <c r="N93" s="69">
        <f>SUMIFS(Игры!G:G,Игры!A:A,Статистика!A93)+SUMIFS(Игры!E:E,Игры!D:D,Статистика!A93)</f>
        <v>0</v>
      </c>
      <c r="O93" s="54"/>
    </row>
    <row r="94" spans="1:15" x14ac:dyDescent="0.25">
      <c r="A94" s="52"/>
      <c r="B94" s="45">
        <f>COUNTIF(Игры!A:A,A94)</f>
        <v>0</v>
      </c>
      <c r="C94" s="45">
        <f t="shared" si="8"/>
        <v>0</v>
      </c>
      <c r="D94" s="46" t="e">
        <f t="shared" si="9"/>
        <v>#DIV/0!</v>
      </c>
      <c r="E94" s="45">
        <f>COUNTIFS(Игры!A:A,Статистика!A94,Игры!H:H,"Победа за мирных")</f>
        <v>0</v>
      </c>
      <c r="F94" s="46" t="e">
        <f t="shared" si="10"/>
        <v>#DIV/0!</v>
      </c>
      <c r="G94" s="53">
        <f>COUNTIFS(Игры!A:A,Статистика!A94,Игры!H:H,"Победа за мафию")</f>
        <v>0</v>
      </c>
      <c r="H94" s="46" t="e">
        <f t="shared" si="11"/>
        <v>#DIV/0!</v>
      </c>
      <c r="I94" s="48">
        <f>COUNTIFS(Игры!A:A,Статистика!A94,Игры!B:B,Игры!$U$1)</f>
        <v>0</v>
      </c>
      <c r="J94" s="48">
        <f>COUNTIFS(Игры!A:A,Статистика!A94,Игры!B:B,Игры!$U$2)</f>
        <v>0</v>
      </c>
      <c r="K94" s="48">
        <f>COUNTIFS(Игры!A:A,Статистика!A94,Игры!B:B,Игры!$U$3)</f>
        <v>0</v>
      </c>
      <c r="L94" s="48">
        <f>COUNTIFS(Игры!A:A,Статистика!A94,Игры!B:B,Игры!$U$4)</f>
        <v>0</v>
      </c>
      <c r="M94" s="45">
        <f>COUNTIFS(Игры!D:D,Статистика!A94)</f>
        <v>0</v>
      </c>
      <c r="N94" s="69">
        <f>SUMIFS(Игры!G:G,Игры!A:A,Статистика!A94)+SUMIFS(Игры!E:E,Игры!D:D,Статистика!A94)</f>
        <v>0</v>
      </c>
      <c r="O94" s="54"/>
    </row>
    <row r="95" spans="1:15" x14ac:dyDescent="0.25">
      <c r="A95" s="52"/>
      <c r="B95" s="45">
        <f>COUNTIF(Игры!A:A,A95)</f>
        <v>0</v>
      </c>
      <c r="C95" s="45">
        <f t="shared" si="8"/>
        <v>0</v>
      </c>
      <c r="D95" s="46" t="e">
        <f t="shared" si="9"/>
        <v>#DIV/0!</v>
      </c>
      <c r="E95" s="45">
        <f>COUNTIFS(Игры!A:A,Статистика!A95,Игры!H:H,"Победа за мирных")</f>
        <v>0</v>
      </c>
      <c r="F95" s="46" t="e">
        <f t="shared" si="10"/>
        <v>#DIV/0!</v>
      </c>
      <c r="G95" s="53">
        <f>COUNTIFS(Игры!A:A,Статистика!A95,Игры!H:H,"Победа за мафию")</f>
        <v>0</v>
      </c>
      <c r="H95" s="46" t="e">
        <f t="shared" si="11"/>
        <v>#DIV/0!</v>
      </c>
      <c r="I95" s="48">
        <f>COUNTIFS(Игры!A:A,Статистика!A95,Игры!B:B,Игры!$U$1)</f>
        <v>0</v>
      </c>
      <c r="J95" s="48">
        <f>COUNTIFS(Игры!A:A,Статистика!A95,Игры!B:B,Игры!$U$2)</f>
        <v>0</v>
      </c>
      <c r="K95" s="48">
        <f>COUNTIFS(Игры!A:A,Статистика!A95,Игры!B:B,Игры!$U$3)</f>
        <v>0</v>
      </c>
      <c r="L95" s="48">
        <f>COUNTIFS(Игры!A:A,Статистика!A95,Игры!B:B,Игры!$U$4)</f>
        <v>0</v>
      </c>
      <c r="M95" s="45">
        <f>COUNTIFS(Игры!D:D,Статистика!A95)</f>
        <v>0</v>
      </c>
      <c r="N95" s="69">
        <f>SUMIFS(Игры!G:G,Игры!A:A,Статистика!A95)+SUMIFS(Игры!E:E,Игры!D:D,Статистика!A95)</f>
        <v>0</v>
      </c>
      <c r="O95" s="54"/>
    </row>
    <row r="96" spans="1:15" x14ac:dyDescent="0.25">
      <c r="A96" s="52"/>
      <c r="B96" s="45">
        <f>COUNTIF(Игры!A:A,A96)</f>
        <v>0</v>
      </c>
      <c r="C96" s="45">
        <f t="shared" si="8"/>
        <v>0</v>
      </c>
      <c r="D96" s="46" t="e">
        <f t="shared" si="9"/>
        <v>#DIV/0!</v>
      </c>
      <c r="E96" s="45">
        <f>COUNTIFS(Игры!A:A,Статистика!A96,Игры!H:H,"Победа за мирных")</f>
        <v>0</v>
      </c>
      <c r="F96" s="46" t="e">
        <f t="shared" si="10"/>
        <v>#DIV/0!</v>
      </c>
      <c r="G96" s="53">
        <f>COUNTIFS(Игры!A:A,Статистика!A96,Игры!H:H,"Победа за мафию")</f>
        <v>0</v>
      </c>
      <c r="H96" s="46" t="e">
        <f t="shared" si="11"/>
        <v>#DIV/0!</v>
      </c>
      <c r="I96" s="48">
        <f>COUNTIFS(Игры!A:A,Статистика!A96,Игры!B:B,Игры!$U$1)</f>
        <v>0</v>
      </c>
      <c r="J96" s="48">
        <f>COUNTIFS(Игры!A:A,Статистика!A96,Игры!B:B,Игры!$U$2)</f>
        <v>0</v>
      </c>
      <c r="K96" s="48">
        <f>COUNTIFS(Игры!A:A,Статистика!A96,Игры!B:B,Игры!$U$3)</f>
        <v>0</v>
      </c>
      <c r="L96" s="48">
        <f>COUNTIFS(Игры!A:A,Статистика!A96,Игры!B:B,Игры!$U$4)</f>
        <v>0</v>
      </c>
      <c r="M96" s="45">
        <f>COUNTIFS(Игры!D:D,Статистика!A96)</f>
        <v>0</v>
      </c>
      <c r="N96" s="69">
        <f>SUMIFS(Игры!G:G,Игры!A:A,Статистика!A96)+SUMIFS(Игры!E:E,Игры!D:D,Статистика!A96)</f>
        <v>0</v>
      </c>
      <c r="O96" s="54"/>
    </row>
    <row r="97" spans="1:15" x14ac:dyDescent="0.25">
      <c r="A97" s="52"/>
      <c r="B97" s="45">
        <f>COUNTIF(Игры!A:A,A97)</f>
        <v>0</v>
      </c>
      <c r="C97" s="45">
        <f t="shared" si="8"/>
        <v>0</v>
      </c>
      <c r="D97" s="46" t="e">
        <f t="shared" si="9"/>
        <v>#DIV/0!</v>
      </c>
      <c r="E97" s="45">
        <f>COUNTIFS(Игры!A:A,Статистика!A97,Игры!H:H,"Победа за мирных")</f>
        <v>0</v>
      </c>
      <c r="F97" s="46" t="e">
        <f t="shared" si="10"/>
        <v>#DIV/0!</v>
      </c>
      <c r="G97" s="53">
        <f>COUNTIFS(Игры!A:A,Статистика!A97,Игры!H:H,"Победа за мафию")</f>
        <v>0</v>
      </c>
      <c r="H97" s="46" t="e">
        <f t="shared" si="11"/>
        <v>#DIV/0!</v>
      </c>
      <c r="I97" s="48">
        <f>COUNTIFS(Игры!A:A,Статистика!A97,Игры!B:B,Игры!$U$1)</f>
        <v>0</v>
      </c>
      <c r="J97" s="48">
        <f>COUNTIFS(Игры!A:A,Статистика!A97,Игры!B:B,Игры!$U$2)</f>
        <v>0</v>
      </c>
      <c r="K97" s="48">
        <f>COUNTIFS(Игры!A:A,Статистика!A97,Игры!B:B,Игры!$U$3)</f>
        <v>0</v>
      </c>
      <c r="L97" s="48">
        <f>COUNTIFS(Игры!A:A,Статистика!A97,Игры!B:B,Игры!$U$4)</f>
        <v>0</v>
      </c>
      <c r="M97" s="45">
        <f>COUNTIFS(Игры!D:D,Статистика!A97)</f>
        <v>0</v>
      </c>
      <c r="N97" s="69">
        <f>SUMIFS(Игры!G:G,Игры!A:A,Статистика!A97)+SUMIFS(Игры!E:E,Игры!D:D,Статистика!A97)</f>
        <v>0</v>
      </c>
      <c r="O97" s="54"/>
    </row>
    <row r="98" spans="1:15" x14ac:dyDescent="0.25">
      <c r="A98" s="52"/>
      <c r="B98" s="45">
        <f>COUNTIF(Игры!A:A,A98)</f>
        <v>0</v>
      </c>
      <c r="C98" s="45">
        <f t="shared" si="8"/>
        <v>0</v>
      </c>
      <c r="D98" s="46" t="e">
        <f t="shared" ref="D98:D129" si="12">C98/B98</f>
        <v>#DIV/0!</v>
      </c>
      <c r="E98" s="45">
        <f>COUNTIFS(Игры!A:A,Статистика!A98,Игры!H:H,"Победа за мирных")</f>
        <v>0</v>
      </c>
      <c r="F98" s="46" t="e">
        <f t="shared" ref="F98:F129" si="13">E98/(I98+J98)</f>
        <v>#DIV/0!</v>
      </c>
      <c r="G98" s="53">
        <f>COUNTIFS(Игры!A:A,Статистика!A98,Игры!H:H,"Победа за мафию")</f>
        <v>0</v>
      </c>
      <c r="H98" s="46" t="e">
        <f t="shared" ref="H98:H129" si="14">G98/(K98+L98)</f>
        <v>#DIV/0!</v>
      </c>
      <c r="I98" s="48">
        <f>COUNTIFS(Игры!A:A,Статистика!A98,Игры!B:B,Игры!$U$1)</f>
        <v>0</v>
      </c>
      <c r="J98" s="48">
        <f>COUNTIFS(Игры!A:A,Статистика!A98,Игры!B:B,Игры!$U$2)</f>
        <v>0</v>
      </c>
      <c r="K98" s="48">
        <f>COUNTIFS(Игры!A:A,Статистика!A98,Игры!B:B,Игры!$U$3)</f>
        <v>0</v>
      </c>
      <c r="L98" s="48">
        <f>COUNTIFS(Игры!A:A,Статистика!A98,Игры!B:B,Игры!$U$4)</f>
        <v>0</v>
      </c>
      <c r="M98" s="45">
        <f>COUNTIFS(Игры!D:D,Статистика!A98)</f>
        <v>0</v>
      </c>
      <c r="N98" s="69">
        <f>SUMIFS(Игры!G:G,Игры!A:A,Статистика!A98)+SUMIFS(Игры!E:E,Игры!D:D,Статистика!A98)</f>
        <v>0</v>
      </c>
      <c r="O98" s="54"/>
    </row>
    <row r="99" spans="1:15" x14ac:dyDescent="0.25">
      <c r="A99" s="52"/>
      <c r="B99" s="45">
        <f>COUNTIF(Игры!A:A,A99)</f>
        <v>0</v>
      </c>
      <c r="C99" s="45">
        <f t="shared" si="8"/>
        <v>0</v>
      </c>
      <c r="D99" s="46" t="e">
        <f t="shared" si="12"/>
        <v>#DIV/0!</v>
      </c>
      <c r="E99" s="45">
        <f>COUNTIFS(Игры!A:A,Статистика!A99,Игры!H:H,"Победа за мирных")</f>
        <v>0</v>
      </c>
      <c r="F99" s="46" t="e">
        <f t="shared" si="13"/>
        <v>#DIV/0!</v>
      </c>
      <c r="G99" s="53">
        <f>COUNTIFS(Игры!A:A,Статистика!A99,Игры!H:H,"Победа за мафию")</f>
        <v>0</v>
      </c>
      <c r="H99" s="46" t="e">
        <f t="shared" si="14"/>
        <v>#DIV/0!</v>
      </c>
      <c r="I99" s="48">
        <f>COUNTIFS(Игры!A:A,Статистика!A99,Игры!B:B,Игры!$U$1)</f>
        <v>0</v>
      </c>
      <c r="J99" s="48">
        <f>COUNTIFS(Игры!A:A,Статистика!A99,Игры!B:B,Игры!$U$2)</f>
        <v>0</v>
      </c>
      <c r="K99" s="48">
        <f>COUNTIFS(Игры!A:A,Статистика!A99,Игры!B:B,Игры!$U$3)</f>
        <v>0</v>
      </c>
      <c r="L99" s="48">
        <f>COUNTIFS(Игры!A:A,Статистика!A99,Игры!B:B,Игры!$U$4)</f>
        <v>0</v>
      </c>
      <c r="M99" s="45">
        <f>COUNTIFS(Игры!D:D,Статистика!A99)</f>
        <v>0</v>
      </c>
      <c r="N99" s="69">
        <f>SUMIFS(Игры!G:G,Игры!A:A,Статистика!A99)+SUMIFS(Игры!E:E,Игры!D:D,Статистика!A99)</f>
        <v>0</v>
      </c>
      <c r="O99" s="54"/>
    </row>
    <row r="100" spans="1:15" ht="15" thickBot="1" x14ac:dyDescent="0.3">
      <c r="A100" s="57"/>
      <c r="B100" s="58">
        <f>COUNTIF(Игры!A:A,A100)</f>
        <v>0</v>
      </c>
      <c r="C100" s="58">
        <f t="shared" si="8"/>
        <v>0</v>
      </c>
      <c r="D100" s="59" t="e">
        <f t="shared" si="12"/>
        <v>#DIV/0!</v>
      </c>
      <c r="E100" s="58">
        <f>COUNTIFS(Игры!A:A,Статистика!A100,Игры!H:H,"Победа за мирных")</f>
        <v>0</v>
      </c>
      <c r="F100" s="59" t="e">
        <f t="shared" si="13"/>
        <v>#DIV/0!</v>
      </c>
      <c r="G100" s="60">
        <f>COUNTIFS(Игры!A:A,Статистика!A100,Игры!H:H,"Победа за мафию")</f>
        <v>0</v>
      </c>
      <c r="H100" s="59" t="e">
        <f t="shared" si="14"/>
        <v>#DIV/0!</v>
      </c>
      <c r="I100" s="48">
        <f>COUNTIFS(Игры!A:A,Статистика!A100,Игры!B:B,Игры!$U$1)</f>
        <v>0</v>
      </c>
      <c r="J100" s="48">
        <f>COUNTIFS(Игры!A:A,Статистика!A100,Игры!B:B,Игры!$U$2)</f>
        <v>0</v>
      </c>
      <c r="K100" s="48">
        <f>COUNTIFS(Игры!A:A,Статистика!A100,Игры!B:B,Игры!$U$3)</f>
        <v>0</v>
      </c>
      <c r="L100" s="48">
        <f>COUNTIFS(Игры!A:A,Статистика!A100,Игры!B:B,Игры!$U$4)</f>
        <v>0</v>
      </c>
      <c r="M100" s="58">
        <f>COUNTIFS(Игры!D:D,Статистика!A100)</f>
        <v>0</v>
      </c>
      <c r="N100" s="69">
        <f>SUMIFS(Игры!G:G,Игры!A:A,Статистика!A100)+SUMIFS(Игры!E:E,Игры!D:D,Статистика!A100)</f>
        <v>0</v>
      </c>
      <c r="O100" s="54"/>
    </row>
    <row r="101" spans="1:15" x14ac:dyDescent="0.25">
      <c r="A101" s="48"/>
      <c r="B101" s="48"/>
      <c r="C101" s="48"/>
      <c r="D101" s="49"/>
      <c r="E101" s="48"/>
      <c r="F101" s="49"/>
      <c r="G101" s="50"/>
      <c r="H101" s="49"/>
      <c r="I101" s="48"/>
      <c r="J101" s="48"/>
      <c r="K101" s="48"/>
      <c r="L101" s="48"/>
      <c r="M101" s="48"/>
      <c r="N101" s="66"/>
    </row>
    <row r="102" spans="1:15" x14ac:dyDescent="0.25">
      <c r="F102" s="46"/>
      <c r="N102" s="67"/>
    </row>
    <row r="103" spans="1:15" x14ac:dyDescent="0.25">
      <c r="F103" s="46"/>
      <c r="N103" s="67"/>
    </row>
    <row r="104" spans="1:15" x14ac:dyDescent="0.25">
      <c r="F104" s="46"/>
      <c r="N104" s="67"/>
    </row>
    <row r="105" spans="1:15" x14ac:dyDescent="0.25">
      <c r="F105" s="46"/>
      <c r="N105" s="67"/>
    </row>
    <row r="106" spans="1:15" x14ac:dyDescent="0.25">
      <c r="F106" s="46"/>
      <c r="N106" s="67"/>
    </row>
    <row r="107" spans="1:15" x14ac:dyDescent="0.25">
      <c r="F107" s="46"/>
      <c r="N107" s="67"/>
    </row>
    <row r="108" spans="1:15" x14ac:dyDescent="0.25">
      <c r="F108" s="46"/>
      <c r="N108" s="67"/>
    </row>
    <row r="109" spans="1:15" x14ac:dyDescent="0.25">
      <c r="F109" s="46"/>
      <c r="N109" s="67"/>
    </row>
    <row r="110" spans="1:15" x14ac:dyDescent="0.25">
      <c r="F110" s="46"/>
      <c r="N110" s="67"/>
    </row>
    <row r="111" spans="1:15" x14ac:dyDescent="0.25">
      <c r="F111" s="46"/>
      <c r="N111" s="67"/>
    </row>
    <row r="112" spans="1:15" x14ac:dyDescent="0.25">
      <c r="F112" s="46"/>
      <c r="N112" s="67"/>
    </row>
    <row r="113" spans="6:14" x14ac:dyDescent="0.25">
      <c r="F113" s="46"/>
      <c r="N113" s="67"/>
    </row>
    <row r="114" spans="6:14" x14ac:dyDescent="0.25">
      <c r="F114" s="46"/>
      <c r="N114" s="67"/>
    </row>
    <row r="115" spans="6:14" x14ac:dyDescent="0.25">
      <c r="F115" s="46"/>
      <c r="N115" s="67"/>
    </row>
    <row r="116" spans="6:14" x14ac:dyDescent="0.25">
      <c r="F116" s="46"/>
      <c r="N116" s="67"/>
    </row>
    <row r="117" spans="6:14" x14ac:dyDescent="0.25">
      <c r="F117" s="46"/>
      <c r="N117" s="67"/>
    </row>
    <row r="118" spans="6:14" x14ac:dyDescent="0.25">
      <c r="F118" s="46"/>
      <c r="N118" s="67"/>
    </row>
    <row r="119" spans="6:14" x14ac:dyDescent="0.25">
      <c r="F119" s="46"/>
      <c r="N119" s="67"/>
    </row>
    <row r="120" spans="6:14" x14ac:dyDescent="0.25">
      <c r="F120" s="46"/>
      <c r="N120" s="67"/>
    </row>
    <row r="121" spans="6:14" x14ac:dyDescent="0.25">
      <c r="F121" s="46"/>
      <c r="N121" s="67"/>
    </row>
    <row r="122" spans="6:14" x14ac:dyDescent="0.25">
      <c r="F122" s="46"/>
      <c r="N122" s="67"/>
    </row>
    <row r="123" spans="6:14" x14ac:dyDescent="0.25">
      <c r="F123" s="46"/>
      <c r="N123" s="67"/>
    </row>
    <row r="124" spans="6:14" x14ac:dyDescent="0.25">
      <c r="F124" s="46"/>
      <c r="N124" s="67"/>
    </row>
    <row r="125" spans="6:14" x14ac:dyDescent="0.25">
      <c r="F125" s="46"/>
      <c r="N125" s="67"/>
    </row>
    <row r="126" spans="6:14" x14ac:dyDescent="0.25">
      <c r="F126" s="46"/>
      <c r="N126" s="67"/>
    </row>
    <row r="127" spans="6:14" x14ac:dyDescent="0.25">
      <c r="F127" s="46"/>
      <c r="N127" s="67"/>
    </row>
    <row r="128" spans="6:14" x14ac:dyDescent="0.25">
      <c r="F128" s="46"/>
      <c r="N128" s="67"/>
    </row>
    <row r="129" spans="6:14" x14ac:dyDescent="0.25">
      <c r="F129" s="46"/>
      <c r="N129" s="67"/>
    </row>
    <row r="130" spans="6:14" x14ac:dyDescent="0.25">
      <c r="F130" s="46"/>
      <c r="N130" s="67"/>
    </row>
    <row r="131" spans="6:14" x14ac:dyDescent="0.25">
      <c r="F131" s="46"/>
      <c r="N131" s="67"/>
    </row>
    <row r="132" spans="6:14" x14ac:dyDescent="0.25">
      <c r="F132" s="46"/>
      <c r="N132" s="67"/>
    </row>
    <row r="133" spans="6:14" x14ac:dyDescent="0.25">
      <c r="F133" s="46"/>
      <c r="N133" s="67"/>
    </row>
    <row r="134" spans="6:14" x14ac:dyDescent="0.25">
      <c r="F134" s="46"/>
      <c r="N134" s="67"/>
    </row>
    <row r="135" spans="6:14" x14ac:dyDescent="0.25">
      <c r="F135" s="46"/>
      <c r="N135" s="67"/>
    </row>
    <row r="136" spans="6:14" x14ac:dyDescent="0.25">
      <c r="F136" s="46"/>
      <c r="N136" s="67"/>
    </row>
    <row r="137" spans="6:14" x14ac:dyDescent="0.25">
      <c r="F137" s="46"/>
      <c r="N137" s="67"/>
    </row>
    <row r="138" spans="6:14" x14ac:dyDescent="0.25">
      <c r="F138" s="46"/>
      <c r="N138" s="67"/>
    </row>
    <row r="139" spans="6:14" x14ac:dyDescent="0.25">
      <c r="F139" s="46"/>
      <c r="N139" s="67"/>
    </row>
    <row r="140" spans="6:14" x14ac:dyDescent="0.25">
      <c r="F140" s="46"/>
      <c r="N140" s="67"/>
    </row>
    <row r="141" spans="6:14" x14ac:dyDescent="0.25">
      <c r="F141" s="46"/>
      <c r="N141" s="67"/>
    </row>
    <row r="142" spans="6:14" x14ac:dyDescent="0.25">
      <c r="F142" s="46"/>
      <c r="N142" s="67"/>
    </row>
    <row r="143" spans="6:14" x14ac:dyDescent="0.25">
      <c r="F143" s="46"/>
      <c r="N143" s="67"/>
    </row>
    <row r="144" spans="6:14" x14ac:dyDescent="0.25">
      <c r="F144" s="46"/>
      <c r="N144" s="67"/>
    </row>
    <row r="145" spans="6:14" x14ac:dyDescent="0.25">
      <c r="F145" s="46"/>
      <c r="N145" s="67"/>
    </row>
    <row r="146" spans="6:14" x14ac:dyDescent="0.25">
      <c r="F146" s="46"/>
      <c r="N146" s="67"/>
    </row>
    <row r="147" spans="6:14" x14ac:dyDescent="0.25">
      <c r="F147" s="46"/>
      <c r="N147" s="67"/>
    </row>
    <row r="148" spans="6:14" x14ac:dyDescent="0.25">
      <c r="F148" s="46"/>
      <c r="N148" s="67"/>
    </row>
    <row r="149" spans="6:14" x14ac:dyDescent="0.25">
      <c r="F149" s="46"/>
      <c r="N149" s="67"/>
    </row>
    <row r="150" spans="6:14" x14ac:dyDescent="0.25">
      <c r="F150" s="46"/>
      <c r="N150" s="67"/>
    </row>
    <row r="151" spans="6:14" x14ac:dyDescent="0.25">
      <c r="F151" s="46"/>
      <c r="N151" s="67"/>
    </row>
    <row r="152" spans="6:14" x14ac:dyDescent="0.25">
      <c r="F152" s="46"/>
      <c r="N152" s="67"/>
    </row>
    <row r="153" spans="6:14" x14ac:dyDescent="0.25">
      <c r="F153" s="46"/>
      <c r="N153" s="67"/>
    </row>
    <row r="154" spans="6:14" x14ac:dyDescent="0.25">
      <c r="F154" s="46"/>
      <c r="N154" s="67"/>
    </row>
    <row r="155" spans="6:14" x14ac:dyDescent="0.25">
      <c r="F155" s="46"/>
      <c r="N155" s="67"/>
    </row>
    <row r="156" spans="6:14" x14ac:dyDescent="0.25">
      <c r="F156" s="46"/>
      <c r="N156" s="67"/>
    </row>
    <row r="157" spans="6:14" x14ac:dyDescent="0.25">
      <c r="F157" s="46"/>
      <c r="N157" s="67"/>
    </row>
    <row r="158" spans="6:14" x14ac:dyDescent="0.25">
      <c r="F158" s="46"/>
      <c r="N158" s="67"/>
    </row>
    <row r="159" spans="6:14" x14ac:dyDescent="0.25">
      <c r="F159" s="46"/>
      <c r="N159" s="67"/>
    </row>
    <row r="160" spans="6:14" x14ac:dyDescent="0.25">
      <c r="F160" s="46"/>
      <c r="N160" s="67"/>
    </row>
    <row r="161" spans="6:14" x14ac:dyDescent="0.25">
      <c r="F161" s="46"/>
      <c r="N161" s="67"/>
    </row>
    <row r="162" spans="6:14" x14ac:dyDescent="0.25">
      <c r="F162" s="46"/>
      <c r="N162" s="67"/>
    </row>
    <row r="163" spans="6:14" x14ac:dyDescent="0.25">
      <c r="F163" s="46"/>
      <c r="N163" s="67"/>
    </row>
    <row r="164" spans="6:14" x14ac:dyDescent="0.25">
      <c r="F164" s="46"/>
      <c r="N164" s="67"/>
    </row>
    <row r="165" spans="6:14" x14ac:dyDescent="0.25">
      <c r="F165" s="46"/>
      <c r="N165" s="67"/>
    </row>
    <row r="166" spans="6:14" x14ac:dyDescent="0.25">
      <c r="F166" s="46"/>
      <c r="N166" s="67"/>
    </row>
    <row r="167" spans="6:14" x14ac:dyDescent="0.25">
      <c r="F167" s="46"/>
      <c r="N167" s="67"/>
    </row>
    <row r="168" spans="6:14" x14ac:dyDescent="0.25">
      <c r="F168" s="46"/>
      <c r="N168" s="67"/>
    </row>
    <row r="169" spans="6:14" x14ac:dyDescent="0.25">
      <c r="F169" s="46"/>
      <c r="N169" s="67"/>
    </row>
    <row r="170" spans="6:14" x14ac:dyDescent="0.25">
      <c r="F170" s="46"/>
      <c r="N170" s="67"/>
    </row>
    <row r="171" spans="6:14" x14ac:dyDescent="0.25">
      <c r="F171" s="46"/>
      <c r="N171" s="67"/>
    </row>
    <row r="172" spans="6:14" x14ac:dyDescent="0.25">
      <c r="F172" s="46"/>
      <c r="N172" s="67"/>
    </row>
    <row r="173" spans="6:14" x14ac:dyDescent="0.25">
      <c r="F173" s="46"/>
      <c r="N173" s="67"/>
    </row>
    <row r="174" spans="6:14" x14ac:dyDescent="0.25">
      <c r="F174" s="46"/>
      <c r="N174" s="67"/>
    </row>
    <row r="175" spans="6:14" x14ac:dyDescent="0.25">
      <c r="F175" s="46"/>
      <c r="N175" s="67"/>
    </row>
    <row r="176" spans="6:14" x14ac:dyDescent="0.25">
      <c r="F176" s="46"/>
      <c r="N176" s="67"/>
    </row>
    <row r="177" spans="6:14" x14ac:dyDescent="0.25">
      <c r="F177" s="46"/>
      <c r="N177" s="67"/>
    </row>
    <row r="178" spans="6:14" x14ac:dyDescent="0.25">
      <c r="F178" s="46"/>
      <c r="N178" s="67"/>
    </row>
    <row r="179" spans="6:14" x14ac:dyDescent="0.25">
      <c r="F179" s="46"/>
      <c r="N179" s="67"/>
    </row>
    <row r="180" spans="6:14" x14ac:dyDescent="0.25">
      <c r="F180" s="46"/>
      <c r="N180" s="67"/>
    </row>
    <row r="181" spans="6:14" x14ac:dyDescent="0.25">
      <c r="F181" s="46"/>
      <c r="N181" s="67"/>
    </row>
    <row r="182" spans="6:14" x14ac:dyDescent="0.25">
      <c r="F182" s="46"/>
      <c r="N182" s="67"/>
    </row>
    <row r="183" spans="6:14" x14ac:dyDescent="0.25">
      <c r="F183" s="46"/>
      <c r="N183" s="67"/>
    </row>
    <row r="184" spans="6:14" x14ac:dyDescent="0.25">
      <c r="F184" s="46"/>
      <c r="N184" s="67"/>
    </row>
    <row r="185" spans="6:14" x14ac:dyDescent="0.25">
      <c r="F185" s="46"/>
      <c r="N185" s="67"/>
    </row>
    <row r="186" spans="6:14" x14ac:dyDescent="0.25">
      <c r="F186" s="46"/>
      <c r="N186" s="67"/>
    </row>
    <row r="187" spans="6:14" x14ac:dyDescent="0.25">
      <c r="F187" s="46"/>
      <c r="N187" s="67"/>
    </row>
    <row r="188" spans="6:14" x14ac:dyDescent="0.25">
      <c r="F188" s="46"/>
      <c r="N188" s="67"/>
    </row>
    <row r="189" spans="6:14" x14ac:dyDescent="0.25">
      <c r="F189" s="46"/>
      <c r="N189" s="67"/>
    </row>
    <row r="190" spans="6:14" x14ac:dyDescent="0.25">
      <c r="F190" s="46"/>
      <c r="N190" s="67"/>
    </row>
    <row r="191" spans="6:14" x14ac:dyDescent="0.25">
      <c r="F191" s="46"/>
      <c r="N191" s="67"/>
    </row>
    <row r="192" spans="6:14" x14ac:dyDescent="0.25">
      <c r="F192" s="46"/>
      <c r="N192" s="67"/>
    </row>
    <row r="193" spans="6:14" x14ac:dyDescent="0.25">
      <c r="F193" s="46"/>
      <c r="N193" s="67"/>
    </row>
    <row r="194" spans="6:14" x14ac:dyDescent="0.25">
      <c r="F194" s="46"/>
      <c r="N194" s="67"/>
    </row>
    <row r="195" spans="6:14" x14ac:dyDescent="0.25">
      <c r="F195" s="46"/>
      <c r="N195" s="67"/>
    </row>
    <row r="196" spans="6:14" x14ac:dyDescent="0.25">
      <c r="F196" s="46"/>
      <c r="N196" s="67"/>
    </row>
    <row r="197" spans="6:14" x14ac:dyDescent="0.25">
      <c r="F197" s="46"/>
      <c r="N197" s="67"/>
    </row>
    <row r="198" spans="6:14" x14ac:dyDescent="0.25">
      <c r="F198" s="46"/>
      <c r="N198" s="67"/>
    </row>
    <row r="199" spans="6:14" x14ac:dyDescent="0.25">
      <c r="F199" s="46"/>
      <c r="N199" s="67"/>
    </row>
    <row r="200" spans="6:14" x14ac:dyDescent="0.25">
      <c r="F200" s="46"/>
      <c r="N200" s="67"/>
    </row>
    <row r="201" spans="6:14" x14ac:dyDescent="0.25">
      <c r="F201" s="46"/>
      <c r="N201" s="67"/>
    </row>
    <row r="202" spans="6:14" x14ac:dyDescent="0.25">
      <c r="F202" s="46"/>
      <c r="N202" s="67"/>
    </row>
    <row r="203" spans="6:14" x14ac:dyDescent="0.25">
      <c r="F203" s="46"/>
      <c r="N203" s="67"/>
    </row>
    <row r="204" spans="6:14" x14ac:dyDescent="0.25">
      <c r="F204" s="46"/>
      <c r="N204" s="67"/>
    </row>
    <row r="205" spans="6:14" x14ac:dyDescent="0.25">
      <c r="F205" s="46"/>
      <c r="N205" s="67"/>
    </row>
    <row r="206" spans="6:14" x14ac:dyDescent="0.25">
      <c r="F206" s="46"/>
      <c r="N206" s="67"/>
    </row>
    <row r="207" spans="6:14" x14ac:dyDescent="0.25">
      <c r="F207" s="46"/>
      <c r="N207" s="67"/>
    </row>
    <row r="208" spans="6:14" x14ac:dyDescent="0.25">
      <c r="F208" s="46"/>
      <c r="N208" s="67"/>
    </row>
    <row r="209" spans="6:14" x14ac:dyDescent="0.25">
      <c r="F209" s="46"/>
      <c r="N209" s="67"/>
    </row>
    <row r="210" spans="6:14" x14ac:dyDescent="0.25">
      <c r="F210" s="46"/>
      <c r="N210" s="67"/>
    </row>
    <row r="211" spans="6:14" x14ac:dyDescent="0.25">
      <c r="F211" s="46"/>
      <c r="N211" s="67"/>
    </row>
    <row r="212" spans="6:14" x14ac:dyDescent="0.25">
      <c r="F212" s="46"/>
      <c r="N212" s="67"/>
    </row>
    <row r="213" spans="6:14" x14ac:dyDescent="0.25">
      <c r="F213" s="46"/>
      <c r="N213" s="67"/>
    </row>
    <row r="214" spans="6:14" x14ac:dyDescent="0.25">
      <c r="F214" s="46"/>
      <c r="N214" s="67"/>
    </row>
    <row r="215" spans="6:14" x14ac:dyDescent="0.25">
      <c r="F215" s="46"/>
      <c r="N215" s="67"/>
    </row>
    <row r="216" spans="6:14" x14ac:dyDescent="0.25">
      <c r="F216" s="46"/>
      <c r="N216" s="67"/>
    </row>
    <row r="217" spans="6:14" x14ac:dyDescent="0.25">
      <c r="F217" s="46"/>
      <c r="N217" s="67"/>
    </row>
    <row r="218" spans="6:14" x14ac:dyDescent="0.25">
      <c r="F218" s="46"/>
      <c r="N218" s="67"/>
    </row>
    <row r="219" spans="6:14" x14ac:dyDescent="0.25">
      <c r="F219" s="46"/>
      <c r="N219" s="67"/>
    </row>
    <row r="220" spans="6:14" x14ac:dyDescent="0.25">
      <c r="F220" s="46"/>
      <c r="N220" s="67"/>
    </row>
    <row r="221" spans="6:14" x14ac:dyDescent="0.25">
      <c r="F221" s="46"/>
      <c r="N221" s="67"/>
    </row>
    <row r="222" spans="6:14" x14ac:dyDescent="0.25">
      <c r="F222" s="46"/>
      <c r="N222" s="67"/>
    </row>
    <row r="223" spans="6:14" x14ac:dyDescent="0.25">
      <c r="F223" s="46"/>
      <c r="N223" s="67"/>
    </row>
    <row r="224" spans="6:14" x14ac:dyDescent="0.25">
      <c r="F224" s="46"/>
      <c r="N224" s="67"/>
    </row>
    <row r="225" spans="6:14" x14ac:dyDescent="0.25">
      <c r="F225" s="46"/>
      <c r="N225" s="67"/>
    </row>
    <row r="226" spans="6:14" x14ac:dyDescent="0.25">
      <c r="F226" s="46"/>
      <c r="N226" s="67"/>
    </row>
    <row r="227" spans="6:14" x14ac:dyDescent="0.25">
      <c r="F227" s="46"/>
      <c r="N227" s="67"/>
    </row>
    <row r="228" spans="6:14" x14ac:dyDescent="0.25">
      <c r="F228" s="46"/>
      <c r="N228" s="67"/>
    </row>
    <row r="229" spans="6:14" x14ac:dyDescent="0.25">
      <c r="F229" s="46"/>
      <c r="N229" s="67"/>
    </row>
    <row r="230" spans="6:14" x14ac:dyDescent="0.25">
      <c r="F230" s="46"/>
      <c r="N230" s="67"/>
    </row>
    <row r="231" spans="6:14" x14ac:dyDescent="0.25">
      <c r="F231" s="46"/>
      <c r="N231" s="67"/>
    </row>
    <row r="232" spans="6:14" x14ac:dyDescent="0.25">
      <c r="F232" s="46"/>
      <c r="N232" s="67"/>
    </row>
    <row r="233" spans="6:14" x14ac:dyDescent="0.25">
      <c r="F233" s="46"/>
      <c r="N233" s="67"/>
    </row>
    <row r="234" spans="6:14" x14ac:dyDescent="0.25">
      <c r="F234" s="46"/>
      <c r="N234" s="67"/>
    </row>
    <row r="235" spans="6:14" x14ac:dyDescent="0.25">
      <c r="F235" s="46"/>
      <c r="N235" s="67"/>
    </row>
    <row r="236" spans="6:14" x14ac:dyDescent="0.25">
      <c r="F236" s="46"/>
      <c r="N236" s="67"/>
    </row>
    <row r="237" spans="6:14" x14ac:dyDescent="0.25">
      <c r="F237" s="46"/>
      <c r="N237" s="67"/>
    </row>
    <row r="238" spans="6:14" x14ac:dyDescent="0.25">
      <c r="F238" s="46"/>
      <c r="N238" s="67"/>
    </row>
    <row r="239" spans="6:14" x14ac:dyDescent="0.25">
      <c r="F239" s="46"/>
      <c r="N239" s="67"/>
    </row>
    <row r="240" spans="6:14" x14ac:dyDescent="0.25">
      <c r="F240" s="46"/>
      <c r="N240" s="67"/>
    </row>
    <row r="241" spans="6:14" x14ac:dyDescent="0.25">
      <c r="F241" s="46"/>
      <c r="N241" s="67"/>
    </row>
    <row r="242" spans="6:14" x14ac:dyDescent="0.25">
      <c r="F242" s="46"/>
      <c r="N242" s="67"/>
    </row>
    <row r="243" spans="6:14" x14ac:dyDescent="0.25">
      <c r="F243" s="46"/>
      <c r="N243" s="67"/>
    </row>
    <row r="244" spans="6:14" x14ac:dyDescent="0.25">
      <c r="F244" s="46"/>
      <c r="N244" s="67"/>
    </row>
    <row r="245" spans="6:14" x14ac:dyDescent="0.25">
      <c r="F245" s="46"/>
      <c r="N245" s="67"/>
    </row>
    <row r="246" spans="6:14" x14ac:dyDescent="0.25">
      <c r="F246" s="46"/>
      <c r="N246" s="67"/>
    </row>
    <row r="247" spans="6:14" x14ac:dyDescent="0.25">
      <c r="F247" s="46"/>
      <c r="N247" s="67"/>
    </row>
    <row r="248" spans="6:14" x14ac:dyDescent="0.25">
      <c r="F248" s="46"/>
      <c r="N248" s="67"/>
    </row>
    <row r="249" spans="6:14" x14ac:dyDescent="0.25">
      <c r="F249" s="46"/>
      <c r="N249" s="67"/>
    </row>
    <row r="250" spans="6:14" x14ac:dyDescent="0.25">
      <c r="F250" s="46"/>
      <c r="N250" s="67"/>
    </row>
    <row r="251" spans="6:14" x14ac:dyDescent="0.25">
      <c r="F251" s="46"/>
      <c r="N251" s="67"/>
    </row>
    <row r="252" spans="6:14" x14ac:dyDescent="0.25">
      <c r="F252" s="46"/>
      <c r="N252" s="67"/>
    </row>
    <row r="253" spans="6:14" x14ac:dyDescent="0.25">
      <c r="F253" s="46"/>
      <c r="N253" s="67"/>
    </row>
    <row r="254" spans="6:14" x14ac:dyDescent="0.25">
      <c r="F254" s="46"/>
      <c r="N254" s="67"/>
    </row>
    <row r="255" spans="6:14" x14ac:dyDescent="0.25">
      <c r="F255" s="46"/>
      <c r="N255" s="67"/>
    </row>
    <row r="256" spans="6:14" x14ac:dyDescent="0.25">
      <c r="F256" s="46"/>
      <c r="N256" s="67"/>
    </row>
    <row r="257" spans="6:14" x14ac:dyDescent="0.25">
      <c r="F257" s="46"/>
      <c r="N257" s="67"/>
    </row>
    <row r="258" spans="6:14" x14ac:dyDescent="0.25">
      <c r="F258" s="46"/>
      <c r="N258" s="67"/>
    </row>
    <row r="259" spans="6:14" x14ac:dyDescent="0.25">
      <c r="F259" s="46"/>
      <c r="N259" s="67"/>
    </row>
    <row r="260" spans="6:14" x14ac:dyDescent="0.25">
      <c r="F260" s="46"/>
      <c r="N260" s="67"/>
    </row>
    <row r="261" spans="6:14" x14ac:dyDescent="0.25">
      <c r="F261" s="46"/>
      <c r="N261" s="67"/>
    </row>
    <row r="262" spans="6:14" x14ac:dyDescent="0.25">
      <c r="F262" s="46"/>
      <c r="N262" s="67"/>
    </row>
    <row r="263" spans="6:14" x14ac:dyDescent="0.25">
      <c r="F263" s="46"/>
      <c r="N263" s="67"/>
    </row>
    <row r="264" spans="6:14" x14ac:dyDescent="0.25">
      <c r="F264" s="46"/>
      <c r="N264" s="67"/>
    </row>
    <row r="265" spans="6:14" x14ac:dyDescent="0.25">
      <c r="F265" s="46"/>
      <c r="N265" s="67"/>
    </row>
    <row r="266" spans="6:14" x14ac:dyDescent="0.25">
      <c r="F266" s="46"/>
      <c r="N266" s="67"/>
    </row>
    <row r="267" spans="6:14" x14ac:dyDescent="0.25">
      <c r="F267" s="46"/>
      <c r="N267" s="67"/>
    </row>
    <row r="268" spans="6:14" x14ac:dyDescent="0.25">
      <c r="F268" s="46"/>
      <c r="N268" s="67"/>
    </row>
    <row r="269" spans="6:14" x14ac:dyDescent="0.25">
      <c r="F269" s="46"/>
      <c r="N269" s="67"/>
    </row>
    <row r="270" spans="6:14" x14ac:dyDescent="0.25">
      <c r="F270" s="46"/>
      <c r="N270" s="67"/>
    </row>
    <row r="271" spans="6:14" x14ac:dyDescent="0.25">
      <c r="F271" s="46"/>
      <c r="N271" s="67"/>
    </row>
    <row r="272" spans="6:14" x14ac:dyDescent="0.25">
      <c r="F272" s="46"/>
      <c r="N272" s="67"/>
    </row>
    <row r="273" spans="6:14" x14ac:dyDescent="0.25">
      <c r="F273" s="46"/>
      <c r="N273" s="67"/>
    </row>
    <row r="274" spans="6:14" x14ac:dyDescent="0.25">
      <c r="F274" s="46"/>
      <c r="N274" s="67"/>
    </row>
    <row r="275" spans="6:14" x14ac:dyDescent="0.25">
      <c r="F275" s="46"/>
      <c r="N275" s="67"/>
    </row>
    <row r="276" spans="6:14" x14ac:dyDescent="0.25">
      <c r="F276" s="46"/>
      <c r="N276" s="67"/>
    </row>
    <row r="277" spans="6:14" x14ac:dyDescent="0.25">
      <c r="F277" s="46"/>
      <c r="N277" s="67"/>
    </row>
    <row r="278" spans="6:14" x14ac:dyDescent="0.25">
      <c r="F278" s="46"/>
      <c r="N278" s="67"/>
    </row>
    <row r="279" spans="6:14" x14ac:dyDescent="0.25">
      <c r="F279" s="46"/>
      <c r="N279" s="67"/>
    </row>
    <row r="280" spans="6:14" x14ac:dyDescent="0.25">
      <c r="F280" s="46"/>
      <c r="N280" s="67"/>
    </row>
    <row r="281" spans="6:14" x14ac:dyDescent="0.25">
      <c r="F281" s="46"/>
      <c r="N281" s="67"/>
    </row>
    <row r="282" spans="6:14" x14ac:dyDescent="0.25">
      <c r="F282" s="46"/>
      <c r="N282" s="67"/>
    </row>
    <row r="283" spans="6:14" x14ac:dyDescent="0.25">
      <c r="F283" s="46"/>
      <c r="N283" s="67"/>
    </row>
    <row r="284" spans="6:14" x14ac:dyDescent="0.25">
      <c r="F284" s="46"/>
      <c r="N284" s="67"/>
    </row>
    <row r="285" spans="6:14" x14ac:dyDescent="0.25">
      <c r="F285" s="46"/>
      <c r="N285" s="67"/>
    </row>
    <row r="286" spans="6:14" x14ac:dyDescent="0.25">
      <c r="F286" s="46"/>
      <c r="N286" s="67"/>
    </row>
    <row r="287" spans="6:14" x14ac:dyDescent="0.25">
      <c r="F287" s="46"/>
      <c r="N287" s="67"/>
    </row>
    <row r="288" spans="6:14" x14ac:dyDescent="0.25">
      <c r="F288" s="46"/>
      <c r="N288" s="67"/>
    </row>
    <row r="289" spans="6:14" x14ac:dyDescent="0.25">
      <c r="F289" s="46"/>
      <c r="N289" s="67"/>
    </row>
    <row r="290" spans="6:14" x14ac:dyDescent="0.25">
      <c r="F290" s="46"/>
      <c r="N290" s="67"/>
    </row>
    <row r="291" spans="6:14" x14ac:dyDescent="0.25">
      <c r="F291" s="46"/>
      <c r="N291" s="67"/>
    </row>
    <row r="292" spans="6:14" x14ac:dyDescent="0.25">
      <c r="F292" s="46"/>
      <c r="N292" s="67"/>
    </row>
    <row r="293" spans="6:14" x14ac:dyDescent="0.25">
      <c r="F293" s="46"/>
      <c r="N293" s="67"/>
    </row>
    <row r="294" spans="6:14" x14ac:dyDescent="0.25">
      <c r="F294" s="46"/>
      <c r="N294" s="67"/>
    </row>
    <row r="295" spans="6:14" x14ac:dyDescent="0.25">
      <c r="F295" s="46"/>
      <c r="N295" s="67"/>
    </row>
    <row r="296" spans="6:14" x14ac:dyDescent="0.25">
      <c r="F296" s="46"/>
      <c r="N296" s="67"/>
    </row>
    <row r="297" spans="6:14" x14ac:dyDescent="0.25">
      <c r="F297" s="46"/>
      <c r="N297" s="67"/>
    </row>
    <row r="298" spans="6:14" x14ac:dyDescent="0.25">
      <c r="F298" s="46"/>
      <c r="N298" s="67"/>
    </row>
    <row r="299" spans="6:14" x14ac:dyDescent="0.25">
      <c r="F299" s="46"/>
      <c r="N299" s="67"/>
    </row>
    <row r="300" spans="6:14" x14ac:dyDescent="0.25">
      <c r="F300" s="46"/>
      <c r="N300" s="67"/>
    </row>
    <row r="301" spans="6:14" x14ac:dyDescent="0.25">
      <c r="F301" s="46"/>
      <c r="N301" s="67"/>
    </row>
    <row r="302" spans="6:14" x14ac:dyDescent="0.25">
      <c r="F302" s="46"/>
      <c r="N302" s="67"/>
    </row>
    <row r="303" spans="6:14" x14ac:dyDescent="0.25">
      <c r="F303" s="46"/>
      <c r="N303" s="67"/>
    </row>
    <row r="304" spans="6:14" x14ac:dyDescent="0.25">
      <c r="F304" s="46"/>
      <c r="N304" s="67"/>
    </row>
    <row r="305" spans="6:14" x14ac:dyDescent="0.25">
      <c r="F305" s="46"/>
      <c r="N305" s="67"/>
    </row>
    <row r="306" spans="6:14" x14ac:dyDescent="0.25">
      <c r="F306" s="46"/>
      <c r="N306" s="67"/>
    </row>
    <row r="307" spans="6:14" x14ac:dyDescent="0.25">
      <c r="F307" s="46"/>
      <c r="N307" s="67"/>
    </row>
    <row r="308" spans="6:14" x14ac:dyDescent="0.25">
      <c r="F308" s="46"/>
      <c r="N308" s="67"/>
    </row>
    <row r="309" spans="6:14" x14ac:dyDescent="0.25">
      <c r="F309" s="46"/>
      <c r="N309" s="67"/>
    </row>
    <row r="310" spans="6:14" x14ac:dyDescent="0.25">
      <c r="F310" s="46"/>
      <c r="N310" s="67"/>
    </row>
    <row r="311" spans="6:14" x14ac:dyDescent="0.25">
      <c r="F311" s="46"/>
      <c r="N311" s="67"/>
    </row>
    <row r="312" spans="6:14" x14ac:dyDescent="0.25">
      <c r="F312" s="46"/>
      <c r="N312" s="67"/>
    </row>
    <row r="313" spans="6:14" x14ac:dyDescent="0.25">
      <c r="F313" s="46"/>
      <c r="N313" s="67"/>
    </row>
    <row r="314" spans="6:14" x14ac:dyDescent="0.25">
      <c r="F314" s="46"/>
      <c r="N314" s="67"/>
    </row>
    <row r="315" spans="6:14" x14ac:dyDescent="0.25">
      <c r="F315" s="46"/>
      <c r="N315" s="67"/>
    </row>
    <row r="316" spans="6:14" x14ac:dyDescent="0.25">
      <c r="F316" s="46"/>
      <c r="N316" s="67"/>
    </row>
    <row r="317" spans="6:14" x14ac:dyDescent="0.25">
      <c r="F317" s="46"/>
      <c r="N317" s="67"/>
    </row>
    <row r="318" spans="6:14" x14ac:dyDescent="0.25">
      <c r="F318" s="46"/>
      <c r="N318" s="67"/>
    </row>
    <row r="319" spans="6:14" x14ac:dyDescent="0.25">
      <c r="F319" s="46"/>
      <c r="N319" s="67"/>
    </row>
    <row r="320" spans="6:14" x14ac:dyDescent="0.25">
      <c r="F320" s="46"/>
      <c r="N320" s="67"/>
    </row>
    <row r="321" spans="6:14" x14ac:dyDescent="0.25">
      <c r="F321" s="46"/>
      <c r="N321" s="67"/>
    </row>
    <row r="322" spans="6:14" x14ac:dyDescent="0.25">
      <c r="F322" s="46"/>
      <c r="N322" s="67"/>
    </row>
    <row r="323" spans="6:14" x14ac:dyDescent="0.25">
      <c r="F323" s="46"/>
      <c r="N323" s="67"/>
    </row>
    <row r="324" spans="6:14" x14ac:dyDescent="0.25">
      <c r="F324" s="46"/>
      <c r="N324" s="67"/>
    </row>
    <row r="325" spans="6:14" x14ac:dyDescent="0.25">
      <c r="F325" s="46"/>
      <c r="N325" s="67"/>
    </row>
    <row r="326" spans="6:14" x14ac:dyDescent="0.25">
      <c r="F326" s="46"/>
      <c r="N326" s="67"/>
    </row>
    <row r="327" spans="6:14" x14ac:dyDescent="0.25">
      <c r="F327" s="46"/>
      <c r="N327" s="67"/>
    </row>
    <row r="328" spans="6:14" x14ac:dyDescent="0.25">
      <c r="F328" s="46"/>
      <c r="N328" s="67"/>
    </row>
    <row r="329" spans="6:14" x14ac:dyDescent="0.25">
      <c r="F329" s="46"/>
      <c r="N329" s="67"/>
    </row>
    <row r="330" spans="6:14" x14ac:dyDescent="0.25">
      <c r="F330" s="46"/>
      <c r="N330" s="67"/>
    </row>
    <row r="331" spans="6:14" x14ac:dyDescent="0.25">
      <c r="F331" s="46"/>
      <c r="N331" s="67"/>
    </row>
    <row r="332" spans="6:14" x14ac:dyDescent="0.25">
      <c r="F332" s="46"/>
      <c r="N332" s="67"/>
    </row>
    <row r="333" spans="6:14" x14ac:dyDescent="0.25">
      <c r="F333" s="46"/>
      <c r="N333" s="67"/>
    </row>
    <row r="334" spans="6:14" x14ac:dyDescent="0.25">
      <c r="F334" s="46"/>
      <c r="N334" s="67"/>
    </row>
    <row r="335" spans="6:14" x14ac:dyDescent="0.25">
      <c r="F335" s="46"/>
      <c r="N335" s="67"/>
    </row>
    <row r="336" spans="6:14" x14ac:dyDescent="0.25">
      <c r="F336" s="46"/>
      <c r="N336" s="67"/>
    </row>
    <row r="337" spans="6:14" x14ac:dyDescent="0.25">
      <c r="F337" s="46"/>
      <c r="N337" s="67"/>
    </row>
    <row r="338" spans="6:14" x14ac:dyDescent="0.25">
      <c r="F338" s="46"/>
      <c r="N338" s="67"/>
    </row>
    <row r="339" spans="6:14" x14ac:dyDescent="0.25">
      <c r="F339" s="46"/>
      <c r="N339" s="67"/>
    </row>
    <row r="340" spans="6:14" x14ac:dyDescent="0.25">
      <c r="F340" s="46"/>
      <c r="N340" s="67"/>
    </row>
    <row r="341" spans="6:14" x14ac:dyDescent="0.25">
      <c r="F341" s="46"/>
      <c r="N341" s="67"/>
    </row>
    <row r="342" spans="6:14" x14ac:dyDescent="0.25">
      <c r="F342" s="46"/>
      <c r="N342" s="67"/>
    </row>
    <row r="343" spans="6:14" x14ac:dyDescent="0.25">
      <c r="F343" s="46"/>
      <c r="N343" s="67"/>
    </row>
    <row r="344" spans="6:14" x14ac:dyDescent="0.25">
      <c r="F344" s="46"/>
      <c r="N344" s="67"/>
    </row>
    <row r="345" spans="6:14" x14ac:dyDescent="0.25">
      <c r="F345" s="46"/>
      <c r="N345" s="67"/>
    </row>
    <row r="346" spans="6:14" x14ac:dyDescent="0.25">
      <c r="F346" s="46"/>
      <c r="N346" s="67"/>
    </row>
    <row r="347" spans="6:14" x14ac:dyDescent="0.25">
      <c r="F347" s="46"/>
      <c r="N347" s="67"/>
    </row>
    <row r="348" spans="6:14" x14ac:dyDescent="0.25">
      <c r="F348" s="46"/>
      <c r="N348" s="67"/>
    </row>
    <row r="349" spans="6:14" x14ac:dyDescent="0.25">
      <c r="F349" s="46"/>
      <c r="N349" s="67"/>
    </row>
    <row r="350" spans="6:14" x14ac:dyDescent="0.25">
      <c r="F350" s="46"/>
      <c r="N350" s="67"/>
    </row>
    <row r="351" spans="6:14" x14ac:dyDescent="0.25">
      <c r="F351" s="46"/>
      <c r="N351" s="67"/>
    </row>
    <row r="352" spans="6:14" x14ac:dyDescent="0.25">
      <c r="F352" s="46"/>
      <c r="N352" s="67"/>
    </row>
    <row r="353" spans="6:14" x14ac:dyDescent="0.25">
      <c r="F353" s="46"/>
      <c r="N353" s="67"/>
    </row>
    <row r="354" spans="6:14" x14ac:dyDescent="0.25">
      <c r="F354" s="46"/>
      <c r="N354" s="67"/>
    </row>
    <row r="355" spans="6:14" x14ac:dyDescent="0.25">
      <c r="F355" s="46"/>
      <c r="N355" s="67"/>
    </row>
    <row r="356" spans="6:14" x14ac:dyDescent="0.25">
      <c r="F356" s="46"/>
      <c r="N356" s="67"/>
    </row>
    <row r="357" spans="6:14" x14ac:dyDescent="0.25">
      <c r="F357" s="46"/>
      <c r="N357" s="67"/>
    </row>
    <row r="358" spans="6:14" x14ac:dyDescent="0.25">
      <c r="F358" s="46"/>
      <c r="N358" s="67"/>
    </row>
    <row r="359" spans="6:14" x14ac:dyDescent="0.25">
      <c r="F359" s="46"/>
      <c r="N359" s="67"/>
    </row>
    <row r="360" spans="6:14" x14ac:dyDescent="0.25">
      <c r="F360" s="46"/>
      <c r="N360" s="67"/>
    </row>
    <row r="361" spans="6:14" x14ac:dyDescent="0.25">
      <c r="F361" s="46"/>
      <c r="N361" s="67"/>
    </row>
    <row r="362" spans="6:14" x14ac:dyDescent="0.25">
      <c r="F362" s="46"/>
      <c r="N362" s="67"/>
    </row>
    <row r="363" spans="6:14" x14ac:dyDescent="0.25">
      <c r="F363" s="46"/>
      <c r="N363" s="67"/>
    </row>
    <row r="364" spans="6:14" x14ac:dyDescent="0.25">
      <c r="F364" s="46"/>
      <c r="N364" s="67"/>
    </row>
    <row r="365" spans="6:14" x14ac:dyDescent="0.25">
      <c r="F365" s="46"/>
      <c r="N365" s="67"/>
    </row>
    <row r="366" spans="6:14" x14ac:dyDescent="0.25">
      <c r="F366" s="46"/>
      <c r="N366" s="67"/>
    </row>
    <row r="367" spans="6:14" x14ac:dyDescent="0.25">
      <c r="F367" s="46"/>
      <c r="N367" s="67"/>
    </row>
    <row r="368" spans="6:14" x14ac:dyDescent="0.25">
      <c r="F368" s="46"/>
      <c r="N368" s="67"/>
    </row>
    <row r="369" spans="6:14" x14ac:dyDescent="0.25">
      <c r="F369" s="46"/>
      <c r="N369" s="67"/>
    </row>
    <row r="370" spans="6:14" x14ac:dyDescent="0.25">
      <c r="F370" s="46"/>
      <c r="N370" s="67"/>
    </row>
    <row r="371" spans="6:14" x14ac:dyDescent="0.25">
      <c r="F371" s="46"/>
      <c r="N371" s="67"/>
    </row>
    <row r="372" spans="6:14" x14ac:dyDescent="0.25">
      <c r="F372" s="46"/>
      <c r="N372" s="67"/>
    </row>
    <row r="373" spans="6:14" x14ac:dyDescent="0.25">
      <c r="F373" s="46"/>
      <c r="N373" s="67"/>
    </row>
    <row r="374" spans="6:14" x14ac:dyDescent="0.25">
      <c r="F374" s="46"/>
      <c r="N374" s="67"/>
    </row>
    <row r="375" spans="6:14" x14ac:dyDescent="0.25">
      <c r="F375" s="46"/>
      <c r="N375" s="67"/>
    </row>
    <row r="376" spans="6:14" x14ac:dyDescent="0.25">
      <c r="F376" s="46"/>
      <c r="N376" s="67"/>
    </row>
    <row r="377" spans="6:14" x14ac:dyDescent="0.25">
      <c r="F377" s="46"/>
      <c r="N377" s="67"/>
    </row>
    <row r="378" spans="6:14" x14ac:dyDescent="0.25">
      <c r="F378" s="46"/>
      <c r="N378" s="67"/>
    </row>
    <row r="379" spans="6:14" x14ac:dyDescent="0.25">
      <c r="F379" s="46"/>
      <c r="N379" s="67"/>
    </row>
    <row r="380" spans="6:14" x14ac:dyDescent="0.25">
      <c r="F380" s="46"/>
      <c r="N380" s="67"/>
    </row>
    <row r="381" spans="6:14" x14ac:dyDescent="0.25">
      <c r="F381" s="46"/>
      <c r="N381" s="67"/>
    </row>
    <row r="382" spans="6:14" x14ac:dyDescent="0.25">
      <c r="F382" s="46"/>
      <c r="N382" s="67"/>
    </row>
    <row r="383" spans="6:14" x14ac:dyDescent="0.25">
      <c r="F383" s="46"/>
      <c r="N383" s="67"/>
    </row>
    <row r="384" spans="6:14" x14ac:dyDescent="0.25">
      <c r="F384" s="46"/>
      <c r="N384" s="67"/>
    </row>
    <row r="385" spans="6:14" x14ac:dyDescent="0.25">
      <c r="F385" s="46"/>
      <c r="N385" s="67"/>
    </row>
    <row r="386" spans="6:14" x14ac:dyDescent="0.25">
      <c r="F386" s="46"/>
      <c r="N386" s="67"/>
    </row>
    <row r="387" spans="6:14" x14ac:dyDescent="0.25">
      <c r="F387" s="46"/>
      <c r="N387" s="67"/>
    </row>
    <row r="388" spans="6:14" x14ac:dyDescent="0.25">
      <c r="F388" s="46"/>
      <c r="N388" s="67"/>
    </row>
    <row r="389" spans="6:14" x14ac:dyDescent="0.25">
      <c r="F389" s="46"/>
      <c r="N389" s="67"/>
    </row>
    <row r="390" spans="6:14" x14ac:dyDescent="0.25">
      <c r="F390" s="46"/>
      <c r="N390" s="67"/>
    </row>
    <row r="391" spans="6:14" x14ac:dyDescent="0.25">
      <c r="F391" s="46"/>
      <c r="N391" s="67"/>
    </row>
    <row r="392" spans="6:14" x14ac:dyDescent="0.25">
      <c r="F392" s="46"/>
      <c r="N392" s="67"/>
    </row>
    <row r="393" spans="6:14" x14ac:dyDescent="0.25">
      <c r="F393" s="46"/>
      <c r="N393" s="67"/>
    </row>
    <row r="394" spans="6:14" x14ac:dyDescent="0.25">
      <c r="F394" s="46"/>
      <c r="N394" s="67"/>
    </row>
    <row r="395" spans="6:14" x14ac:dyDescent="0.25">
      <c r="F395" s="46"/>
      <c r="N395" s="67"/>
    </row>
    <row r="396" spans="6:14" x14ac:dyDescent="0.25">
      <c r="F396" s="46"/>
      <c r="N396" s="67"/>
    </row>
    <row r="397" spans="6:14" x14ac:dyDescent="0.25">
      <c r="F397" s="46"/>
      <c r="N397" s="67"/>
    </row>
    <row r="398" spans="6:14" x14ac:dyDescent="0.25">
      <c r="F398" s="46"/>
      <c r="N398" s="67"/>
    </row>
    <row r="399" spans="6:14" x14ac:dyDescent="0.25">
      <c r="F399" s="46"/>
      <c r="N399" s="67"/>
    </row>
    <row r="400" spans="6:14" x14ac:dyDescent="0.25">
      <c r="F400" s="46"/>
      <c r="N400" s="67"/>
    </row>
    <row r="401" spans="6:14" x14ac:dyDescent="0.25">
      <c r="F401" s="46"/>
      <c r="N401" s="67"/>
    </row>
    <row r="402" spans="6:14" x14ac:dyDescent="0.25">
      <c r="F402" s="46"/>
      <c r="N402" s="67"/>
    </row>
    <row r="403" spans="6:14" x14ac:dyDescent="0.25">
      <c r="F403" s="46"/>
      <c r="N403" s="67"/>
    </row>
    <row r="404" spans="6:14" x14ac:dyDescent="0.25">
      <c r="F404" s="46"/>
      <c r="N404" s="67"/>
    </row>
    <row r="405" spans="6:14" x14ac:dyDescent="0.25">
      <c r="F405" s="46"/>
      <c r="N405" s="67"/>
    </row>
    <row r="406" spans="6:14" x14ac:dyDescent="0.25">
      <c r="F406" s="46"/>
      <c r="N406" s="67"/>
    </row>
    <row r="407" spans="6:14" x14ac:dyDescent="0.25">
      <c r="F407" s="46"/>
      <c r="N407" s="67"/>
    </row>
    <row r="408" spans="6:14" x14ac:dyDescent="0.25">
      <c r="F408" s="46"/>
      <c r="N408" s="67"/>
    </row>
    <row r="409" spans="6:14" x14ac:dyDescent="0.25">
      <c r="F409" s="46"/>
      <c r="N409" s="67"/>
    </row>
    <row r="410" spans="6:14" x14ac:dyDescent="0.25">
      <c r="F410" s="46"/>
      <c r="N410" s="67"/>
    </row>
    <row r="411" spans="6:14" x14ac:dyDescent="0.25">
      <c r="F411" s="46"/>
      <c r="N411" s="67"/>
    </row>
    <row r="412" spans="6:14" x14ac:dyDescent="0.25">
      <c r="F412" s="46"/>
      <c r="N412" s="67"/>
    </row>
    <row r="413" spans="6:14" x14ac:dyDescent="0.25">
      <c r="F413" s="46"/>
      <c r="N413" s="67"/>
    </row>
    <row r="414" spans="6:14" x14ac:dyDescent="0.25">
      <c r="F414" s="46"/>
      <c r="N414" s="67"/>
    </row>
    <row r="415" spans="6:14" x14ac:dyDescent="0.25">
      <c r="F415" s="46"/>
      <c r="N415" s="67"/>
    </row>
    <row r="416" spans="6:14" x14ac:dyDescent="0.25">
      <c r="F416" s="46"/>
      <c r="N416" s="67"/>
    </row>
    <row r="417" spans="6:14" x14ac:dyDescent="0.25">
      <c r="F417" s="46"/>
      <c r="N417" s="67"/>
    </row>
    <row r="418" spans="6:14" x14ac:dyDescent="0.25">
      <c r="F418" s="46"/>
      <c r="N418" s="67"/>
    </row>
    <row r="419" spans="6:14" x14ac:dyDescent="0.25">
      <c r="F419" s="46"/>
      <c r="N419" s="67"/>
    </row>
    <row r="420" spans="6:14" x14ac:dyDescent="0.25">
      <c r="F420" s="46"/>
      <c r="N420" s="67"/>
    </row>
    <row r="421" spans="6:14" x14ac:dyDescent="0.25">
      <c r="F421" s="46"/>
      <c r="N421" s="67"/>
    </row>
    <row r="422" spans="6:14" x14ac:dyDescent="0.25">
      <c r="F422" s="46"/>
      <c r="N422" s="67"/>
    </row>
    <row r="423" spans="6:14" x14ac:dyDescent="0.25">
      <c r="F423" s="46"/>
      <c r="N423" s="67"/>
    </row>
    <row r="424" spans="6:14" x14ac:dyDescent="0.25">
      <c r="F424" s="46"/>
      <c r="N424" s="67"/>
    </row>
    <row r="425" spans="6:14" x14ac:dyDescent="0.25">
      <c r="F425" s="46"/>
      <c r="N425" s="67"/>
    </row>
    <row r="426" spans="6:14" x14ac:dyDescent="0.25">
      <c r="F426" s="46"/>
      <c r="N426" s="67"/>
    </row>
    <row r="427" spans="6:14" x14ac:dyDescent="0.25">
      <c r="F427" s="46"/>
      <c r="N427" s="67"/>
    </row>
    <row r="428" spans="6:14" x14ac:dyDescent="0.25">
      <c r="F428" s="46"/>
      <c r="N428" s="67"/>
    </row>
    <row r="429" spans="6:14" x14ac:dyDescent="0.25">
      <c r="F429" s="46"/>
      <c r="N429" s="67"/>
    </row>
    <row r="430" spans="6:14" x14ac:dyDescent="0.25">
      <c r="F430" s="46"/>
      <c r="N430" s="67"/>
    </row>
    <row r="431" spans="6:14" x14ac:dyDescent="0.25">
      <c r="F431" s="46"/>
      <c r="N431" s="67"/>
    </row>
    <row r="432" spans="6:14" x14ac:dyDescent="0.25">
      <c r="F432" s="46"/>
      <c r="N432" s="67"/>
    </row>
    <row r="433" spans="6:14" x14ac:dyDescent="0.25">
      <c r="F433" s="46"/>
      <c r="N433" s="67"/>
    </row>
    <row r="434" spans="6:14" x14ac:dyDescent="0.25">
      <c r="F434" s="46"/>
      <c r="N434" s="67"/>
    </row>
    <row r="435" spans="6:14" x14ac:dyDescent="0.25">
      <c r="F435" s="46"/>
      <c r="N435" s="67"/>
    </row>
    <row r="436" spans="6:14" x14ac:dyDescent="0.25">
      <c r="F436" s="46"/>
      <c r="N436" s="67"/>
    </row>
    <row r="437" spans="6:14" x14ac:dyDescent="0.25">
      <c r="F437" s="46"/>
      <c r="N437" s="67"/>
    </row>
    <row r="438" spans="6:14" x14ac:dyDescent="0.25">
      <c r="F438" s="46"/>
      <c r="N438" s="67"/>
    </row>
    <row r="439" spans="6:14" x14ac:dyDescent="0.25">
      <c r="F439" s="46"/>
      <c r="N439" s="67"/>
    </row>
    <row r="440" spans="6:14" x14ac:dyDescent="0.25">
      <c r="F440" s="46"/>
      <c r="N440" s="67"/>
    </row>
    <row r="441" spans="6:14" x14ac:dyDescent="0.25">
      <c r="F441" s="46"/>
      <c r="N441" s="67"/>
    </row>
    <row r="442" spans="6:14" x14ac:dyDescent="0.25">
      <c r="F442" s="46"/>
      <c r="N442" s="67"/>
    </row>
    <row r="443" spans="6:14" x14ac:dyDescent="0.25">
      <c r="F443" s="46"/>
      <c r="N443" s="67"/>
    </row>
    <row r="444" spans="6:14" x14ac:dyDescent="0.25">
      <c r="F444" s="46"/>
      <c r="N444" s="67"/>
    </row>
    <row r="445" spans="6:14" x14ac:dyDescent="0.25">
      <c r="F445" s="46"/>
      <c r="N445" s="67"/>
    </row>
    <row r="446" spans="6:14" x14ac:dyDescent="0.25">
      <c r="F446" s="46"/>
      <c r="N446" s="67"/>
    </row>
    <row r="447" spans="6:14" x14ac:dyDescent="0.25">
      <c r="F447" s="46"/>
      <c r="N447" s="67"/>
    </row>
    <row r="448" spans="6:14" x14ac:dyDescent="0.25">
      <c r="F448" s="46"/>
      <c r="N448" s="67"/>
    </row>
    <row r="449" spans="6:14" x14ac:dyDescent="0.25">
      <c r="F449" s="46"/>
      <c r="N449" s="67"/>
    </row>
    <row r="450" spans="6:14" x14ac:dyDescent="0.25">
      <c r="F450" s="46"/>
      <c r="N450" s="67"/>
    </row>
    <row r="451" spans="6:14" x14ac:dyDescent="0.25">
      <c r="F451" s="46"/>
      <c r="N451" s="67"/>
    </row>
    <row r="452" spans="6:14" x14ac:dyDescent="0.25">
      <c r="F452" s="46"/>
      <c r="N452" s="67"/>
    </row>
    <row r="453" spans="6:14" x14ac:dyDescent="0.25">
      <c r="F453" s="46"/>
      <c r="N453" s="67"/>
    </row>
    <row r="454" spans="6:14" x14ac:dyDescent="0.25">
      <c r="F454" s="46"/>
      <c r="N454" s="67"/>
    </row>
    <row r="455" spans="6:14" x14ac:dyDescent="0.25">
      <c r="F455" s="46"/>
      <c r="N455" s="67"/>
    </row>
    <row r="456" spans="6:14" x14ac:dyDescent="0.25">
      <c r="F456" s="46"/>
      <c r="N456" s="67"/>
    </row>
    <row r="457" spans="6:14" x14ac:dyDescent="0.25">
      <c r="F457" s="46"/>
      <c r="N457" s="67"/>
    </row>
    <row r="458" spans="6:14" x14ac:dyDescent="0.25">
      <c r="F458" s="46"/>
      <c r="N458" s="67"/>
    </row>
    <row r="459" spans="6:14" x14ac:dyDescent="0.25">
      <c r="F459" s="46"/>
      <c r="N459" s="67"/>
    </row>
    <row r="460" spans="6:14" x14ac:dyDescent="0.25">
      <c r="F460" s="46"/>
      <c r="N460" s="67"/>
    </row>
    <row r="461" spans="6:14" x14ac:dyDescent="0.25">
      <c r="F461" s="46"/>
      <c r="N461" s="67"/>
    </row>
    <row r="462" spans="6:14" x14ac:dyDescent="0.25">
      <c r="F462" s="46"/>
      <c r="N462" s="67"/>
    </row>
    <row r="463" spans="6:14" x14ac:dyDescent="0.25">
      <c r="F463" s="46"/>
      <c r="N463" s="67"/>
    </row>
    <row r="464" spans="6:14" x14ac:dyDescent="0.25">
      <c r="F464" s="46"/>
      <c r="N464" s="67"/>
    </row>
    <row r="465" spans="6:14" x14ac:dyDescent="0.25">
      <c r="F465" s="46"/>
      <c r="N465" s="67"/>
    </row>
    <row r="466" spans="6:14" x14ac:dyDescent="0.25">
      <c r="F466" s="46"/>
      <c r="N466" s="67"/>
    </row>
    <row r="467" spans="6:14" x14ac:dyDescent="0.25">
      <c r="F467" s="46"/>
      <c r="N467" s="67"/>
    </row>
    <row r="468" spans="6:14" x14ac:dyDescent="0.25">
      <c r="F468" s="46"/>
      <c r="N468" s="67"/>
    </row>
    <row r="469" spans="6:14" x14ac:dyDescent="0.25">
      <c r="F469" s="46"/>
      <c r="N469" s="67"/>
    </row>
    <row r="470" spans="6:14" x14ac:dyDescent="0.25">
      <c r="F470" s="46"/>
      <c r="N470" s="67"/>
    </row>
    <row r="471" spans="6:14" x14ac:dyDescent="0.25">
      <c r="F471" s="46"/>
      <c r="N471" s="67"/>
    </row>
    <row r="472" spans="6:14" x14ac:dyDescent="0.25">
      <c r="F472" s="46"/>
      <c r="N472" s="67"/>
    </row>
    <row r="473" spans="6:14" x14ac:dyDescent="0.25">
      <c r="F473" s="46"/>
      <c r="N473" s="67"/>
    </row>
    <row r="474" spans="6:14" x14ac:dyDescent="0.25">
      <c r="F474" s="46"/>
      <c r="N474" s="67"/>
    </row>
    <row r="475" spans="6:14" x14ac:dyDescent="0.25">
      <c r="F475" s="46"/>
      <c r="N475" s="67"/>
    </row>
    <row r="476" spans="6:14" x14ac:dyDescent="0.25">
      <c r="F476" s="46"/>
      <c r="N476" s="67"/>
    </row>
    <row r="477" spans="6:14" x14ac:dyDescent="0.25">
      <c r="F477" s="46"/>
      <c r="N477" s="67"/>
    </row>
    <row r="478" spans="6:14" x14ac:dyDescent="0.25">
      <c r="F478" s="46"/>
      <c r="N478" s="67"/>
    </row>
    <row r="479" spans="6:14" x14ac:dyDescent="0.25">
      <c r="F479" s="46"/>
      <c r="N479" s="67"/>
    </row>
    <row r="480" spans="6:14" x14ac:dyDescent="0.25">
      <c r="F480" s="46"/>
      <c r="N480" s="67"/>
    </row>
    <row r="481" spans="6:14" x14ac:dyDescent="0.25">
      <c r="F481" s="46"/>
      <c r="N481" s="67"/>
    </row>
    <row r="482" spans="6:14" x14ac:dyDescent="0.25">
      <c r="F482" s="46"/>
      <c r="N482" s="67"/>
    </row>
    <row r="483" spans="6:14" x14ac:dyDescent="0.25">
      <c r="F483" s="46"/>
      <c r="N483" s="67"/>
    </row>
    <row r="484" spans="6:14" x14ac:dyDescent="0.25">
      <c r="F484" s="46"/>
      <c r="N484" s="67"/>
    </row>
    <row r="485" spans="6:14" x14ac:dyDescent="0.25">
      <c r="F485" s="46"/>
      <c r="N485" s="67"/>
    </row>
    <row r="486" spans="6:14" x14ac:dyDescent="0.25">
      <c r="F486" s="46"/>
      <c r="N486" s="67"/>
    </row>
    <row r="487" spans="6:14" x14ac:dyDescent="0.25">
      <c r="F487" s="46"/>
      <c r="N487" s="67"/>
    </row>
    <row r="488" spans="6:14" x14ac:dyDescent="0.25">
      <c r="F488" s="46"/>
      <c r="N488" s="67"/>
    </row>
    <row r="489" spans="6:14" x14ac:dyDescent="0.25">
      <c r="F489" s="46"/>
      <c r="N489" s="67"/>
    </row>
    <row r="490" spans="6:14" x14ac:dyDescent="0.25">
      <c r="F490" s="46"/>
      <c r="N490" s="67"/>
    </row>
    <row r="491" spans="6:14" x14ac:dyDescent="0.25">
      <c r="F491" s="46"/>
      <c r="N491" s="67"/>
    </row>
    <row r="492" spans="6:14" x14ac:dyDescent="0.25">
      <c r="F492" s="46"/>
      <c r="N492" s="67"/>
    </row>
    <row r="493" spans="6:14" x14ac:dyDescent="0.25">
      <c r="F493" s="46"/>
      <c r="N493" s="67"/>
    </row>
    <row r="494" spans="6:14" x14ac:dyDescent="0.25">
      <c r="F494" s="46"/>
      <c r="N494" s="67"/>
    </row>
    <row r="495" spans="6:14" x14ac:dyDescent="0.25">
      <c r="F495" s="46"/>
      <c r="N495" s="67"/>
    </row>
    <row r="496" spans="6:14" x14ac:dyDescent="0.25">
      <c r="F496" s="46"/>
      <c r="N496" s="67"/>
    </row>
    <row r="497" spans="6:14" x14ac:dyDescent="0.25">
      <c r="F497" s="46"/>
      <c r="N497" s="67"/>
    </row>
    <row r="498" spans="6:14" x14ac:dyDescent="0.25">
      <c r="F498" s="46"/>
      <c r="N498" s="67"/>
    </row>
    <row r="499" spans="6:14" x14ac:dyDescent="0.25">
      <c r="F499" s="46"/>
      <c r="N499" s="67"/>
    </row>
    <row r="500" spans="6:14" x14ac:dyDescent="0.25">
      <c r="F500" s="46"/>
      <c r="N500" s="67"/>
    </row>
    <row r="501" spans="6:14" x14ac:dyDescent="0.25">
      <c r="F501" s="46"/>
      <c r="N501" s="67"/>
    </row>
    <row r="502" spans="6:14" x14ac:dyDescent="0.25">
      <c r="F502" s="46"/>
      <c r="N502" s="67"/>
    </row>
    <row r="503" spans="6:14" x14ac:dyDescent="0.25">
      <c r="F503" s="46"/>
      <c r="N503" s="67"/>
    </row>
    <row r="504" spans="6:14" x14ac:dyDescent="0.25">
      <c r="F504" s="46"/>
      <c r="N504" s="67"/>
    </row>
    <row r="505" spans="6:14" x14ac:dyDescent="0.25">
      <c r="F505" s="46"/>
      <c r="N505" s="67"/>
    </row>
    <row r="506" spans="6:14" x14ac:dyDescent="0.25">
      <c r="F506" s="46"/>
      <c r="N506" s="67"/>
    </row>
    <row r="507" spans="6:14" x14ac:dyDescent="0.25">
      <c r="F507" s="46"/>
      <c r="N507" s="67"/>
    </row>
    <row r="508" spans="6:14" x14ac:dyDescent="0.25">
      <c r="F508" s="46"/>
      <c r="N508" s="67"/>
    </row>
    <row r="509" spans="6:14" x14ac:dyDescent="0.25">
      <c r="F509" s="46"/>
      <c r="N509" s="67"/>
    </row>
    <row r="510" spans="6:14" x14ac:dyDescent="0.25">
      <c r="F510" s="46"/>
      <c r="N510" s="67"/>
    </row>
    <row r="511" spans="6:14" x14ac:dyDescent="0.25">
      <c r="F511" s="46"/>
      <c r="N511" s="67"/>
    </row>
    <row r="512" spans="6:14" x14ac:dyDescent="0.25">
      <c r="F512" s="46"/>
      <c r="N512" s="67"/>
    </row>
    <row r="513" spans="6:14" x14ac:dyDescent="0.25">
      <c r="F513" s="46"/>
      <c r="N513" s="67"/>
    </row>
    <row r="514" spans="6:14" x14ac:dyDescent="0.25">
      <c r="F514" s="46"/>
      <c r="N514" s="67"/>
    </row>
    <row r="515" spans="6:14" x14ac:dyDescent="0.25">
      <c r="F515" s="46"/>
      <c r="N515" s="67"/>
    </row>
    <row r="516" spans="6:14" x14ac:dyDescent="0.25">
      <c r="F516" s="46"/>
      <c r="N516" s="67"/>
    </row>
    <row r="517" spans="6:14" x14ac:dyDescent="0.25">
      <c r="F517" s="46"/>
      <c r="N517" s="67"/>
    </row>
    <row r="518" spans="6:14" x14ac:dyDescent="0.25">
      <c r="F518" s="46"/>
      <c r="N518" s="67"/>
    </row>
    <row r="519" spans="6:14" x14ac:dyDescent="0.25">
      <c r="F519" s="46"/>
      <c r="N519" s="67"/>
    </row>
    <row r="520" spans="6:14" x14ac:dyDescent="0.25">
      <c r="F520" s="46"/>
      <c r="N520" s="67"/>
    </row>
    <row r="521" spans="6:14" x14ac:dyDescent="0.25">
      <c r="F521" s="46"/>
      <c r="N521" s="67"/>
    </row>
    <row r="522" spans="6:14" x14ac:dyDescent="0.25">
      <c r="F522" s="46"/>
      <c r="N522" s="67"/>
    </row>
    <row r="523" spans="6:14" x14ac:dyDescent="0.25">
      <c r="F523" s="46"/>
      <c r="N523" s="67"/>
    </row>
    <row r="524" spans="6:14" x14ac:dyDescent="0.25">
      <c r="F524" s="46"/>
      <c r="N524" s="67"/>
    </row>
    <row r="525" spans="6:14" x14ac:dyDescent="0.25">
      <c r="F525" s="46"/>
      <c r="N525" s="67"/>
    </row>
    <row r="526" spans="6:14" x14ac:dyDescent="0.25">
      <c r="F526" s="46"/>
      <c r="N526" s="67"/>
    </row>
    <row r="527" spans="6:14" x14ac:dyDescent="0.25">
      <c r="F527" s="46"/>
      <c r="N527" s="67"/>
    </row>
    <row r="528" spans="6:14" x14ac:dyDescent="0.25">
      <c r="F528" s="46"/>
      <c r="N528" s="67"/>
    </row>
    <row r="529" spans="6:14" x14ac:dyDescent="0.25">
      <c r="F529" s="46"/>
      <c r="N529" s="67"/>
    </row>
    <row r="530" spans="6:14" x14ac:dyDescent="0.25">
      <c r="F530" s="46"/>
      <c r="N530" s="67"/>
    </row>
    <row r="531" spans="6:14" x14ac:dyDescent="0.25">
      <c r="F531" s="46"/>
      <c r="N531" s="67"/>
    </row>
    <row r="532" spans="6:14" x14ac:dyDescent="0.25">
      <c r="F532" s="46"/>
      <c r="N532" s="67"/>
    </row>
    <row r="533" spans="6:14" x14ac:dyDescent="0.25">
      <c r="F533" s="46"/>
      <c r="N533" s="67"/>
    </row>
    <row r="534" spans="6:14" x14ac:dyDescent="0.25">
      <c r="F534" s="46"/>
      <c r="N534" s="67"/>
    </row>
    <row r="535" spans="6:14" x14ac:dyDescent="0.25">
      <c r="F535" s="46"/>
      <c r="N535" s="67"/>
    </row>
    <row r="536" spans="6:14" x14ac:dyDescent="0.25">
      <c r="F536" s="46"/>
      <c r="N536" s="67"/>
    </row>
    <row r="537" spans="6:14" x14ac:dyDescent="0.25">
      <c r="F537" s="46"/>
      <c r="N537" s="67"/>
    </row>
    <row r="538" spans="6:14" x14ac:dyDescent="0.25">
      <c r="F538" s="46"/>
      <c r="N538" s="67"/>
    </row>
    <row r="539" spans="6:14" x14ac:dyDescent="0.25">
      <c r="F539" s="46"/>
      <c r="N539" s="67"/>
    </row>
    <row r="540" spans="6:14" x14ac:dyDescent="0.25">
      <c r="F540" s="46"/>
      <c r="N540" s="67"/>
    </row>
    <row r="541" spans="6:14" x14ac:dyDescent="0.25">
      <c r="F541" s="46"/>
      <c r="N541" s="67"/>
    </row>
    <row r="542" spans="6:14" x14ac:dyDescent="0.25">
      <c r="F542" s="46"/>
      <c r="N542" s="67"/>
    </row>
    <row r="543" spans="6:14" x14ac:dyDescent="0.25">
      <c r="F543" s="46"/>
      <c r="N543" s="67"/>
    </row>
    <row r="544" spans="6:14" x14ac:dyDescent="0.25">
      <c r="F544" s="46"/>
      <c r="N544" s="67"/>
    </row>
    <row r="545" spans="6:14" x14ac:dyDescent="0.25">
      <c r="F545" s="46"/>
      <c r="N545" s="67"/>
    </row>
    <row r="546" spans="6:14" x14ac:dyDescent="0.25">
      <c r="F546" s="46"/>
      <c r="N546" s="67"/>
    </row>
    <row r="547" spans="6:14" x14ac:dyDescent="0.25">
      <c r="F547" s="46"/>
      <c r="N547" s="67"/>
    </row>
    <row r="548" spans="6:14" x14ac:dyDescent="0.25">
      <c r="F548" s="46"/>
      <c r="N548" s="67"/>
    </row>
    <row r="549" spans="6:14" x14ac:dyDescent="0.25">
      <c r="F549" s="46"/>
      <c r="N549" s="67"/>
    </row>
    <row r="550" spans="6:14" x14ac:dyDescent="0.25">
      <c r="F550" s="46"/>
      <c r="N550" s="67"/>
    </row>
    <row r="551" spans="6:14" x14ac:dyDescent="0.25">
      <c r="F551" s="46"/>
      <c r="N551" s="67"/>
    </row>
    <row r="552" spans="6:14" x14ac:dyDescent="0.25">
      <c r="F552" s="46"/>
      <c r="N552" s="67"/>
    </row>
    <row r="553" spans="6:14" x14ac:dyDescent="0.25">
      <c r="F553" s="46"/>
      <c r="N553" s="67"/>
    </row>
    <row r="554" spans="6:14" x14ac:dyDescent="0.25">
      <c r="F554" s="46"/>
      <c r="N554" s="67"/>
    </row>
    <row r="555" spans="6:14" x14ac:dyDescent="0.25">
      <c r="F555" s="46"/>
      <c r="N555" s="67"/>
    </row>
    <row r="556" spans="6:14" x14ac:dyDescent="0.25">
      <c r="F556" s="46"/>
      <c r="N556" s="67"/>
    </row>
    <row r="557" spans="6:14" x14ac:dyDescent="0.25">
      <c r="F557" s="46"/>
      <c r="N557" s="67"/>
    </row>
    <row r="558" spans="6:14" x14ac:dyDescent="0.25">
      <c r="F558" s="46"/>
      <c r="N558" s="67"/>
    </row>
    <row r="559" spans="6:14" x14ac:dyDescent="0.25">
      <c r="F559" s="46"/>
      <c r="N559" s="67"/>
    </row>
    <row r="560" spans="6:14" x14ac:dyDescent="0.25">
      <c r="F560" s="46"/>
      <c r="N560" s="67"/>
    </row>
    <row r="561" spans="6:14" x14ac:dyDescent="0.25">
      <c r="F561" s="46"/>
      <c r="N561" s="67"/>
    </row>
    <row r="562" spans="6:14" x14ac:dyDescent="0.25">
      <c r="F562" s="46"/>
      <c r="N562" s="67"/>
    </row>
    <row r="563" spans="6:14" x14ac:dyDescent="0.25">
      <c r="F563" s="46"/>
      <c r="N563" s="67"/>
    </row>
    <row r="564" spans="6:14" x14ac:dyDescent="0.25">
      <c r="F564" s="46"/>
      <c r="N564" s="67"/>
    </row>
    <row r="565" spans="6:14" x14ac:dyDescent="0.25">
      <c r="F565" s="46"/>
      <c r="N565" s="67"/>
    </row>
    <row r="566" spans="6:14" x14ac:dyDescent="0.25">
      <c r="F566" s="46"/>
      <c r="N566" s="67"/>
    </row>
    <row r="567" spans="6:14" x14ac:dyDescent="0.25">
      <c r="F567" s="46"/>
      <c r="N567" s="67"/>
    </row>
    <row r="568" spans="6:14" x14ac:dyDescent="0.25">
      <c r="F568" s="46"/>
      <c r="N568" s="67"/>
    </row>
    <row r="569" spans="6:14" x14ac:dyDescent="0.25">
      <c r="F569" s="46"/>
      <c r="N569" s="67"/>
    </row>
    <row r="570" spans="6:14" x14ac:dyDescent="0.25">
      <c r="F570" s="46"/>
      <c r="N570" s="67"/>
    </row>
    <row r="571" spans="6:14" x14ac:dyDescent="0.25">
      <c r="F571" s="46"/>
      <c r="N571" s="67"/>
    </row>
    <row r="572" spans="6:14" x14ac:dyDescent="0.25">
      <c r="N572" s="67"/>
    </row>
  </sheetData>
  <sortState ref="A2:Q100">
    <sortCondition descending="1" ref="N2"/>
  </sortState>
  <conditionalFormatting sqref="A1:M1048576">
    <cfRule type="containsErrors" dxfId="149" priority="22">
      <formula>ISERROR(A1)</formula>
    </cfRule>
  </conditionalFormatting>
  <conditionalFormatting sqref="B1">
    <cfRule type="containsText" dxfId="148" priority="16" operator="containsText" text="Сыграно игр">
      <formula>NOT(ISERROR(SEARCH("Сыграно игр",B1)))</formula>
    </cfRule>
  </conditionalFormatting>
  <conditionalFormatting sqref="C1">
    <cfRule type="containsText" dxfId="147" priority="15" operator="containsText" text="Выиграно игр">
      <formula>NOT(ISERROR(SEARCH("Выиграно игр",C1)))</formula>
    </cfRule>
  </conditionalFormatting>
  <conditionalFormatting sqref="A1:N1">
    <cfRule type="notContainsBlanks" dxfId="146" priority="21">
      <formula>LEN(TRIM(A1))&gt;0</formula>
    </cfRule>
  </conditionalFormatting>
  <conditionalFormatting sqref="E1:F1 I1 P1">
    <cfRule type="notContainsBlanks" dxfId="145" priority="14">
      <formula>LEN(TRIM(E1))&gt;0</formula>
    </cfRule>
  </conditionalFormatting>
  <conditionalFormatting sqref="K1 G1:H1 Q1">
    <cfRule type="notContainsBlanks" dxfId="144" priority="12">
      <formula>LEN(TRIM(G1))&gt;0</formula>
    </cfRule>
  </conditionalFormatting>
  <conditionalFormatting sqref="J1">
    <cfRule type="notContainsBlanks" dxfId="143" priority="10">
      <formula>LEN(TRIM(J1))&gt;0</formula>
    </cfRule>
  </conditionalFormatting>
  <conditionalFormatting sqref="L1">
    <cfRule type="notContainsBlanks" dxfId="142" priority="20">
      <formula>LEN(TRIM(L1))&gt;0</formula>
    </cfRule>
  </conditionalFormatting>
  <conditionalFormatting sqref="M1">
    <cfRule type="notContainsBlanks" dxfId="141" priority="8">
      <formula>LEN(TRIM(M1))&gt;0</formula>
    </cfRule>
  </conditionalFormatting>
  <conditionalFormatting sqref="O1">
    <cfRule type="notContainsBlanks" dxfId="140" priority="23">
      <formula>LEN(TRIM(O1))&gt;0</formula>
    </cfRule>
  </conditionalFormatting>
  <conditionalFormatting sqref="O2">
    <cfRule type="notContainsBlanks" dxfId="139" priority="3">
      <formula>LEN(TRIM(O2))&gt;0</formula>
    </cfRule>
  </conditionalFormatting>
  <conditionalFormatting sqref="P2">
    <cfRule type="notContainsBlanks" dxfId="138" priority="2">
      <formula>LEN(TRIM(P2))&gt;0</formula>
    </cfRule>
  </conditionalFormatting>
  <conditionalFormatting sqref="Q2">
    <cfRule type="notContainsBlanks" dxfId="137" priority="1">
      <formula>LEN(TRIM(Q2))&gt;0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V462"/>
  <sheetViews>
    <sheetView topLeftCell="A30" zoomScale="115" zoomScaleNormal="115" workbookViewId="0">
      <selection activeCell="A36" sqref="A36"/>
    </sheetView>
  </sheetViews>
  <sheetFormatPr defaultRowHeight="15" x14ac:dyDescent="0.25"/>
  <cols>
    <col min="1" max="1" width="15.28515625" style="3" bestFit="1" customWidth="1"/>
    <col min="2" max="2" width="10.42578125" style="3" customWidth="1"/>
    <col min="3" max="3" width="13.42578125" style="3" bestFit="1" customWidth="1"/>
    <col min="4" max="4" width="8.85546875" style="3"/>
    <col min="5" max="5" width="8.85546875" style="5"/>
    <col min="6" max="7" width="8.85546875" style="3"/>
    <col min="8" max="8" width="19.7109375" style="3" bestFit="1" customWidth="1"/>
    <col min="9" max="9" width="8.85546875" style="3"/>
    <col min="12" max="12" width="8.85546875" style="3"/>
    <col min="16" max="16" width="1.7109375" style="37" customWidth="1"/>
    <col min="17" max="17" width="11.5703125" style="3" bestFit="1" customWidth="1"/>
    <col min="18" max="18" width="3.42578125" style="10" bestFit="1" customWidth="1"/>
    <col min="19" max="19" width="8.85546875" style="3"/>
    <col min="20" max="20" width="18" style="3" bestFit="1" customWidth="1"/>
  </cols>
  <sheetData>
    <row r="1" spans="1:22" x14ac:dyDescent="0.25">
      <c r="A1" s="13"/>
      <c r="B1" s="29"/>
      <c r="C1" s="6" t="s">
        <v>87</v>
      </c>
      <c r="D1" s="15" t="s">
        <v>7</v>
      </c>
      <c r="E1" s="20" t="s">
        <v>88</v>
      </c>
      <c r="P1" s="35" t="s">
        <v>102</v>
      </c>
      <c r="Q1" s="9"/>
      <c r="R1" s="10">
        <v>0.5</v>
      </c>
      <c r="S1" s="3">
        <v>-1</v>
      </c>
      <c r="T1" s="3" t="s">
        <v>79</v>
      </c>
      <c r="U1" s="45" t="s">
        <v>2</v>
      </c>
      <c r="V1" s="48" t="s">
        <v>75</v>
      </c>
    </row>
    <row r="2" spans="1:22" x14ac:dyDescent="0.25">
      <c r="A2" s="16" t="s">
        <v>59</v>
      </c>
      <c r="B2" s="2" t="s">
        <v>77</v>
      </c>
      <c r="C2" s="2" t="s">
        <v>75</v>
      </c>
      <c r="D2" s="1"/>
      <c r="E2" s="21"/>
      <c r="G2" s="3">
        <f>IF(C2="Мирные",IF(B2="Комиссар",$S$4,IF(B2="Мафия",$S$7,IF(B2="Мирный",$S$3,IF(B2="Дон",$S$2)))),IF(C2="Мафия",IF(B2="Комиссар",$S$1,IF(B2="Мафия",$S$5,IF(B2="Мирный",$S$8,IF(B2="Дон",$S$6))))))</f>
        <v>4</v>
      </c>
      <c r="H2" s="3" t="str">
        <f>IF(AND(OR(B2="Комиссар",B2="Мирный"),C2="Мирные"),"Победа за мирных",IF(AND(OR(B2="Мафия",B2="Дон"),C2="Мафия"),"Победа за мафию",IF(AND(OR(B2="Мафия",B2="Дон"),C2="Мирные"),"Проигрыш за мафию",IF(AND(OR(B2="Комиссар",B2="Мирный"),C2="Мафия"),"Проигрыш за мирных"))))</f>
        <v>Победа за мирных</v>
      </c>
      <c r="P2" s="36">
        <f>COUNTIF(B2:B11,"Мафия")</f>
        <v>2</v>
      </c>
      <c r="Q2" s="3" t="s">
        <v>47</v>
      </c>
      <c r="R2" s="10">
        <v>1</v>
      </c>
      <c r="S2" s="3">
        <v>-1</v>
      </c>
      <c r="T2" s="3" t="s">
        <v>80</v>
      </c>
      <c r="U2" s="45" t="s">
        <v>77</v>
      </c>
      <c r="V2" s="45" t="s">
        <v>3</v>
      </c>
    </row>
    <row r="3" spans="1:22" x14ac:dyDescent="0.25">
      <c r="A3" s="16" t="s">
        <v>55</v>
      </c>
      <c r="B3" s="2" t="s">
        <v>3</v>
      </c>
      <c r="C3" s="1"/>
      <c r="D3" s="1"/>
      <c r="E3" s="17"/>
      <c r="G3" s="3">
        <f>IF(C2="Мирные",IF(B3="Комиссар",$S$4,IF(B3="Мафия",$S$7,IF(B3="Мирный",$S$3,IF(B3="Дон",$S$2)))),IF(C2="Мафия",IF(B3="Комиссар",$S$1,IF(B3="Мафия",$S$5,IF(B3="Мирный",$S$8,IF(B3="Дон",$S$6))))))</f>
        <v>0</v>
      </c>
      <c r="H3" s="3" t="str">
        <f>IF(AND(OR(B3="Комиссар",B3="Мирный"),C2="Мирные"),"Победа за мирных",IF(AND(OR(B3="Мафия",B3="Дон"),C2="Мафия"),"Победа за мафию",IF(AND(OR(B3="Мафия",B3="Дон"),C2="Мирные"),"Проигрыш за мафию",IF(AND(OR(B3="Комиссар",B3="Мирный"),C2="Мафия"),"Проигрыш за мирных"))))</f>
        <v>Проигрыш за мафию</v>
      </c>
      <c r="P3" s="36">
        <f>COUNTIF(B2:B11,"Комиссар")</f>
        <v>1</v>
      </c>
      <c r="Q3" s="3" t="s">
        <v>78</v>
      </c>
      <c r="S3" s="3">
        <v>3</v>
      </c>
      <c r="T3" s="3" t="s">
        <v>81</v>
      </c>
      <c r="U3" s="45" t="s">
        <v>3</v>
      </c>
      <c r="V3" s="3"/>
    </row>
    <row r="4" spans="1:22" x14ac:dyDescent="0.25">
      <c r="A4" s="16" t="s">
        <v>56</v>
      </c>
      <c r="B4" s="2" t="s">
        <v>2</v>
      </c>
      <c r="C4" s="1"/>
      <c r="D4" s="1"/>
      <c r="E4" s="17"/>
      <c r="G4" s="3">
        <f>IF(C2="Мирные",IF(B4="Комиссар",$S$4,IF(B4="Мафия",$S$7,IF(B4="Мирный",$S$3,IF(B4="Дон",$S$2)))),IF(C2="Мафия",IF(B4="Комиссар",$S$1,IF(B4="Мафия",$S$5,IF(B4="Мирный",$S$8,IF(B4="Дон",$S$6))))))</f>
        <v>3</v>
      </c>
      <c r="H4" s="3" t="str">
        <f>IF(AND(OR(B4="Комиссар",B4="Мирный"),C2="Мирные"),"Победа за мирных",IF(AND(OR(B4="Мафия",B4="Дон"),C2="Мафия"),"Победа за мафию",IF(AND(OR(B4="Мафия",B4="Дон"),C2="Мирные"),"Проигрыш за мафию",IF(AND(OR(B4="Комиссар",B4="Мирный"),C2="Мафия"),"Проигрыш за мирных"))))</f>
        <v>Победа за мирных</v>
      </c>
      <c r="P4" s="36">
        <f>COUNTIF(B2:B11,"Дон")</f>
        <v>1</v>
      </c>
      <c r="Q4" s="3" t="s">
        <v>48</v>
      </c>
      <c r="S4" s="3">
        <v>4</v>
      </c>
      <c r="T4" s="3" t="s">
        <v>82</v>
      </c>
      <c r="U4" s="45" t="s">
        <v>4</v>
      </c>
      <c r="V4" s="3"/>
    </row>
    <row r="5" spans="1:22" x14ac:dyDescent="0.25">
      <c r="A5" s="16" t="s">
        <v>67</v>
      </c>
      <c r="B5" s="2" t="s">
        <v>3</v>
      </c>
      <c r="C5" s="11"/>
      <c r="D5" s="1"/>
      <c r="E5" s="17"/>
      <c r="G5" s="3">
        <f>IF(C2="Мирные",IF(B5="Комиссар",$S$4,IF(B5="Мафия",$S$7,IF(B5="Мирный",$S$3,IF(B5="Дон",$S$2)))),IF(C2="Мафия",IF(B5="Комиссар",$S$1,IF(B5="Мафия",$S$5,IF(B5="Мирный",$S$8,IF(B5="Дон",$S$6))))))</f>
        <v>0</v>
      </c>
      <c r="H5" s="3" t="str">
        <f>IF(AND(OR(B5="Комиссар",B5="Мирный"),C2="Мирные"),"Победа за мирных",IF(AND(OR(B5="Мафия",B5="Дон"),C2="Мафия"),"Победа за мафию",IF(AND(OR(B5="Мафия",B5="Дон"),C2="Мирные"),"Проигрыш за мафию",IF(AND(OR(B5="Комиссар",B5="Мирный"),C2="Мафия"),"Проигрыш за мирных"))))</f>
        <v>Проигрыш за мафию</v>
      </c>
      <c r="S5" s="3">
        <v>4</v>
      </c>
      <c r="T5" s="3" t="s">
        <v>83</v>
      </c>
    </row>
    <row r="6" spans="1:22" x14ac:dyDescent="0.25">
      <c r="A6" s="16" t="s">
        <v>57</v>
      </c>
      <c r="B6" s="2" t="s">
        <v>2</v>
      </c>
      <c r="C6" s="1"/>
      <c r="D6" s="1"/>
      <c r="E6" s="17"/>
      <c r="G6" s="3">
        <f>IF(C2="Мирные",IF(B6="Комиссар",$S$4,IF(B6="Мафия",$S$7,IF(B6="Мирный",$S$3,IF(B6="Дон",$S$2)))),IF(C2="Мафия",IF(B6="Комиссар",$S$1,IF(B6="Мафия",$S$5,IF(B6="Мирный",$S$8,IF(B6="Дон",$S$6))))))</f>
        <v>3</v>
      </c>
      <c r="H6" s="3" t="str">
        <f>IF(AND(OR(B6="Комиссар",B6="Мирный"),C2="Мирные"),"Победа за мирных",IF(AND(OR(B6="Мафия",B6="Дон"),C2="Мафия"),"Победа за мафию",IF(AND(OR(B6="Мафия",B6="Дон"),C2="Мирные"),"Проигрыш за мафию",IF(AND(OR(B6="Комиссар",B6="Мирный"),C2="Мафия"),"Проигрыш за мирных"))))</f>
        <v>Победа за мирных</v>
      </c>
      <c r="S6" s="3">
        <v>5</v>
      </c>
      <c r="T6" s="3" t="s">
        <v>84</v>
      </c>
    </row>
    <row r="7" spans="1:22" x14ac:dyDescent="0.25">
      <c r="A7" s="16" t="s">
        <v>72</v>
      </c>
      <c r="B7" s="2" t="s">
        <v>2</v>
      </c>
      <c r="C7" s="1"/>
      <c r="D7" s="1"/>
      <c r="E7" s="17"/>
      <c r="G7" s="3">
        <f>IF(C2="Мирные",IF(B7="Комиссар",$S$4,IF(B7="Мафия",$S$7,IF(B7="Мирный",$S$3,IF(B7="Дон",$S$2)))),IF(C2="Мафия",IF(B7="Комиссар",$S$1,IF(B7="Мафия",$S$5,IF(B7="Мирный",$S$8,IF(B7="Дон",$S$6))))))</f>
        <v>3</v>
      </c>
      <c r="H7" s="3" t="str">
        <f>IF(AND(OR(B7="Комиссар",B7="Мирный"),C2="Мирные"),"Победа за мирных",IF(AND(OR(B7="Мафия",B7="Дон"),C2="Мафия"),"Победа за мафию",IF(AND(OR(B7="Мафия",B7="Дон"),C2="Мирные"),"Проигрыш за мафию",IF(AND(OR(B7="Комиссар",B7="Мирный"),C2="Мафия"),"Проигрыш за мирных"))))</f>
        <v>Победа за мирных</v>
      </c>
      <c r="S7" s="3">
        <v>0</v>
      </c>
      <c r="T7" s="3" t="s">
        <v>85</v>
      </c>
    </row>
    <row r="8" spans="1:22" x14ac:dyDescent="0.25">
      <c r="A8" s="16" t="s">
        <v>50</v>
      </c>
      <c r="B8" s="2" t="s">
        <v>2</v>
      </c>
      <c r="C8" s="1"/>
      <c r="D8" s="1"/>
      <c r="E8" s="17"/>
      <c r="G8" s="3">
        <f>IF(C2="Мирные",IF(B8="Комиссар",$S$4,IF(B8="Мафия",$S$7,IF(B8="Мирный",$S$3,IF(B8="Дон",$S$2)))),IF(C2="Мафия",IF(B8="Комиссар",$S$1,IF(B8="Мафия",$S$5,IF(B8="Мирный",$S$8,IF(B8="Дон",$S$6))))))</f>
        <v>3</v>
      </c>
      <c r="H8" s="3" t="str">
        <f>IF(AND(OR(B8="Комиссар",B8="Мирный"),C2="Мирные"),"Победа за мирных",IF(AND(OR(B8="Мафия",B8="Дон"),C2="Мафия"),"Победа за мафию",IF(AND(OR(B8="Мафия",B8="Дон"),C2="Мирные"),"Проигрыш за мафию",IF(AND(OR(B8="Комиссар",B8="Мирный"),C2="Мафия"),"Проигрыш за мирных"))))</f>
        <v>Победа за мирных</v>
      </c>
      <c r="S8" s="3">
        <v>0</v>
      </c>
      <c r="T8" s="3" t="s">
        <v>86</v>
      </c>
    </row>
    <row r="9" spans="1:22" x14ac:dyDescent="0.25">
      <c r="A9" s="16" t="s">
        <v>51</v>
      </c>
      <c r="B9" s="2" t="s">
        <v>4</v>
      </c>
      <c r="C9" s="8"/>
      <c r="D9" s="8"/>
      <c r="E9" s="17" t="s">
        <v>101</v>
      </c>
      <c r="G9" s="3">
        <f>IF(C2="Мирные",IF(B9="Комиссар",$S$4,IF(B9="Мафия",$S$7,IF(B9="Мирный",$S$3,IF(B9="Дон",$S$2)))),IF(C2="Мафия",IF(B9="Комиссар",$S$1,IF(B9="Мафия",$S$5,IF(B9="Мирный",$S$8,IF(B9="Дон",$S$6))))))</f>
        <v>-1</v>
      </c>
      <c r="H9" s="3" t="str">
        <f>IF(AND(OR(B9="Комиссар",B9="Мирный"),C2="Мирные"),"Победа за мирных",IF(AND(OR(B9="Мафия",B9="Дон"),C2="Мафия"),"Победа за мафию",IF(AND(OR(B9="Мафия",B9="Дон"),C2="Мирные"),"Проигрыш за мафию",IF(AND(OR(B9="Комиссар",B9="Мирный"),C2="Мафия"),"Проигрыш за мирных"))))</f>
        <v>Проигрыш за мафию</v>
      </c>
    </row>
    <row r="10" spans="1:22" x14ac:dyDescent="0.25">
      <c r="A10" s="16" t="s">
        <v>53</v>
      </c>
      <c r="B10" s="2" t="s">
        <v>2</v>
      </c>
      <c r="C10" s="6" t="s">
        <v>100</v>
      </c>
      <c r="D10" s="6"/>
      <c r="E10" s="21">
        <v>0.5</v>
      </c>
      <c r="G10" s="3">
        <f>IF(C2="Мирные",IF(B10="Комиссар",$S$4,IF(B10="Мафия",$S$7,IF(B10="Мирный",$S$3,IF(B10="Дон",$S$2)))),IF(C2="Мафия",IF(B10="Комиссар",$S$1,IF(B10="Мафия",$S$5,IF(B10="Мирный",$S$8,IF(B10="Дон",$S$6))))))</f>
        <v>3</v>
      </c>
      <c r="H10" s="3" t="str">
        <f>IF(AND(OR(B10="Комиссар",B10="Мирный"),C2="Мирные"),"Победа за мирных",IF(AND(OR(B10="Мафия",B10="Дон"),C2="Мафия"),"Победа за мафию",IF(AND(OR(B10="Мафия",B10="Дон"),C2="Мирные"),"Проигрыш за мафию",IF(AND(OR(B10="Комиссар",B10="Мирный"),C2="Мафия"),"Проигрыш за мирных"))))</f>
        <v>Победа за мирных</v>
      </c>
    </row>
    <row r="11" spans="1:22" ht="15.75" thickBot="1" x14ac:dyDescent="0.3">
      <c r="A11" s="18" t="s">
        <v>6</v>
      </c>
      <c r="B11" s="19" t="s">
        <v>2</v>
      </c>
      <c r="C11" s="31" t="s">
        <v>98</v>
      </c>
      <c r="D11" s="30"/>
      <c r="E11" s="22"/>
      <c r="G11" s="3">
        <f>IF(C2="Мирные",IF(B11="Комиссар",$S$4,IF(B11="Мафия",$S$7,IF(B11="Мирный",$S$3,IF(B11="Дон",$S$2)))),IF(C2="Мафия",IF(B11="Комиссар",$S$1,IF(B11="Мафия",$S$5,IF(B11="Мирный",$S$8,IF(B11="Дон",$S$6))))))</f>
        <v>3</v>
      </c>
      <c r="H11" s="3" t="str">
        <f>IF(AND(OR(B11="Комиссар",B11="Мирный"),C2="Мирные"),"Победа за мирных",IF(AND(OR(B11="Мафия",B11="Дон"),C2="Мафия"),"Победа за мафию",IF(AND(OR(B11="Мафия",B11="Дон"),C2="Мирные"),"Проигрыш за мафию",IF(AND(OR(B11="Комиссар",B11="Мирный"),C2="Мафия"),"Проигрыш за мирных"))))</f>
        <v>Победа за мирных</v>
      </c>
      <c r="S11" s="7"/>
    </row>
    <row r="12" spans="1:22" x14ac:dyDescent="0.25">
      <c r="A12" s="13"/>
      <c r="B12" s="14"/>
      <c r="C12" s="6" t="s">
        <v>87</v>
      </c>
      <c r="D12" s="15" t="s">
        <v>8</v>
      </c>
      <c r="E12" s="20" t="s">
        <v>88</v>
      </c>
      <c r="P12" s="35" t="s">
        <v>102</v>
      </c>
    </row>
    <row r="13" spans="1:22" x14ac:dyDescent="0.25">
      <c r="A13" s="16" t="s">
        <v>62</v>
      </c>
      <c r="B13" s="24" t="s">
        <v>2</v>
      </c>
      <c r="C13" s="2" t="s">
        <v>3</v>
      </c>
      <c r="D13" s="1"/>
      <c r="E13" s="21"/>
      <c r="G13" s="3">
        <f>IF(C13="Мирные",IF(B13="Комиссар",$S$4,IF(B13="Мафия",$S$7,IF(B13="Мирный",$S$3,IF(B13="Дон",$S$2)))),IF(C13="Мафия",IF(B13="Комиссар",$S$1,IF(B13="Мафия",$S$5,IF(B13="Мирный",$S$8,IF(B13="Дон",$S$6))))))</f>
        <v>0</v>
      </c>
      <c r="H13" s="3" t="str">
        <f>IF(AND(OR(B13="Комиссар",B13="Мирный"),C13="Мирные"),"Победа за мирных",IF(AND(OR(B13="Мафия",B13="Дон"),C13="Мафия"),"Победа за мафию",IF(AND(OR(B13="Мафия",B13="Дон"),C13="Мирные"),"Проигрыш за мафию",IF(AND(OR(B13="Комиссар",B13="Мирный"),C13="Мафия"),"Проигрыш за мирных"))))</f>
        <v>Проигрыш за мирных</v>
      </c>
      <c r="P13" s="36">
        <f>COUNTIF(B13:B22,"Мафия")</f>
        <v>2</v>
      </c>
      <c r="Q13" s="3" t="s">
        <v>47</v>
      </c>
    </row>
    <row r="14" spans="1:22" x14ac:dyDescent="0.25">
      <c r="A14" s="16" t="s">
        <v>55</v>
      </c>
      <c r="B14" s="2" t="s">
        <v>77</v>
      </c>
      <c r="C14" s="1"/>
      <c r="D14" s="1"/>
      <c r="E14" s="17"/>
      <c r="G14" s="3">
        <f>IF(C13="Мирные",IF(B14="Комиссар",$S$4,IF(B14="Мафия",$S$7,IF(B14="Мирный",$S$3,IF(B14="Дон",$S$2)))),IF(C13="Мафия",IF(B14="Комиссар",$S$1,IF(B14="Мафия",$S$5,IF(B14="Мирный",$S$8,IF(B14="Дон",$S$6))))))</f>
        <v>-1</v>
      </c>
      <c r="H14" s="3" t="str">
        <f>IF(AND(OR(B14="Комиссар",B14="Мирный"),C13="Мирные"),"Победа за мирных",IF(AND(OR(B14="Мафия",B14="Дон"),C13="Мафия"),"Победа за мафию",IF(AND(OR(B14="Мафия",B14="Дон"),C13="Мирные"),"Проигрыш за мафию",IF(AND(OR(B14="Комиссар",B14="Мирный"),C13="Мафия"),"Проигрыш за мирных"))))</f>
        <v>Проигрыш за мирных</v>
      </c>
      <c r="P14" s="36">
        <f>COUNTIF(B13:B22,"Комиссар")</f>
        <v>1</v>
      </c>
      <c r="Q14" s="3" t="s">
        <v>78</v>
      </c>
    </row>
    <row r="15" spans="1:22" x14ac:dyDescent="0.25">
      <c r="A15" s="16" t="s">
        <v>56</v>
      </c>
      <c r="B15" s="2" t="s">
        <v>2</v>
      </c>
      <c r="C15" s="1"/>
      <c r="D15" s="1"/>
      <c r="E15" s="17"/>
      <c r="G15" s="3">
        <f>IF(C13="Мирные",IF(B15="Комиссар",$S$4,IF(B15="Мафия",$S$7,IF(B15="Мирный",$S$3,IF(B15="Дон",$S$2)))),IF(C13="Мафия",IF(B15="Комиссар",$S$1,IF(B15="Мафия",$S$5,IF(B15="Мирный",$S$8,IF(B15="Дон",$S$6))))))</f>
        <v>0</v>
      </c>
      <c r="H15" s="3" t="str">
        <f>IF(AND(OR(B15="Комиссар",B15="Мирный"),C13="Мирные"),"Победа за мирных",IF(AND(OR(B15="Мафия",B15="Дон"),C13="Мафия"),"Победа за мафию",IF(AND(OR(B15="Мафия",B15="Дон"),C13="Мирные"),"Проигрыш за мафию",IF(AND(OR(B15="Комиссар",B15="Мирный"),C13="Мафия"),"Проигрыш за мирных"))))</f>
        <v>Проигрыш за мирных</v>
      </c>
      <c r="P15" s="36">
        <f>COUNTIF(B13:B22,"Дон")</f>
        <v>1</v>
      </c>
      <c r="Q15" s="3" t="s">
        <v>48</v>
      </c>
    </row>
    <row r="16" spans="1:22" x14ac:dyDescent="0.25">
      <c r="A16" s="16" t="s">
        <v>67</v>
      </c>
      <c r="B16" s="2" t="s">
        <v>3</v>
      </c>
      <c r="C16" s="1"/>
      <c r="D16" s="1"/>
      <c r="E16" s="17"/>
      <c r="G16" s="3">
        <f>IF(C13="Мирные",IF(B16="Комиссар",$S$4,IF(B16="Мафия",$S$7,IF(B16="Мирный",$S$3,IF(B16="Дон",$S$2)))),IF(C13="Мафия",IF(B16="Комиссар",$S$1,IF(B16="Мафия",$S$5,IF(B16="Мирный",$S$8,IF(B16="Дон",$S$6))))))</f>
        <v>4</v>
      </c>
      <c r="H16" s="3" t="str">
        <f>IF(AND(OR(B16="Комиссар",B16="Мирный"),C13="Мирные"),"Победа за мирных",IF(AND(OR(B16="Мафия",B16="Дон"),C13="Мафия"),"Победа за мафию",IF(AND(OR(B16="Мафия",B16="Дон"),C13="Мирные"),"Проигрыш за мафию",IF(AND(OR(B16="Комиссар",B16="Мирный"),C13="Мафия"),"Проигрыш за мирных"))))</f>
        <v>Победа за мафию</v>
      </c>
    </row>
    <row r="17" spans="1:19" x14ac:dyDescent="0.25">
      <c r="A17" s="16" t="s">
        <v>57</v>
      </c>
      <c r="B17" s="2" t="s">
        <v>3</v>
      </c>
      <c r="C17" s="1"/>
      <c r="D17" s="1"/>
      <c r="E17" s="17"/>
      <c r="G17" s="3">
        <f>IF(C13="Мирные",IF(B17="Комиссар",$S$4,IF(B17="Мафия",$S$7,IF(B17="Мирный",$S$3,IF(B17="Дон",$S$2)))),IF(C13="Мафия",IF(B17="Комиссар",$S$1,IF(B17="Мафия",$S$5,IF(B17="Мирный",$S$8,IF(B17="Дон",$S$6))))))</f>
        <v>4</v>
      </c>
      <c r="H17" s="3" t="str">
        <f>IF(AND(OR(B17="Комиссар",B17="Мирный"),C13="Мирные"),"Победа за мирных",IF(AND(OR(B17="Мафия",B17="Дон"),C13="Мафия"),"Победа за мафию",IF(AND(OR(B17="Мафия",B17="Дон"),C13="Мирные"),"Проигрыш за мафию",IF(AND(OR(B17="Комиссар",B17="Мирный"),C13="Мафия"),"Проигрыш за мирных"))))</f>
        <v>Победа за мафию</v>
      </c>
    </row>
    <row r="18" spans="1:19" x14ac:dyDescent="0.25">
      <c r="A18" s="16" t="s">
        <v>64</v>
      </c>
      <c r="B18" s="2" t="s">
        <v>2</v>
      </c>
      <c r="C18" s="1"/>
      <c r="D18" s="1"/>
      <c r="E18" s="17"/>
      <c r="G18" s="3">
        <f>IF(C13="Мирные",IF(B18="Комиссар",$S$4,IF(B18="Мафия",$S$7,IF(B18="Мирный",$S$3,IF(B18="Дон",$S$2)))),IF(C13="Мафия",IF(B18="Комиссар",$S$1,IF(B18="Мафия",$S$5,IF(B18="Мирный",$S$8,IF(B18="Дон",$S$6))))))</f>
        <v>0</v>
      </c>
      <c r="H18" s="3" t="str">
        <f>IF(AND(OR(B18="Комиссар",B18="Мирный"),C13="Мирные"),"Победа за мирных",IF(AND(OR(B18="Мафия",B18="Дон"),C13="Мафия"),"Победа за мафию",IF(AND(OR(B18="Мафия",B18="Дон"),C13="Мирные"),"Проигрыш за мафию",IF(AND(OR(B18="Комиссар",B18="Мирный"),C13="Мафия"),"Проигрыш за мирных"))))</f>
        <v>Проигрыш за мирных</v>
      </c>
    </row>
    <row r="19" spans="1:19" x14ac:dyDescent="0.25">
      <c r="A19" s="16" t="s">
        <v>50</v>
      </c>
      <c r="B19" s="2" t="s">
        <v>4</v>
      </c>
      <c r="C19" s="1"/>
      <c r="D19" s="1"/>
      <c r="E19" s="17"/>
      <c r="G19" s="3">
        <f>IF(C13="Мирные",IF(B19="Комиссар",$S$4,IF(B19="Мафия",$S$7,IF(B19="Мирный",$S$3,IF(B19="Дон",$S$2)))),IF(C13="Мафия",IF(B19="Комиссар",$S$1,IF(B19="Мафия",$S$5,IF(B19="Мирный",$S$8,IF(B19="Дон",$S$6))))))</f>
        <v>5</v>
      </c>
      <c r="H19" s="3" t="str">
        <f>IF(AND(OR(B19="Комиссар",B19="Мирный"),C13="Мирные"),"Победа за мирных",IF(AND(OR(B19="Мафия",B19="Дон"),C13="Мафия"),"Победа за мафию",IF(AND(OR(B19="Мафия",B19="Дон"),C13="Мирные"),"Проигрыш за мафию",IF(AND(OR(B19="Комиссар",B19="Мирный"),C13="Мафия"),"Проигрыш за мирных"))))</f>
        <v>Победа за мафию</v>
      </c>
    </row>
    <row r="20" spans="1:19" x14ac:dyDescent="0.25">
      <c r="A20" s="16" t="s">
        <v>54</v>
      </c>
      <c r="B20" s="2" t="s">
        <v>2</v>
      </c>
      <c r="C20" s="1"/>
      <c r="D20" s="1"/>
      <c r="E20" s="17" t="s">
        <v>101</v>
      </c>
      <c r="G20" s="3">
        <f>IF(C13="Мирные",IF(B20="Комиссар",$S$4,IF(B20="Мафия",$S$7,IF(B20="Мирный",$S$3,IF(B20="Дон",$S$2)))),IF(C13="Мафия",IF(B20="Комиссар",$S$1,IF(B20="Мафия",$S$5,IF(B20="Мирный",$S$8,IF(B20="Дон",$S$6))))))</f>
        <v>0</v>
      </c>
      <c r="H20" s="3" t="str">
        <f>IF(AND(OR(B20="Комиссар",B20="Мирный"),C13="Мирные"),"Победа за мирных",IF(AND(OR(B20="Мафия",B20="Дон"),C13="Мафия"),"Победа за мафию",IF(AND(OR(B20="Мафия",B20="Дон"),C13="Мирные"),"Проигрыш за мафию",IF(AND(OR(B20="Комиссар",B20="Мирный"),C13="Мафия"),"Проигрыш за мирных"))))</f>
        <v>Проигрыш за мирных</v>
      </c>
    </row>
    <row r="21" spans="1:19" x14ac:dyDescent="0.25">
      <c r="A21" s="16" t="s">
        <v>53</v>
      </c>
      <c r="B21" s="2" t="s">
        <v>2</v>
      </c>
      <c r="C21" s="6" t="s">
        <v>100</v>
      </c>
      <c r="D21" s="12"/>
      <c r="E21" s="21"/>
      <c r="G21" s="3">
        <f>IF(C13="Мирные",IF(B21="Комиссар",$S$4,IF(B21="Мафия",$S$7,IF(B21="Мирный",$S$3,IF(B21="Дон",$S$2)))),IF(C13="Мафия",IF(B21="Комиссар",$S$1,IF(B21="Мафия",$S$5,IF(B21="Мирный",$S$8,IF(B21="Дон",$S$6))))))</f>
        <v>0</v>
      </c>
      <c r="H21" s="3" t="str">
        <f>IF(AND(OR(B21="Комиссар",B21="Мирный"),C13="Мирные"),"Победа за мирных",IF(AND(OR(B21="Мафия",B21="Дон"),C13="Мафия"),"Победа за мафию",IF(AND(OR(B21="Мафия",B21="Дон"),C13="Мирные"),"Проигрыш за мафию",IF(AND(OR(B21="Комиссар",B21="Мирный"),C13="Мафия"),"Проигрыш за мирных"))))</f>
        <v>Проигрыш за мирных</v>
      </c>
    </row>
    <row r="22" spans="1:19" ht="15.75" thickBot="1" x14ac:dyDescent="0.3">
      <c r="A22" s="28" t="s">
        <v>6</v>
      </c>
      <c r="B22" s="4" t="s">
        <v>2</v>
      </c>
      <c r="C22" s="25" t="s">
        <v>98</v>
      </c>
      <c r="D22" s="26"/>
      <c r="E22" s="17"/>
      <c r="G22" s="3">
        <f>IF(C13="Мирные",IF(B22="Комиссар",$S$4,IF(B22="Мафия",$S$7,IF(B22="Мирный",$S$3,IF(B22="Дон",$S$2)))),IF(C13="Мафия",IF(B22="Комиссар",$S$1,IF(B22="Мафия",$S$5,IF(B22="Мирный",$S$8,IF(B22="Дон",$S$6))))))</f>
        <v>0</v>
      </c>
      <c r="H22" s="3" t="str">
        <f>IF(AND(OR(B22="Комиссар",B22="Мирный"),C13="Мирные"),"Победа за мирных",IF(AND(OR(B22="Мафия",B22="Дон"),C13="Мафия"),"Победа за мафию",IF(AND(OR(B22="Мафия",B22="Дон"),C13="Мирные"),"Проигрыш за мафию",IF(AND(OR(B22="Комиссар",B22="Мирный"),C13="Мафия"),"Проигрыш за мирных"))))</f>
        <v>Проигрыш за мирных</v>
      </c>
      <c r="S22" s="7"/>
    </row>
    <row r="23" spans="1:19" x14ac:dyDescent="0.25">
      <c r="A23" s="13"/>
      <c r="B23" s="14"/>
      <c r="C23" s="6" t="s">
        <v>87</v>
      </c>
      <c r="D23" s="15" t="s">
        <v>9</v>
      </c>
      <c r="E23" s="20" t="s">
        <v>88</v>
      </c>
      <c r="P23" s="35" t="s">
        <v>102</v>
      </c>
    </row>
    <row r="24" spans="1:19" x14ac:dyDescent="0.25">
      <c r="A24" s="16" t="s">
        <v>59</v>
      </c>
      <c r="B24" s="24" t="s">
        <v>2</v>
      </c>
      <c r="C24" s="2" t="s">
        <v>3</v>
      </c>
      <c r="D24" s="1"/>
      <c r="E24" s="21"/>
      <c r="G24" s="3">
        <f>IF(C24="Мирные",IF(B24="Комиссар",$S$4,IF(B24="Мафия",$S$7,IF(B24="Мирный",$S$3,IF(B24="Дон",$S$2)))),IF(C24="Мафия",IF(B24="Комиссар",$S$1,IF(B24="Мафия",$S$5,IF(B24="Мирный",$S$8,IF(B24="Дон",$S$6))))))</f>
        <v>0</v>
      </c>
      <c r="H24" s="3" t="str">
        <f>IF(AND(OR(B24="Комиссар",B24="Мирный"),C24="Мирные"),"Победа за мирных",IF(AND(OR(B24="Мафия",B24="Дон"),C24="Мафия"),"Победа за мафию",IF(AND(OR(B24="Мафия",B24="Дон"),C24="Мирные"),"Проигрыш за мафию",IF(AND(OR(B24="Комиссар",B24="Мирный"),C24="Мафия"),"Проигрыш за мирных"))))</f>
        <v>Проигрыш за мирных</v>
      </c>
      <c r="P24" s="36">
        <f>COUNTIF(B24:B33,"Мафия")</f>
        <v>2</v>
      </c>
      <c r="Q24" s="3" t="s">
        <v>47</v>
      </c>
    </row>
    <row r="25" spans="1:19" x14ac:dyDescent="0.25">
      <c r="A25" s="16" t="s">
        <v>55</v>
      </c>
      <c r="B25" s="2" t="s">
        <v>2</v>
      </c>
      <c r="C25" s="1"/>
      <c r="D25" s="1"/>
      <c r="E25" s="17"/>
      <c r="G25" s="3">
        <f>IF(C24="Мирные",IF(B25="Комиссар",$S$4,IF(B25="Мафия",$S$7,IF(B25="Мирный",$S$3,IF(B25="Дон",$S$2)))),IF(C24="Мафия",IF(B25="Комиссар",$S$1,IF(B25="Мафия",$S$5,IF(B25="Мирный",$S$8,IF(B25="Дон",$S$6))))))</f>
        <v>0</v>
      </c>
      <c r="H25" s="3" t="str">
        <f>IF(AND(OR(B25="Комиссар",B25="Мирный"),C24="Мирные"),"Победа за мирных",IF(AND(OR(B25="Мафия",B25="Дон"),C24="Мафия"),"Победа за мафию",IF(AND(OR(B25="Мафия",B25="Дон"),C24="Мирные"),"Проигрыш за мафию",IF(AND(OR(B25="Комиссар",B25="Мирный"),C24="Мафия"),"Проигрыш за мирных"))))</f>
        <v>Проигрыш за мирных</v>
      </c>
      <c r="P25" s="36">
        <f>COUNTIF(B24:B33,"Комиссар")</f>
        <v>1</v>
      </c>
      <c r="Q25" s="3" t="s">
        <v>78</v>
      </c>
    </row>
    <row r="26" spans="1:19" x14ac:dyDescent="0.25">
      <c r="A26" s="16" t="s">
        <v>56</v>
      </c>
      <c r="B26" s="2" t="s">
        <v>77</v>
      </c>
      <c r="C26" s="1"/>
      <c r="D26" s="1"/>
      <c r="E26" s="17"/>
      <c r="G26" s="3">
        <f>IF(C24="Мирные",IF(B26="Комиссар",$S$4,IF(B26="Мафия",$S$7,IF(B26="Мирный",$S$3,IF(B26="Дон",$S$2)))),IF(C24="Мафия",IF(B26="Комиссар",$S$1,IF(B26="Мафия",$S$5,IF(B26="Мирный",$S$8,IF(B26="Дон",$S$6))))))</f>
        <v>-1</v>
      </c>
      <c r="H26" s="3" t="str">
        <f>IF(AND(OR(B26="Комиссар",B26="Мирный"),C24="Мирные"),"Победа за мирных",IF(AND(OR(B26="Мафия",B26="Дон"),C24="Мафия"),"Победа за мафию",IF(AND(OR(B26="Мафия",B26="Дон"),C24="Мирные"),"Проигрыш за мафию",IF(AND(OR(B26="Комиссар",B26="Мирный"),C24="Мафия"),"Проигрыш за мирных"))))</f>
        <v>Проигрыш за мирных</v>
      </c>
      <c r="P26" s="36">
        <f>COUNTIF(B24:B33,"Дон")</f>
        <v>1</v>
      </c>
      <c r="Q26" s="3" t="s">
        <v>48</v>
      </c>
    </row>
    <row r="27" spans="1:19" x14ac:dyDescent="0.25">
      <c r="A27" s="16" t="s">
        <v>67</v>
      </c>
      <c r="B27" s="2" t="s">
        <v>3</v>
      </c>
      <c r="C27" s="1"/>
      <c r="D27" s="1"/>
      <c r="E27" s="17"/>
      <c r="G27" s="3">
        <f>IF(C24="Мирные",IF(B27="Комиссар",$S$4,IF(B27="Мафия",$S$7,IF(B27="Мирный",$S$3,IF(B27="Дон",$S$2)))),IF(C24="Мафия",IF(B27="Комиссар",$S$1,IF(B27="Мафия",$S$5,IF(B27="Мирный",$S$8,IF(B27="Дон",$S$6))))))</f>
        <v>4</v>
      </c>
      <c r="H27" s="3" t="str">
        <f>IF(AND(OR(B27="Комиссар",B27="Мирный"),C24="Мирные"),"Победа за мирных",IF(AND(OR(B27="Мафия",B27="Дон"),C24="Мафия"),"Победа за мафию",IF(AND(OR(B27="Мафия",B27="Дон"),C24="Мирные"),"Проигрыш за мафию",IF(AND(OR(B27="Комиссар",B27="Мирный"),C24="Мафия"),"Проигрыш за мирных"))))</f>
        <v>Победа за мафию</v>
      </c>
    </row>
    <row r="28" spans="1:19" x14ac:dyDescent="0.25">
      <c r="A28" s="16" t="s">
        <v>52</v>
      </c>
      <c r="B28" s="2" t="s">
        <v>3</v>
      </c>
      <c r="C28" s="1"/>
      <c r="D28" s="1"/>
      <c r="E28" s="17"/>
      <c r="G28" s="3">
        <f>IF(C24="Мирные",IF(B28="Комиссар",$S$4,IF(B28="Мафия",$S$7,IF(B28="Мирный",$S$3,IF(B28="Дон",$S$2)))),IF(C24="Мафия",IF(B28="Комиссар",$S$1,IF(B28="Мафия",$S$5,IF(B28="Мирный",$S$8,IF(B28="Дон",$S$6))))))</f>
        <v>4</v>
      </c>
      <c r="H28" s="3" t="str">
        <f>IF(AND(OR(B28="Комиссар",B28="Мирный"),C24="Мирные"),"Победа за мирных",IF(AND(OR(B28="Мафия",B28="Дон"),C24="Мафия"),"Победа за мафию",IF(AND(OR(B28="Мафия",B28="Дон"),C24="Мирные"),"Проигрыш за мафию",IF(AND(OR(B28="Комиссар",B28="Мирный"),C24="Мафия"),"Проигрыш за мирных"))))</f>
        <v>Победа за мафию</v>
      </c>
    </row>
    <row r="29" spans="1:19" x14ac:dyDescent="0.25">
      <c r="A29" s="16" t="s">
        <v>63</v>
      </c>
      <c r="B29" s="2" t="s">
        <v>4</v>
      </c>
      <c r="C29" s="1"/>
      <c r="D29" s="1"/>
      <c r="E29" s="17"/>
      <c r="G29" s="3">
        <f>IF(C24="Мирные",IF(B29="Комиссар",$S$4,IF(B29="Мафия",$S$7,IF(B29="Мирный",$S$3,IF(B29="Дон",$S$2)))),IF(C24="Мафия",IF(B29="Комиссар",$S$1,IF(B29="Мафия",$S$5,IF(B29="Мирный",$S$8,IF(B29="Дон",$S$6))))))</f>
        <v>5</v>
      </c>
      <c r="H29" s="3" t="str">
        <f>IF(AND(OR(B29="Комиссар",B29="Мирный"),C24="Мирные"),"Победа за мирных",IF(AND(OR(B29="Мафия",B29="Дон"),C24="Мафия"),"Победа за мафию",IF(AND(OR(B29="Мафия",B29="Дон"),C24="Мирные"),"Проигрыш за мафию",IF(AND(OR(B29="Комиссар",B29="Мирный"),C24="Мафия"),"Проигрыш за мирных"))))</f>
        <v>Победа за мафию</v>
      </c>
    </row>
    <row r="30" spans="1:19" x14ac:dyDescent="0.25">
      <c r="A30" s="16" t="s">
        <v>50</v>
      </c>
      <c r="B30" s="2" t="s">
        <v>2</v>
      </c>
      <c r="C30" s="1"/>
      <c r="D30" s="1"/>
      <c r="E30" s="17"/>
      <c r="G30" s="3">
        <f>IF(C24="Мирные",IF(B30="Комиссар",$S$4,IF(B30="Мафия",$S$7,IF(B30="Мирный",$S$3,IF(B30="Дон",$S$2)))),IF(C24="Мафия",IF(B30="Комиссар",$S$1,IF(B30="Мафия",$S$5,IF(B30="Мирный",$S$8,IF(B30="Дон",$S$6))))))</f>
        <v>0</v>
      </c>
      <c r="H30" s="3" t="str">
        <f>IF(AND(OR(B30="Комиссар",B30="Мирный"),C24="Мирные"),"Победа за мирных",IF(AND(OR(B30="Мафия",B30="Дон"),C24="Мафия"),"Победа за мафию",IF(AND(OR(B30="Мафия",B30="Дон"),C24="Мирные"),"Проигрыш за мафию",IF(AND(OR(B30="Комиссар",B30="Мирный"),C24="Мафия"),"Проигрыш за мирных"))))</f>
        <v>Проигрыш за мирных</v>
      </c>
    </row>
    <row r="31" spans="1:19" x14ac:dyDescent="0.25">
      <c r="A31" s="16" t="s">
        <v>51</v>
      </c>
      <c r="B31" s="2" t="s">
        <v>2</v>
      </c>
      <c r="C31" s="1"/>
      <c r="D31" s="1"/>
      <c r="E31" s="17" t="s">
        <v>101</v>
      </c>
      <c r="G31" s="3">
        <f>IF(C24="Мирные",IF(B31="Комиссар",$S$4,IF(B31="Мафия",$S$7,IF(B31="Мирный",$S$3,IF(B31="Дон",$S$2)))),IF(C24="Мафия",IF(B31="Комиссар",$S$1,IF(B31="Мафия",$S$5,IF(B31="Мирный",$S$8,IF(B31="Дон",$S$6))))))</f>
        <v>0</v>
      </c>
      <c r="H31" s="3" t="str">
        <f>IF(AND(OR(B31="Комиссар",B31="Мирный"),C24="Мирные"),"Победа за мирных",IF(AND(OR(B31="Мафия",B31="Дон"),C24="Мафия"),"Победа за мафию",IF(AND(OR(B31="Мафия",B31="Дон"),C24="Мирные"),"Проигрыш за мафию",IF(AND(OR(B31="Комиссар",B31="Мирный"),C24="Мафия"),"Проигрыш за мирных"))))</f>
        <v>Проигрыш за мирных</v>
      </c>
    </row>
    <row r="32" spans="1:19" x14ac:dyDescent="0.25">
      <c r="A32" s="16" t="s">
        <v>53</v>
      </c>
      <c r="B32" s="24" t="s">
        <v>2</v>
      </c>
      <c r="C32" s="6" t="s">
        <v>100</v>
      </c>
      <c r="D32" s="27"/>
      <c r="E32" s="21"/>
      <c r="G32" s="3">
        <f>IF(C24="Мирные",IF(B32="Комиссар",$S$4,IF(B32="Мафия",$S$7,IF(B32="Мирный",$S$3,IF(B32="Дон",$S$2)))),IF(C24="Мафия",IF(B32="Комиссар",$S$1,IF(B32="Мафия",$S$5,IF(B32="Мирный",$S$8,IF(B32="Дон",$S$6))))))</f>
        <v>0</v>
      </c>
      <c r="H32" s="3" t="str">
        <f>IF(AND(OR(B32="Комиссар",B32="Мирный"),C24="Мирные"),"Победа за мирных",IF(AND(OR(B32="Мафия",B32="Дон"),C24="Мафия"),"Победа за мафию",IF(AND(OR(B32="Мафия",B32="Дон"),C24="Мирные"),"Проигрыш за мафию",IF(AND(OR(B32="Комиссар",B32="Мирный"),C24="Мафия"),"Проигрыш за мирных"))))</f>
        <v>Проигрыш за мирных</v>
      </c>
    </row>
    <row r="33" spans="1:19" ht="15.75" thickBot="1" x14ac:dyDescent="0.3">
      <c r="A33" s="28" t="s">
        <v>65</v>
      </c>
      <c r="B33" s="23" t="s">
        <v>2</v>
      </c>
      <c r="C33" s="25" t="s">
        <v>98</v>
      </c>
      <c r="D33" s="26"/>
      <c r="E33" s="17"/>
      <c r="G33" s="3">
        <f>IF(C24="Мирные",IF(B33="Комиссар",$S$4,IF(B33="Мафия",$S$7,IF(B33="Мирный",$S$3,IF(B33="Дон",$S$2)))),IF(C24="Мафия",IF(B33="Комиссар",$S$1,IF(B33="Мафия",$S$5,IF(B33="Мирный",$S$8,IF(B33="Дон",$S$6))))))</f>
        <v>0</v>
      </c>
      <c r="H33" s="3" t="str">
        <f>IF(AND(OR(B33="Комиссар",B33="Мирный"),C24="Мирные"),"Победа за мирных",IF(AND(OR(B33="Мафия",B33="Дон"),C24="Мафия"),"Победа за мафию",IF(AND(OR(B33="Мафия",B33="Дон"),C24="Мирные"),"Проигрыш за мафию",IF(AND(OR(B33="Комиссар",B33="Мирный"),C24="Мафия"),"Проигрыш за мирных"))))</f>
        <v>Проигрыш за мирных</v>
      </c>
      <c r="S33" s="7"/>
    </row>
    <row r="34" spans="1:19" x14ac:dyDescent="0.25">
      <c r="A34" s="13"/>
      <c r="B34" s="14"/>
      <c r="C34" s="6" t="s">
        <v>87</v>
      </c>
      <c r="D34" s="15" t="s">
        <v>10</v>
      </c>
      <c r="E34" s="20" t="s">
        <v>88</v>
      </c>
      <c r="P34" s="35" t="s">
        <v>102</v>
      </c>
    </row>
    <row r="35" spans="1:19" x14ac:dyDescent="0.25">
      <c r="A35" s="16" t="s">
        <v>59</v>
      </c>
      <c r="B35" s="24" t="s">
        <v>2</v>
      </c>
      <c r="C35" s="2" t="s">
        <v>3</v>
      </c>
      <c r="D35" s="1"/>
      <c r="E35" s="21"/>
      <c r="G35" s="3">
        <f>IF(C35="Мирные",IF(B35="Комиссар",$S$4,IF(B35="Мафия",$S$7,IF(B35="Мирный",$S$3,IF(B35="Дон",$S$2)))),IF(C35="Мафия",IF(B35="Комиссар",$S$1,IF(B35="Мафия",$S$5,IF(B35="Мирный",$S$8,IF(B35="Дон",$S$6))))))</f>
        <v>0</v>
      </c>
      <c r="H35" s="3" t="str">
        <f>IF(AND(OR(B35="Комиссар",B35="Мирный"),C35="Мирные"),"Победа за мирных",IF(AND(OR(B35="Мафия",B35="Дон"),C35="Мафия"),"Победа за мафию",IF(AND(OR(B35="Мафия",B35="Дон"),C35="Мирные"),"Проигрыш за мафию",IF(AND(OR(B35="Комиссар",B35="Мирный"),C35="Мафия"),"Проигрыш за мирных"))))</f>
        <v>Проигрыш за мирных</v>
      </c>
      <c r="P35" s="36">
        <f>COUNTIF(B35:B44,"Мафия")</f>
        <v>2</v>
      </c>
      <c r="Q35" s="3" t="s">
        <v>47</v>
      </c>
    </row>
    <row r="36" spans="1:19" x14ac:dyDescent="0.25">
      <c r="A36" s="16" t="s">
        <v>54</v>
      </c>
      <c r="B36" s="2" t="s">
        <v>3</v>
      </c>
      <c r="C36" s="1"/>
      <c r="D36" s="1"/>
      <c r="E36" s="17"/>
      <c r="G36" s="3">
        <f>IF(C35="Мирные",IF(B36="Комиссар",$S$4,IF(B36="Мафия",$S$7,IF(B36="Мирный",$S$3,IF(B36="Дон",$S$2)))),IF(C35="Мафия",IF(B36="Комиссар",$S$1,IF(B36="Мафия",$S$5,IF(B36="Мирный",$S$8,IF(B36="Дон",$S$6))))))</f>
        <v>4</v>
      </c>
      <c r="H36" s="3" t="str">
        <f>IF(AND(OR(B36="Комиссар",B36="Мирный"),C35="Мирные"),"Победа за мирных",IF(AND(OR(B36="Мафия",B36="Дон"),C35="Мафия"),"Победа за мафию",IF(AND(OR(B36="Мафия",B36="Дон"),C35="Мирные"),"Проигрыш за мафию",IF(AND(OR(B36="Комиссар",B36="Мирный"),C35="Мафия"),"Проигрыш за мирных"))))</f>
        <v>Победа за мафию</v>
      </c>
      <c r="P36" s="36">
        <f>COUNTIF(B35:B44,"Комиссар")</f>
        <v>1</v>
      </c>
      <c r="Q36" s="3" t="s">
        <v>78</v>
      </c>
    </row>
    <row r="37" spans="1:19" x14ac:dyDescent="0.25">
      <c r="A37" s="16" t="s">
        <v>56</v>
      </c>
      <c r="B37" s="2" t="s">
        <v>77</v>
      </c>
      <c r="C37" s="1"/>
      <c r="D37" s="1"/>
      <c r="E37" s="17"/>
      <c r="G37" s="3">
        <f>IF(C35="Мирные",IF(B37="Комиссар",$S$4,IF(B37="Мафия",$S$7,IF(B37="Мирный",$S$3,IF(B37="Дон",$S$2)))),IF(C35="Мафия",IF(B37="Комиссар",$S$1,IF(B37="Мафия",$S$5,IF(B37="Мирный",$S$8,IF(B37="Дон",$S$6))))))</f>
        <v>-1</v>
      </c>
      <c r="H37" s="3" t="str">
        <f>IF(AND(OR(B37="Комиссар",B37="Мирный"),C35="Мирные"),"Победа за мирных",IF(AND(OR(B37="Мафия",B37="Дон"),C35="Мафия"),"Победа за мафию",IF(AND(OR(B37="Мафия",B37="Дон"),C35="Мирные"),"Проигрыш за мафию",IF(AND(OR(B37="Комиссар",B37="Мирный"),C35="Мафия"),"Проигрыш за мирных"))))</f>
        <v>Проигрыш за мирных</v>
      </c>
      <c r="P37" s="36">
        <f>COUNTIF(B35:B44,"Дон")</f>
        <v>1</v>
      </c>
      <c r="Q37" s="3" t="s">
        <v>48</v>
      </c>
    </row>
    <row r="38" spans="1:19" x14ac:dyDescent="0.25">
      <c r="A38" s="16" t="s">
        <v>53</v>
      </c>
      <c r="B38" s="2" t="s">
        <v>3</v>
      </c>
      <c r="C38" s="1"/>
      <c r="D38" s="1"/>
      <c r="E38" s="17"/>
      <c r="G38" s="3">
        <f>IF(C35="Мирные",IF(B38="Комиссар",$S$4,IF(B38="Мафия",$S$7,IF(B38="Мирный",$S$3,IF(B38="Дон",$S$2)))),IF(C35="Мафия",IF(B38="Комиссар",$S$1,IF(B38="Мафия",$S$5,IF(B38="Мирный",$S$8,IF(B38="Дон",$S$6))))))</f>
        <v>4</v>
      </c>
      <c r="H38" s="3" t="str">
        <f>IF(AND(OR(B38="Комиссар",B38="Мирный"),C35="Мирные"),"Победа за мирных",IF(AND(OR(B38="Мафия",B38="Дон"),C35="Мафия"),"Победа за мафию",IF(AND(OR(B38="Мафия",B38="Дон"),C35="Мирные"),"Проигрыш за мафию",IF(AND(OR(B38="Комиссар",B38="Мирный"),C35="Мафия"),"Проигрыш за мирных"))))</f>
        <v>Победа за мафию</v>
      </c>
    </row>
    <row r="39" spans="1:19" x14ac:dyDescent="0.25">
      <c r="A39" s="16" t="s">
        <v>60</v>
      </c>
      <c r="B39" s="2" t="s">
        <v>2</v>
      </c>
      <c r="C39" s="1"/>
      <c r="D39" s="1"/>
      <c r="E39" s="17"/>
      <c r="G39" s="3">
        <f>IF(C35="Мирные",IF(B39="Комиссар",$S$4,IF(B39="Мафия",$S$7,IF(B39="Мирный",$S$3,IF(B39="Дон",$S$2)))),IF(C35="Мафия",IF(B39="Комиссар",$S$1,IF(B39="Мафия",$S$5,IF(B39="Мирный",$S$8,IF(B39="Дон",$S$6))))))</f>
        <v>0</v>
      </c>
      <c r="H39" s="3" t="str">
        <f>IF(AND(OR(B39="Комиссар",B39="Мирный"),C35="Мирные"),"Победа за мирных",IF(AND(OR(B39="Мафия",B39="Дон"),C35="Мафия"),"Победа за мафию",IF(AND(OR(B39="Мафия",B39="Дон"),C35="Мирные"),"Проигрыш за мафию",IF(AND(OR(B39="Комиссар",B39="Мирный"),C35="Мафия"),"Проигрыш за мирных"))))</f>
        <v>Проигрыш за мирных</v>
      </c>
    </row>
    <row r="40" spans="1:19" x14ac:dyDescent="0.25">
      <c r="A40" s="16" t="s">
        <v>69</v>
      </c>
      <c r="B40" s="2" t="s">
        <v>2</v>
      </c>
      <c r="C40" s="1"/>
      <c r="D40" s="1"/>
      <c r="E40" s="17"/>
      <c r="G40" s="3">
        <f>IF(C35="Мирные",IF(B40="Комиссар",$S$4,IF(B40="Мафия",$S$7,IF(B40="Мирный",$S$3,IF(B40="Дон",$S$2)))),IF(C35="Мафия",IF(B40="Комиссар",$S$1,IF(B40="Мафия",$S$5,IF(B40="Мирный",$S$8,IF(B40="Дон",$S$6))))))</f>
        <v>0</v>
      </c>
      <c r="H40" s="3" t="str">
        <f>IF(AND(OR(B40="Комиссар",B40="Мирный"),C35="Мирные"),"Победа за мирных",IF(AND(OR(B40="Мафия",B40="Дон"),C35="Мафия"),"Победа за мафию",IF(AND(OR(B40="Мафия",B40="Дон"),C35="Мирные"),"Проигрыш за мафию",IF(AND(OR(B40="Комиссар",B40="Мирный"),C35="Мафия"),"Проигрыш за мирных"))))</f>
        <v>Проигрыш за мирных</v>
      </c>
    </row>
    <row r="41" spans="1:19" x14ac:dyDescent="0.25">
      <c r="A41" s="16" t="s">
        <v>50</v>
      </c>
      <c r="B41" s="2" t="s">
        <v>2</v>
      </c>
      <c r="C41" s="1"/>
      <c r="D41" s="1"/>
      <c r="E41" s="17"/>
      <c r="G41" s="3">
        <f>IF(C35="Мирные",IF(B41="Комиссар",$S$4,IF(B41="Мафия",$S$7,IF(B41="Мирный",$S$3,IF(B41="Дон",$S$2)))),IF(C35="Мафия",IF(B41="Комиссар",$S$1,IF(B41="Мафия",$S$5,IF(B41="Мирный",$S$8,IF(B41="Дон",$S$6))))))</f>
        <v>0</v>
      </c>
      <c r="H41" s="3" t="str">
        <f>IF(AND(OR(B41="Комиссар",B41="Мирный"),C35="Мирные"),"Победа за мирных",IF(AND(OR(B41="Мафия",B41="Дон"),C35="Мафия"),"Победа за мафию",IF(AND(OR(B41="Мафия",B41="Дон"),C35="Мирные"),"Проигрыш за мафию",IF(AND(OR(B41="Комиссар",B41="Мирный"),C35="Мафия"),"Проигрыш за мирных"))))</f>
        <v>Проигрыш за мирных</v>
      </c>
    </row>
    <row r="42" spans="1:19" x14ac:dyDescent="0.25">
      <c r="A42" s="16" t="s">
        <v>58</v>
      </c>
      <c r="B42" s="2" t="s">
        <v>4</v>
      </c>
      <c r="C42" s="1"/>
      <c r="D42" s="1"/>
      <c r="E42" s="17" t="s">
        <v>101</v>
      </c>
      <c r="G42" s="3">
        <f>IF(C35="Мирные",IF(B42="Комиссар",$S$4,IF(B42="Мафия",$S$7,IF(B42="Мирный",$S$3,IF(B42="Дон",$S$2)))),IF(C35="Мафия",IF(B42="Комиссар",$S$1,IF(B42="Мафия",$S$5,IF(B42="Мирный",$S$8,IF(B42="Дон",$S$6))))))</f>
        <v>5</v>
      </c>
      <c r="H42" s="3" t="str">
        <f>IF(AND(OR(B42="Комиссар",B42="Мирный"),C35="Мирные"),"Победа за мирных",IF(AND(OR(B42="Мафия",B42="Дон"),C35="Мафия"),"Победа за мафию",IF(AND(OR(B42="Мафия",B42="Дон"),C35="Мирные"),"Проигрыш за мафию",IF(AND(OR(B42="Комиссар",B42="Мирный"),C35="Мафия"),"Проигрыш за мирных"))))</f>
        <v>Победа за мафию</v>
      </c>
    </row>
    <row r="43" spans="1:19" x14ac:dyDescent="0.25">
      <c r="A43" s="16" t="s">
        <v>53</v>
      </c>
      <c r="B43" s="24" t="s">
        <v>2</v>
      </c>
      <c r="C43" s="6" t="s">
        <v>100</v>
      </c>
      <c r="D43" s="27"/>
      <c r="E43" s="21"/>
      <c r="G43" s="3">
        <f>IF(C35="Мирные",IF(B43="Комиссар",$S$4,IF(B43="Мафия",$S$7,IF(B43="Мирный",$S$3,IF(B43="Дон",$S$2)))),IF(C35="Мафия",IF(B43="Комиссар",$S$1,IF(B43="Мафия",$S$5,IF(B43="Мирный",$S$8,IF(B43="Дон",$S$6))))))</f>
        <v>0</v>
      </c>
      <c r="H43" s="3" t="str">
        <f>IF(AND(OR(B43="Комиссар",B43="Мирный"),C35="Мирные"),"Победа за мирных",IF(AND(OR(B43="Мафия",B43="Дон"),C35="Мафия"),"Победа за мафию",IF(AND(OR(B43="Мафия",B43="Дон"),C35="Мирные"),"Проигрыш за мафию",IF(AND(OR(B43="Комиссар",B43="Мирный"),C35="Мафия"),"Проигрыш за мирных"))))</f>
        <v>Проигрыш за мирных</v>
      </c>
    </row>
    <row r="44" spans="1:19" ht="15.75" thickBot="1" x14ac:dyDescent="0.3">
      <c r="A44" s="28" t="s">
        <v>68</v>
      </c>
      <c r="B44" s="23" t="s">
        <v>2</v>
      </c>
      <c r="C44" s="25" t="s">
        <v>98</v>
      </c>
      <c r="D44" s="26"/>
      <c r="E44" s="17"/>
      <c r="G44" s="3">
        <f>IF(C35="Мирные",IF(B44="Комиссар",$S$4,IF(B44="Мафия",$S$7,IF(B44="Мирный",$S$3,IF(B44="Дон",$S$2)))),IF(C35="Мафия",IF(B44="Комиссар",$S$1,IF(B44="Мафия",$S$5,IF(B44="Мирный",$S$8,IF(B44="Дон",$S$6))))))</f>
        <v>0</v>
      </c>
      <c r="H44" s="3" t="str">
        <f>IF(AND(OR(B44="Комиссар",B44="Мирный"),C35="Мирные"),"Победа за мирных",IF(AND(OR(B44="Мафия",B44="Дон"),C35="Мафия"),"Победа за мафию",IF(AND(OR(B44="Мафия",B44="Дон"),C35="Мирные"),"Проигрыш за мафию",IF(AND(OR(B44="Комиссар",B44="Мирный"),C35="Мафия"),"Проигрыш за мирных"))))</f>
        <v>Проигрыш за мирных</v>
      </c>
      <c r="S44" s="7"/>
    </row>
    <row r="45" spans="1:19" x14ac:dyDescent="0.25">
      <c r="A45" s="13"/>
      <c r="B45" s="14"/>
      <c r="C45" s="6" t="s">
        <v>87</v>
      </c>
      <c r="D45" s="15" t="s">
        <v>11</v>
      </c>
      <c r="E45" s="20" t="s">
        <v>88</v>
      </c>
      <c r="P45" s="35" t="s">
        <v>102</v>
      </c>
    </row>
    <row r="46" spans="1:19" x14ac:dyDescent="0.25">
      <c r="A46" s="16" t="s">
        <v>59</v>
      </c>
      <c r="B46" s="24" t="s">
        <v>2</v>
      </c>
      <c r="C46" s="2" t="s">
        <v>75</v>
      </c>
      <c r="D46" s="1"/>
      <c r="E46" s="21"/>
      <c r="G46" s="3">
        <f>IF(C46="Мирные",IF(B46="Комиссар",$S$4,IF(B46="Мафия",$S$7,IF(B46="Мирный",$S$3,IF(B46="Дон",$S$2)))),IF(C46="Мафия",IF(B46="Комиссар",$S$1,IF(B46="Мафия",$S$5,IF(B46="Мирный",$S$8,IF(B46="Дон",$S$6))))))</f>
        <v>3</v>
      </c>
      <c r="H46" s="3" t="str">
        <f>IF(AND(OR(B46="Комиссар",B46="Мирный"),C46="Мирные"),"Победа за мирных",IF(AND(OR(B46="Мафия",B46="Дон"),C46="Мафия"),"Победа за мафию",IF(AND(OR(B46="Мафия",B46="Дон"),C46="Мирные"),"Проигрыш за мафию",IF(AND(OR(B46="Комиссар",B46="Мирный"),C46="Мафия"),"Проигрыш за мирных"))))</f>
        <v>Победа за мирных</v>
      </c>
      <c r="P46" s="36">
        <f>COUNTIF(B46:B55,"Мафия")</f>
        <v>2</v>
      </c>
      <c r="Q46" s="3" t="s">
        <v>47</v>
      </c>
    </row>
    <row r="47" spans="1:19" x14ac:dyDescent="0.25">
      <c r="A47" s="16" t="s">
        <v>55</v>
      </c>
      <c r="B47" s="2" t="s">
        <v>3</v>
      </c>
      <c r="C47" s="1"/>
      <c r="D47" s="1"/>
      <c r="E47" s="17"/>
      <c r="G47" s="3">
        <f>IF(C46="Мирные",IF(B47="Комиссар",$S$4,IF(B47="Мафия",$S$7,IF(B47="Мирный",$S$3,IF(B47="Дон",$S$2)))),IF(C46="Мафия",IF(B47="Комиссар",$S$1,IF(B47="Мафия",$S$5,IF(B47="Мирный",$S$8,IF(B47="Дон",$S$6))))))</f>
        <v>0</v>
      </c>
      <c r="H47" s="3" t="str">
        <f>IF(AND(OR(B47="Комиссар",B47="Мирный"),C46="Мирные"),"Победа за мирных",IF(AND(OR(B47="Мафия",B47="Дон"),C46="Мафия"),"Победа за мафию",IF(AND(OR(B47="Мафия",B47="Дон"),C46="Мирные"),"Проигрыш за мафию",IF(AND(OR(B47="Комиссар",B47="Мирный"),C46="Мафия"),"Проигрыш за мирных"))))</f>
        <v>Проигрыш за мафию</v>
      </c>
      <c r="P47" s="36">
        <f>COUNTIF(B46:B55,"Комиссар")</f>
        <v>1</v>
      </c>
      <c r="Q47" s="3" t="s">
        <v>78</v>
      </c>
    </row>
    <row r="48" spans="1:19" x14ac:dyDescent="0.25">
      <c r="A48" s="16" t="s">
        <v>56</v>
      </c>
      <c r="B48" s="2" t="s">
        <v>77</v>
      </c>
      <c r="C48" s="1"/>
      <c r="D48" s="1"/>
      <c r="E48" s="17"/>
      <c r="G48" s="3">
        <f>IF(C46="Мирные",IF(B48="Комиссар",$S$4,IF(B48="Мафия",$S$7,IF(B48="Мирный",$S$3,IF(B48="Дон",$S$2)))),IF(C46="Мафия",IF(B48="Комиссар",$S$1,IF(B48="Мафия",$S$5,IF(B48="Мирный",$S$8,IF(B48="Дон",$S$6))))))</f>
        <v>4</v>
      </c>
      <c r="H48" s="3" t="str">
        <f>IF(AND(OR(B48="Комиссар",B48="Мирный"),C46="Мирные"),"Победа за мирных",IF(AND(OR(B48="Мафия",B48="Дон"),C46="Мафия"),"Победа за мафию",IF(AND(OR(B48="Мафия",B48="Дон"),C46="Мирные"),"Проигрыш за мафию",IF(AND(OR(B48="Комиссар",B48="Мирный"),C46="Мафия"),"Проигрыш за мирных"))))</f>
        <v>Победа за мирных</v>
      </c>
      <c r="P48" s="36">
        <f>COUNTIF(B46:B55,"Дон")</f>
        <v>1</v>
      </c>
      <c r="Q48" s="3" t="s">
        <v>48</v>
      </c>
    </row>
    <row r="49" spans="1:19" x14ac:dyDescent="0.25">
      <c r="A49" s="16" t="s">
        <v>52</v>
      </c>
      <c r="B49" s="2" t="s">
        <v>2</v>
      </c>
      <c r="C49" s="1"/>
      <c r="D49" s="1"/>
      <c r="E49" s="17"/>
      <c r="G49" s="3">
        <f>IF(C46="Мирные",IF(B49="Комиссар",$S$4,IF(B49="Мафия",$S$7,IF(B49="Мирный",$S$3,IF(B49="Дон",$S$2)))),IF(C46="Мафия",IF(B49="Комиссар",$S$1,IF(B49="Мафия",$S$5,IF(B49="Мирный",$S$8,IF(B49="Дон",$S$6))))))</f>
        <v>3</v>
      </c>
      <c r="H49" s="3" t="str">
        <f>IF(AND(OR(B49="Комиссар",B49="Мирный"),C46="Мирные"),"Победа за мирных",IF(AND(OR(B49="Мафия",B49="Дон"),C46="Мафия"),"Победа за мафию",IF(AND(OR(B49="Мафия",B49="Дон"),C46="Мирные"),"Проигрыш за мафию",IF(AND(OR(B49="Комиссар",B49="Мирный"),C46="Мафия"),"Проигрыш за мирных"))))</f>
        <v>Победа за мирных</v>
      </c>
    </row>
    <row r="50" spans="1:19" x14ac:dyDescent="0.25">
      <c r="A50" s="16" t="s">
        <v>57</v>
      </c>
      <c r="B50" s="2" t="s">
        <v>2</v>
      </c>
      <c r="C50" s="1"/>
      <c r="D50" s="1"/>
      <c r="E50" s="17"/>
      <c r="G50" s="3">
        <f>IF(C46="Мирные",IF(B50="Комиссар",$S$4,IF(B50="Мафия",$S$7,IF(B50="Мирный",$S$3,IF(B50="Дон",$S$2)))),IF(C46="Мафия",IF(B50="Комиссар",$S$1,IF(B50="Мафия",$S$5,IF(B50="Мирный",$S$8,IF(B50="Дон",$S$6))))))</f>
        <v>3</v>
      </c>
      <c r="H50" s="3" t="str">
        <f>IF(AND(OR(B50="Комиссар",B50="Мирный"),C46="Мирные"),"Победа за мирных",IF(AND(OR(B50="Мафия",B50="Дон"),C46="Мафия"),"Победа за мафию",IF(AND(OR(B50="Мафия",B50="Дон"),C46="Мирные"),"Проигрыш за мафию",IF(AND(OR(B50="Комиссар",B50="Мирный"),C46="Мафия"),"Проигрыш за мирных"))))</f>
        <v>Победа за мирных</v>
      </c>
    </row>
    <row r="51" spans="1:19" x14ac:dyDescent="0.25">
      <c r="A51" s="16" t="s">
        <v>74</v>
      </c>
      <c r="B51" s="2" t="s">
        <v>2</v>
      </c>
      <c r="C51" s="1"/>
      <c r="D51" s="1"/>
      <c r="E51" s="17"/>
      <c r="G51" s="3">
        <f>IF(C46="Мирные",IF(B51="Комиссар",$S$4,IF(B51="Мафия",$S$7,IF(B51="Мирный",$S$3,IF(B51="Дон",$S$2)))),IF(C46="Мафия",IF(B51="Комиссар",$S$1,IF(B51="Мафия",$S$5,IF(B51="Мирный",$S$8,IF(B51="Дон",$S$6))))))</f>
        <v>3</v>
      </c>
      <c r="H51" s="3" t="str">
        <f>IF(AND(OR(B51="Комиссар",B51="Мирный"),C46="Мирные"),"Победа за мирных",IF(AND(OR(B51="Мафия",B51="Дон"),C46="Мафия"),"Победа за мафию",IF(AND(OR(B51="Мафия",B51="Дон"),C46="Мирные"),"Проигрыш за мафию",IF(AND(OR(B51="Комиссар",B51="Мирный"),C46="Мафия"),"Проигрыш за мирных"))))</f>
        <v>Победа за мирных</v>
      </c>
    </row>
    <row r="52" spans="1:19" x14ac:dyDescent="0.25">
      <c r="A52" s="16" t="s">
        <v>50</v>
      </c>
      <c r="B52" s="2" t="s">
        <v>2</v>
      </c>
      <c r="C52" s="1"/>
      <c r="D52" s="1"/>
      <c r="E52" s="17"/>
      <c r="G52" s="3">
        <f>IF(C46="Мирные",IF(B52="Комиссар",$S$4,IF(B52="Мафия",$S$7,IF(B52="Мирный",$S$3,IF(B52="Дон",$S$2)))),IF(C46="Мафия",IF(B52="Комиссар",$S$1,IF(B52="Мафия",$S$5,IF(B52="Мирный",$S$8,IF(B52="Дон",$S$6))))))</f>
        <v>3</v>
      </c>
      <c r="H52" s="3" t="str">
        <f>IF(AND(OR(B52="Комиссар",B52="Мирный"),C46="Мирные"),"Победа за мирных",IF(AND(OR(B52="Мафия",B52="Дон"),C46="Мафия"),"Победа за мафию",IF(AND(OR(B52="Мафия",B52="Дон"),C46="Мирные"),"Проигрыш за мафию",IF(AND(OR(B52="Комиссар",B52="Мирный"),C46="Мафия"),"Проигрыш за мирных"))))</f>
        <v>Победа за мирных</v>
      </c>
    </row>
    <row r="53" spans="1:19" x14ac:dyDescent="0.25">
      <c r="A53" s="16" t="s">
        <v>51</v>
      </c>
      <c r="B53" s="2" t="s">
        <v>4</v>
      </c>
      <c r="C53" s="1"/>
      <c r="D53" s="1"/>
      <c r="E53" s="17" t="s">
        <v>101</v>
      </c>
      <c r="G53" s="3">
        <f>IF(C46="Мирные",IF(B53="Комиссар",$S$4,IF(B53="Мафия",$S$7,IF(B53="Мирный",$S$3,IF(B53="Дон",$S$2)))),IF(C46="Мафия",IF(B53="Комиссар",$S$1,IF(B53="Мафия",$S$5,IF(B53="Мирный",$S$8,IF(B53="Дон",$S$6))))))</f>
        <v>-1</v>
      </c>
      <c r="H53" s="3" t="str">
        <f>IF(AND(OR(B53="Комиссар",B53="Мирный"),C46="Мирные"),"Победа за мирных",IF(AND(OR(B53="Мафия",B53="Дон"),C46="Мафия"),"Победа за мафию",IF(AND(OR(B53="Мафия",B53="Дон"),C46="Мирные"),"Проигрыш за мафию",IF(AND(OR(B53="Комиссар",B53="Мирный"),C46="Мафия"),"Проигрыш за мирных"))))</f>
        <v>Проигрыш за мафию</v>
      </c>
    </row>
    <row r="54" spans="1:19" x14ac:dyDescent="0.25">
      <c r="A54" s="16" t="s">
        <v>53</v>
      </c>
      <c r="B54" s="24" t="s">
        <v>2</v>
      </c>
      <c r="C54" s="6" t="s">
        <v>100</v>
      </c>
      <c r="D54" s="27"/>
      <c r="E54" s="40"/>
      <c r="G54" s="3">
        <f>IF(C46="Мирные",IF(B54="Комиссар",$S$4,IF(B54="Мафия",$S$7,IF(B54="Мирный",$S$3,IF(B54="Дон",$S$2)))),IF(C46="Мафия",IF(B54="Комиссар",$S$1,IF(B54="Мафия",$S$5,IF(B54="Мирный",$S$8,IF(B54="Дон",$S$6))))))</f>
        <v>3</v>
      </c>
      <c r="H54" s="3" t="str">
        <f>IF(AND(OR(B54="Комиссар",B54="Мирный"),C46="Мирные"),"Победа за мирных",IF(AND(OR(B54="Мафия",B54="Дон"),C46="Мафия"),"Победа за мафию",IF(AND(OR(B54="Мафия",B54="Дон"),C46="Мирные"),"Проигрыш за мафию",IF(AND(OR(B54="Комиссар",B54="Мирный"),C46="Мафия"),"Проигрыш за мирных"))))</f>
        <v>Победа за мирных</v>
      </c>
    </row>
    <row r="55" spans="1:19" ht="15.75" thickBot="1" x14ac:dyDescent="0.3">
      <c r="A55" s="28" t="s">
        <v>66</v>
      </c>
      <c r="B55" s="23" t="s">
        <v>3</v>
      </c>
      <c r="C55" s="25" t="s">
        <v>98</v>
      </c>
      <c r="D55" s="26"/>
      <c r="E55" s="17"/>
      <c r="G55" s="3">
        <f>IF(C46="Мирные",IF(B55="Комиссар",$S$4,IF(B55="Мафия",$S$7,IF(B55="Мирный",$S$3,IF(B55="Дон",$S$2)))),IF(C46="Мафия",IF(B55="Комиссар",$S$1,IF(B55="Мафия",$S$5,IF(B55="Мирный",$S$8,IF(B55="Дон",$S$6))))))</f>
        <v>0</v>
      </c>
      <c r="H55" s="3" t="str">
        <f>IF(AND(OR(B55="Комиссар",B55="Мирный"),C46="Мирные"),"Победа за мирных",IF(AND(OR(B55="Мафия",B55="Дон"),C46="Мафия"),"Победа за мафию",IF(AND(OR(B55="Мафия",B55="Дон"),C46="Мирные"),"Проигрыш за мафию",IF(AND(OR(B55="Комиссар",B55="Мирный"),C46="Мафия"),"Проигрыш за мирных"))))</f>
        <v>Проигрыш за мафию</v>
      </c>
      <c r="S55" s="7"/>
    </row>
    <row r="56" spans="1:19" x14ac:dyDescent="0.25">
      <c r="A56" s="13"/>
      <c r="B56" s="14"/>
      <c r="C56" s="6" t="s">
        <v>87</v>
      </c>
      <c r="D56" s="15" t="s">
        <v>12</v>
      </c>
      <c r="E56" s="20" t="s">
        <v>88</v>
      </c>
      <c r="P56" s="35" t="s">
        <v>102</v>
      </c>
    </row>
    <row r="57" spans="1:19" x14ac:dyDescent="0.25">
      <c r="A57" s="16"/>
      <c r="B57" s="24"/>
      <c r="C57" s="2"/>
      <c r="D57" s="1"/>
      <c r="E57" s="21"/>
      <c r="G57" s="3" t="b">
        <f>IF(C57="Мирные",IF(B57="Комиссар",$S$4,IF(B57="Мафия",$S$7,IF(B57="Мирный",$S$3,IF(B57="Дон",$S$2)))),IF(C57="Мафия",IF(B57="Комиссар",$S$1,IF(B57="Мафия",$S$5,IF(B57="Мирный",$S$8,IF(B57="Дон",$S$6))))))</f>
        <v>0</v>
      </c>
      <c r="H57" s="3" t="b">
        <f>IF(AND(OR(B57="Комиссар",B57="Мирный"),C57="Мирные"),"Победа за мирных",IF(AND(OR(B57="Мафия",B57="Дон"),C57="Мафия"),"Победа за мафию",IF(AND(OR(B57="Мафия",B57="Дон"),C57="Мирные"),"Проигрыш за мафию",IF(AND(OR(B57="Комиссар",B57="Мирный"),C57="Мафия"),"Проигрыш за мирных"))))</f>
        <v>0</v>
      </c>
      <c r="P57" s="36">
        <f>COUNTIF(B57:B66,"Мафия")</f>
        <v>0</v>
      </c>
      <c r="Q57" s="3" t="s">
        <v>47</v>
      </c>
    </row>
    <row r="58" spans="1:19" x14ac:dyDescent="0.25">
      <c r="A58" s="16"/>
      <c r="B58" s="2"/>
      <c r="C58" s="1"/>
      <c r="D58" s="1"/>
      <c r="E58" s="17"/>
      <c r="G58" s="3" t="b">
        <f>IF(C57="Мирные",IF(B58="Комиссар",$S$4,IF(B58="Мафия",$S$7,IF(B58="Мирный",$S$3,IF(B58="Дон",$S$2)))),IF(C57="Мафия",IF(B58="Комиссар",$S$1,IF(B58="Мафия",$S$5,IF(B58="Мирный",$S$8,IF(B58="Дон",$S$6))))))</f>
        <v>0</v>
      </c>
      <c r="H58" s="3" t="b">
        <f>IF(AND(OR(B58="Комиссар",B58="Мирный"),C57="Мирные"),"Победа за мирных",IF(AND(OR(B58="Мафия",B58="Дон"),C57="Мафия"),"Победа за мафию",IF(AND(OR(B58="Мафия",B58="Дон"),C57="Мирные"),"Проигрыш за мафию",IF(AND(OR(B58="Комиссар",B58="Мирный"),C57="Мафия"),"Проигрыш за мирных"))))</f>
        <v>0</v>
      </c>
      <c r="P58" s="36">
        <f>COUNTIF(B57:B66,"Комиссар")</f>
        <v>0</v>
      </c>
      <c r="Q58" s="3" t="s">
        <v>78</v>
      </c>
    </row>
    <row r="59" spans="1:19" x14ac:dyDescent="0.25">
      <c r="A59" s="16"/>
      <c r="B59" s="2"/>
      <c r="C59" s="1"/>
      <c r="D59" s="1"/>
      <c r="E59" s="17"/>
      <c r="G59" s="3" t="b">
        <f>IF(C57="Мирные",IF(B59="Комиссар",$S$4,IF(B59="Мафия",$S$7,IF(B59="Мирный",$S$3,IF(B59="Дон",$S$2)))),IF(C57="Мафия",IF(B59="Комиссар",$S$1,IF(B59="Мафия",$S$5,IF(B59="Мирный",$S$8,IF(B59="Дон",$S$6))))))</f>
        <v>0</v>
      </c>
      <c r="H59" s="3" t="b">
        <f>IF(AND(OR(B59="Комиссар",B59="Мирный"),C57="Мирные"),"Победа за мирных",IF(AND(OR(B59="Мафия",B59="Дон"),C57="Мафия"),"Победа за мафию",IF(AND(OR(B59="Мафия",B59="Дон"),C57="Мирные"),"Проигрыш за мафию",IF(AND(OR(B59="Комиссар",B59="Мирный"),C57="Мафия"),"Проигрыш за мирных"))))</f>
        <v>0</v>
      </c>
      <c r="P59" s="36">
        <f>COUNTIF(B57:B66,"Дон")</f>
        <v>0</v>
      </c>
      <c r="Q59" s="3" t="s">
        <v>48</v>
      </c>
    </row>
    <row r="60" spans="1:19" x14ac:dyDescent="0.25">
      <c r="A60" s="16"/>
      <c r="B60" s="2"/>
      <c r="C60" s="1"/>
      <c r="D60" s="1"/>
      <c r="E60" s="17"/>
      <c r="G60" s="3" t="b">
        <f>IF(C57="Мирные",IF(B60="Комиссар",$S$4,IF(B60="Мафия",$S$7,IF(B60="Мирный",$S$3,IF(B60="Дон",$S$2)))),IF(C57="Мафия",IF(B60="Комиссар",$S$1,IF(B60="Мафия",$S$5,IF(B60="Мирный",$S$8,IF(B60="Дон",$S$6))))))</f>
        <v>0</v>
      </c>
      <c r="H60" s="3" t="b">
        <f>IF(AND(OR(B60="Комиссар",B60="Мирный"),C57="Мирные"),"Победа за мирных",IF(AND(OR(B60="Мафия",B60="Дон"),C57="Мафия"),"Победа за мафию",IF(AND(OR(B60="Мафия",B60="Дон"),C57="Мирные"),"Проигрыш за мафию",IF(AND(OR(B60="Комиссар",B60="Мирный"),C57="Мафия"),"Проигрыш за мирных"))))</f>
        <v>0</v>
      </c>
    </row>
    <row r="61" spans="1:19" x14ac:dyDescent="0.25">
      <c r="A61" s="16"/>
      <c r="B61" s="2"/>
      <c r="C61" s="1"/>
      <c r="D61" s="1"/>
      <c r="E61" s="17"/>
      <c r="G61" s="3" t="b">
        <f>IF(C57="Мирные",IF(B61="Комиссар",$S$4,IF(B61="Мафия",$S$7,IF(B61="Мирный",$S$3,IF(B61="Дон",$S$2)))),IF(C57="Мафия",IF(B61="Комиссар",$S$1,IF(B61="Мафия",$S$5,IF(B61="Мирный",$S$8,IF(B61="Дон",$S$6))))))</f>
        <v>0</v>
      </c>
      <c r="H61" s="3" t="b">
        <f>IF(AND(OR(B61="Комиссар",B61="Мирный"),C57="Мирные"),"Победа за мирных",IF(AND(OR(B61="Мафия",B61="Дон"),C57="Мафия"),"Победа за мафию",IF(AND(OR(B61="Мафия",B61="Дон"),C57="Мирные"),"Проигрыш за мафию",IF(AND(OR(B61="Комиссар",B61="Мирный"),C57="Мафия"),"Проигрыш за мирных"))))</f>
        <v>0</v>
      </c>
    </row>
    <row r="62" spans="1:19" x14ac:dyDescent="0.25">
      <c r="A62" s="16"/>
      <c r="B62" s="2"/>
      <c r="C62" s="1"/>
      <c r="D62" s="1"/>
      <c r="E62" s="17"/>
      <c r="G62" s="3" t="b">
        <f>IF(C57="Мирные",IF(B62="Комиссар",$S$4,IF(B62="Мафия",$S$7,IF(B62="Мирный",$S$3,IF(B62="Дон",$S$2)))),IF(C57="Мафия",IF(B62="Комиссар",$S$1,IF(B62="Мафия",$S$5,IF(B62="Мирный",$S$8,IF(B62="Дон",$S$6))))))</f>
        <v>0</v>
      </c>
      <c r="H62" s="3" t="b">
        <f>IF(AND(OR(B62="Комиссар",B62="Мирный"),C57="Мирные"),"Победа за мирных",IF(AND(OR(B62="Мафия",B62="Дон"),C57="Мафия"),"Победа за мафию",IF(AND(OR(B62="Мафия",B62="Дон"),C57="Мирные"),"Проигрыш за мафию",IF(AND(OR(B62="Комиссар",B62="Мирный"),C57="Мафия"),"Проигрыш за мирных"))))</f>
        <v>0</v>
      </c>
    </row>
    <row r="63" spans="1:19" x14ac:dyDescent="0.25">
      <c r="A63" s="16"/>
      <c r="B63" s="2"/>
      <c r="C63" s="1"/>
      <c r="D63" s="1"/>
      <c r="E63" s="17"/>
      <c r="G63" s="3" t="b">
        <f>IF(C57="Мирные",IF(B63="Комиссар",$S$4,IF(B63="Мафия",$S$7,IF(B63="Мирный",$S$3,IF(B63="Дон",$S$2)))),IF(C57="Мафия",IF(B63="Комиссар",$S$1,IF(B63="Мафия",$S$5,IF(B63="Мирный",$S$8,IF(B63="Дон",$S$6))))))</f>
        <v>0</v>
      </c>
      <c r="H63" s="3" t="b">
        <f>IF(AND(OR(B63="Комиссар",B63="Мирный"),C57="Мирные"),"Победа за мирных",IF(AND(OR(B63="Мафия",B63="Дон"),C57="Мафия"),"Победа за мафию",IF(AND(OR(B63="Мафия",B63="Дон"),C57="Мирные"),"Проигрыш за мафию",IF(AND(OR(B63="Комиссар",B63="Мирный"),C57="Мафия"),"Проигрыш за мирных"))))</f>
        <v>0</v>
      </c>
    </row>
    <row r="64" spans="1:19" x14ac:dyDescent="0.25">
      <c r="A64" s="16"/>
      <c r="B64" s="2"/>
      <c r="C64" s="1"/>
      <c r="D64" s="1"/>
      <c r="E64" s="17" t="s">
        <v>101</v>
      </c>
      <c r="G64" s="3" t="b">
        <f>IF(C57="Мирные",IF(B64="Комиссар",$S$4,IF(B64="Мафия",$S$7,IF(B64="Мирный",$S$3,IF(B64="Дон",$S$2)))),IF(C57="Мафия",IF(B64="Комиссар",$S$1,IF(B64="Мафия",$S$5,IF(B64="Мирный",$S$8,IF(B64="Дон",$S$6))))))</f>
        <v>0</v>
      </c>
      <c r="H64" s="3" t="b">
        <f>IF(AND(OR(B64="Комиссар",B64="Мирный"),C57="Мирные"),"Победа за мирных",IF(AND(OR(B64="Мафия",B64="Дон"),C57="Мафия"),"Победа за мафию",IF(AND(OR(B64="Мафия",B64="Дон"),C57="Мирные"),"Проигрыш за мафию",IF(AND(OR(B64="Комиссар",B64="Мирный"),C57="Мафия"),"Проигрыш за мирных"))))</f>
        <v>0</v>
      </c>
    </row>
    <row r="65" spans="1:17" x14ac:dyDescent="0.25">
      <c r="A65" s="16"/>
      <c r="B65" s="24"/>
      <c r="C65" s="6" t="s">
        <v>100</v>
      </c>
      <c r="D65" s="27"/>
      <c r="E65" s="21"/>
      <c r="G65" s="3" t="b">
        <f>IF(C57="Мирные",IF(B65="Комиссар",$S$4,IF(B65="Мафия",$S$7,IF(B65="Мирный",$S$3,IF(B65="Дон",$S$2)))),IF(C57="Мафия",IF(B65="Комиссар",$S$1,IF(B65="Мафия",$S$5,IF(B65="Мирный",$S$8,IF(B65="Дон",$S$6))))))</f>
        <v>0</v>
      </c>
      <c r="H65" s="3" t="b">
        <f>IF(AND(OR(B65="Комиссар",B65="Мирный"),C57="Мирные"),"Победа за мирных",IF(AND(OR(B65="Мафия",B65="Дон"),C57="Мафия"),"Победа за мафию",IF(AND(OR(B65="Мафия",B65="Дон"),C57="Мирные"),"Проигрыш за мафию",IF(AND(OR(B65="Комиссар",B65="Мирный"),C57="Мафия"),"Проигрыш за мирных"))))</f>
        <v>0</v>
      </c>
    </row>
    <row r="66" spans="1:17" ht="15.75" thickBot="1" x14ac:dyDescent="0.3">
      <c r="A66" s="28"/>
      <c r="B66" s="23"/>
      <c r="C66" s="25" t="s">
        <v>98</v>
      </c>
      <c r="D66" s="26"/>
      <c r="E66" s="17"/>
      <c r="G66" s="3" t="b">
        <f>IF(C57="Мирные",IF(B66="Комиссар",$S$4,IF(B66="Мафия",$S$7,IF(B66="Мирный",$S$3,IF(B66="Дон",$S$2)))),IF(C57="Мафия",IF(B66="Комиссар",$S$1,IF(B66="Мафия",$S$5,IF(B66="Мирный",$S$8,IF(B66="Дон",$S$6))))))</f>
        <v>0</v>
      </c>
      <c r="H66" s="3" t="b">
        <f>IF(AND(OR(B66="Комиссар",B66="Мирный"),C57="Мирные"),"Победа за мирных",IF(AND(OR(B66="Мафия",B66="Дон"),C57="Мафия"),"Победа за мафию",IF(AND(OR(B66="Мафия",B66="Дон"),C57="Мирные"),"Проигрыш за мафию",IF(AND(OR(B66="Комиссар",B66="Мирный"),C57="Мафия"),"Проигрыш за мирных"))))</f>
        <v>0</v>
      </c>
    </row>
    <row r="67" spans="1:17" x14ac:dyDescent="0.25">
      <c r="A67" s="13"/>
      <c r="B67" s="14"/>
      <c r="C67" s="6" t="s">
        <v>87</v>
      </c>
      <c r="D67" s="15" t="s">
        <v>13</v>
      </c>
      <c r="E67" s="20" t="s">
        <v>88</v>
      </c>
      <c r="P67" s="35" t="s">
        <v>102</v>
      </c>
    </row>
    <row r="68" spans="1:17" x14ac:dyDescent="0.25">
      <c r="A68" s="16"/>
      <c r="B68" s="24"/>
      <c r="C68" s="2"/>
      <c r="D68" s="1"/>
      <c r="E68" s="21"/>
      <c r="G68" s="3" t="b">
        <f>IF(C68="Мирные",IF(B68="Комиссар",$S$4,IF(B68="Мафия",$S$7,IF(B68="Мирный",$S$3,IF(B68="Дон",$S$2)))),IF(C68="Мафия",IF(B68="Комиссар",$S$1,IF(B68="Мафия",$S$5,IF(B68="Мирный",$S$8,IF(B68="Дон",$S$6))))))</f>
        <v>0</v>
      </c>
      <c r="H68" s="3" t="b">
        <f>IF(AND(OR(B68="Комиссар",B68="Мирный"),C68="Мирные"),"Победа за мирных",IF(AND(OR(B68="Мафия",B68="Дон"),C68="Мафия"),"Победа за мафию",IF(AND(OR(B68="Мафия",B68="Дон"),C68="Мирные"),"Проигрыш за мафию",IF(AND(OR(B68="Комиссар",B68="Мирный"),C68="Мафия"),"Проигрыш за мирных"))))</f>
        <v>0</v>
      </c>
      <c r="P68" s="36">
        <f>COUNTIF(B68:B77,"Мафия")</f>
        <v>0</v>
      </c>
      <c r="Q68" s="3" t="s">
        <v>47</v>
      </c>
    </row>
    <row r="69" spans="1:17" x14ac:dyDescent="0.25">
      <c r="A69" s="16"/>
      <c r="B69" s="2"/>
      <c r="C69" s="1"/>
      <c r="D69" s="1"/>
      <c r="E69" s="17"/>
      <c r="G69" s="3" t="b">
        <f>IF(C68="Мирные",IF(B69="Комиссар",$S$4,IF(B69="Мафия",$S$7,IF(B69="Мирный",$S$3,IF(B69="Дон",$S$2)))),IF(C68="Мафия",IF(B69="Комиссар",$S$1,IF(B69="Мафия",$S$5,IF(B69="Мирный",$S$8,IF(B69="Дон",$S$6))))))</f>
        <v>0</v>
      </c>
      <c r="H69" s="3" t="b">
        <f>IF(AND(OR(B69="Комиссар",B69="Мирный"),C68="Мирные"),"Победа за мирных",IF(AND(OR(B69="Мафия",B69="Дон"),C68="Мафия"),"Победа за мафию",IF(AND(OR(B69="Мафия",B69="Дон"),C68="Мирные"),"Проигрыш за мафию",IF(AND(OR(B69="Комиссар",B69="Мирный"),C68="Мафия"),"Проигрыш за мирных"))))</f>
        <v>0</v>
      </c>
      <c r="P69" s="36">
        <f>COUNTIF(B68:B77,"Комиссар")</f>
        <v>0</v>
      </c>
      <c r="Q69" s="3" t="s">
        <v>78</v>
      </c>
    </row>
    <row r="70" spans="1:17" x14ac:dyDescent="0.25">
      <c r="A70" s="16"/>
      <c r="B70" s="2"/>
      <c r="C70" s="1"/>
      <c r="D70" s="1"/>
      <c r="E70" s="17"/>
      <c r="G70" s="3" t="b">
        <f>IF(C68="Мирные",IF(B70="Комиссар",$S$4,IF(B70="Мафия",$S$7,IF(B70="Мирный",$S$3,IF(B70="Дон",$S$2)))),IF(C68="Мафия",IF(B70="Комиссар",$S$1,IF(B70="Мафия",$S$5,IF(B70="Мирный",$S$8,IF(B70="Дон",$S$6))))))</f>
        <v>0</v>
      </c>
      <c r="H70" s="3" t="b">
        <f>IF(AND(OR(B70="Комиссар",B70="Мирный"),C68="Мирные"),"Победа за мирных",IF(AND(OR(B70="Мафия",B70="Дон"),C68="Мафия"),"Победа за мафию",IF(AND(OR(B70="Мафия",B70="Дон"),C68="Мирные"),"Проигрыш за мафию",IF(AND(OR(B70="Комиссар",B70="Мирный"),C68="Мафия"),"Проигрыш за мирных"))))</f>
        <v>0</v>
      </c>
      <c r="P70" s="36">
        <f>COUNTIF(B68:B77,"Дон")</f>
        <v>0</v>
      </c>
      <c r="Q70" s="3" t="s">
        <v>48</v>
      </c>
    </row>
    <row r="71" spans="1:17" x14ac:dyDescent="0.25">
      <c r="A71" s="16"/>
      <c r="B71" s="2"/>
      <c r="C71" s="1"/>
      <c r="D71" s="1"/>
      <c r="E71" s="17"/>
      <c r="G71" s="3" t="b">
        <f>IF(C68="Мирные",IF(B71="Комиссар",$S$4,IF(B71="Мафия",$S$7,IF(B71="Мирный",$S$3,IF(B71="Дон",$S$2)))),IF(C68="Мафия",IF(B71="Комиссар",$S$1,IF(B71="Мафия",$S$5,IF(B71="Мирный",$S$8,IF(B71="Дон",$S$6))))))</f>
        <v>0</v>
      </c>
      <c r="H71" s="3" t="b">
        <f>IF(AND(OR(B71="Комиссар",B71="Мирный"),C68="Мирные"),"Победа за мирных",IF(AND(OR(B71="Мафия",B71="Дон"),C68="Мафия"),"Победа за мафию",IF(AND(OR(B71="Мафия",B71="Дон"),C68="Мирные"),"Проигрыш за мафию",IF(AND(OR(B71="Комиссар",B71="Мирный"),C68="Мафия"),"Проигрыш за мирных"))))</f>
        <v>0</v>
      </c>
    </row>
    <row r="72" spans="1:17" x14ac:dyDescent="0.25">
      <c r="A72" s="16"/>
      <c r="B72" s="2"/>
      <c r="C72" s="1"/>
      <c r="D72" s="1"/>
      <c r="E72" s="17"/>
      <c r="G72" s="3" t="b">
        <f>IF(C68="Мирные",IF(B72="Комиссар",$S$4,IF(B72="Мафия",$S$7,IF(B72="Мирный",$S$3,IF(B72="Дон",$S$2)))),IF(C68="Мафия",IF(B72="Комиссар",$S$1,IF(B72="Мафия",$S$5,IF(B72="Мирный",$S$8,IF(B72="Дон",$S$6))))))</f>
        <v>0</v>
      </c>
      <c r="H72" s="3" t="b">
        <f>IF(AND(OR(B72="Комиссар",B72="Мирный"),C68="Мирные"),"Победа за мирных",IF(AND(OR(B72="Мафия",B72="Дон"),C68="Мафия"),"Победа за мафию",IF(AND(OR(B72="Мафия",B72="Дон"),C68="Мирные"),"Проигрыш за мафию",IF(AND(OR(B72="Комиссар",B72="Мирный"),C68="Мафия"),"Проигрыш за мирных"))))</f>
        <v>0</v>
      </c>
    </row>
    <row r="73" spans="1:17" x14ac:dyDescent="0.25">
      <c r="A73" s="16"/>
      <c r="B73" s="2"/>
      <c r="C73" s="1"/>
      <c r="D73" s="1"/>
      <c r="E73" s="17"/>
      <c r="G73" s="3" t="b">
        <f>IF(C68="Мирные",IF(B73="Комиссар",$S$4,IF(B73="Мафия",$S$7,IF(B73="Мирный",$S$3,IF(B73="Дон",$S$2)))),IF(C68="Мафия",IF(B73="Комиссар",$S$1,IF(B73="Мафия",$S$5,IF(B73="Мирный",$S$8,IF(B73="Дон",$S$6))))))</f>
        <v>0</v>
      </c>
      <c r="H73" s="3" t="b">
        <f>IF(AND(OR(B73="Комиссар",B73="Мирный"),C68="Мирные"),"Победа за мирных",IF(AND(OR(B73="Мафия",B73="Дон"),C68="Мафия"),"Победа за мафию",IF(AND(OR(B73="Мафия",B73="Дон"),C68="Мирные"),"Проигрыш за мафию",IF(AND(OR(B73="Комиссар",B73="Мирный"),C68="Мафия"),"Проигрыш за мирных"))))</f>
        <v>0</v>
      </c>
    </row>
    <row r="74" spans="1:17" x14ac:dyDescent="0.25">
      <c r="A74" s="16"/>
      <c r="B74" s="2"/>
      <c r="C74" s="1"/>
      <c r="D74" s="1"/>
      <c r="E74" s="17"/>
      <c r="G74" s="3" t="b">
        <f>IF(C68="Мирные",IF(B74="Комиссар",$S$4,IF(B74="Мафия",$S$7,IF(B74="Мирный",$S$3,IF(B74="Дон",$S$2)))),IF(C68="Мафия",IF(B74="Комиссар",$S$1,IF(B74="Мафия",$S$5,IF(B74="Мирный",$S$8,IF(B74="Дон",$S$6))))))</f>
        <v>0</v>
      </c>
      <c r="H74" s="3" t="b">
        <f>IF(AND(OR(B74="Комиссар",B74="Мирный"),C68="Мирные"),"Победа за мирных",IF(AND(OR(B74="Мафия",B74="Дон"),C68="Мафия"),"Победа за мафию",IF(AND(OR(B74="Мафия",B74="Дон"),C68="Мирные"),"Проигрыш за мафию",IF(AND(OR(B74="Комиссар",B74="Мирный"),C68="Мафия"),"Проигрыш за мирных"))))</f>
        <v>0</v>
      </c>
    </row>
    <row r="75" spans="1:17" x14ac:dyDescent="0.25">
      <c r="A75" s="16"/>
      <c r="B75" s="2"/>
      <c r="C75" s="1"/>
      <c r="D75" s="1"/>
      <c r="E75" s="17" t="s">
        <v>101</v>
      </c>
      <c r="G75" s="3" t="b">
        <f>IF(C68="Мирные",IF(B75="Комиссар",$S$4,IF(B75="Мафия",$S$7,IF(B75="Мирный",$S$3,IF(B75="Дон",$S$2)))),IF(C68="Мафия",IF(B75="Комиссар",$S$1,IF(B75="Мафия",$S$5,IF(B75="Мирный",$S$8,IF(B75="Дон",$S$6))))))</f>
        <v>0</v>
      </c>
      <c r="H75" s="3" t="b">
        <f>IF(AND(OR(B75="Комиссар",B75="Мирный"),C68="Мирные"),"Победа за мирных",IF(AND(OR(B75="Мафия",B75="Дон"),C68="Мафия"),"Победа за мафию",IF(AND(OR(B75="Мафия",B75="Дон"),C68="Мирные"),"Проигрыш за мафию",IF(AND(OR(B75="Комиссар",B75="Мирный"),C68="Мафия"),"Проигрыш за мирных"))))</f>
        <v>0</v>
      </c>
    </row>
    <row r="76" spans="1:17" x14ac:dyDescent="0.25">
      <c r="A76" s="16"/>
      <c r="B76" s="24"/>
      <c r="C76" s="6" t="s">
        <v>100</v>
      </c>
      <c r="D76" s="27"/>
      <c r="E76" s="21"/>
      <c r="G76" s="3" t="b">
        <f>IF(C68="Мирные",IF(B76="Комиссар",$S$4,IF(B76="Мафия",$S$7,IF(B76="Мирный",$S$3,IF(B76="Дон",$S$2)))),IF(C68="Мафия",IF(B76="Комиссар",$S$1,IF(B76="Мафия",$S$5,IF(B76="Мирный",$S$8,IF(B76="Дон",$S$6))))))</f>
        <v>0</v>
      </c>
      <c r="H76" s="3" t="b">
        <f>IF(AND(OR(B76="Комиссар",B76="Мирный"),C68="Мирные"),"Победа за мирных",IF(AND(OR(B76="Мафия",B76="Дон"),C68="Мафия"),"Победа за мафию",IF(AND(OR(B76="Мафия",B76="Дон"),C68="Мирные"),"Проигрыш за мафию",IF(AND(OR(B76="Комиссар",B76="Мирный"),C68="Мафия"),"Проигрыш за мирных"))))</f>
        <v>0</v>
      </c>
    </row>
    <row r="77" spans="1:17" ht="15.75" thickBot="1" x14ac:dyDescent="0.3">
      <c r="A77" s="28"/>
      <c r="B77" s="23"/>
      <c r="C77" s="25" t="s">
        <v>98</v>
      </c>
      <c r="D77" s="26"/>
      <c r="E77" s="17"/>
      <c r="G77" s="3" t="b">
        <f>IF(C68="Мирные",IF(B77="Комиссар",$S$4,IF(B77="Мафия",$S$7,IF(B77="Мирный",$S$3,IF(B77="Дон",$S$2)))),IF(C68="Мафия",IF(B77="Комиссар",$S$1,IF(B77="Мафия",$S$5,IF(B77="Мирный",$S$8,IF(B77="Дон",$S$6))))))</f>
        <v>0</v>
      </c>
      <c r="H77" s="3" t="b">
        <f>IF(AND(OR(B77="Комиссар",B77="Мирный"),C68="Мирные"),"Победа за мирных",IF(AND(OR(B77="Мафия",B77="Дон"),C68="Мафия"),"Победа за мафию",IF(AND(OR(B77="Мафия",B77="Дон"),C68="Мирные"),"Проигрыш за мафию",IF(AND(OR(B77="Комиссар",B77="Мирный"),C68="Мафия"),"Проигрыш за мирных"))))</f>
        <v>0</v>
      </c>
    </row>
    <row r="78" spans="1:17" x14ac:dyDescent="0.25">
      <c r="A78" s="13"/>
      <c r="B78" s="14"/>
      <c r="C78" s="6" t="s">
        <v>87</v>
      </c>
      <c r="D78" s="15" t="s">
        <v>14</v>
      </c>
      <c r="E78" s="20" t="s">
        <v>88</v>
      </c>
      <c r="P78" s="35" t="s">
        <v>102</v>
      </c>
    </row>
    <row r="79" spans="1:17" x14ac:dyDescent="0.25">
      <c r="A79" s="16"/>
      <c r="B79" s="24"/>
      <c r="C79" s="2"/>
      <c r="D79" s="1"/>
      <c r="E79" s="21"/>
      <c r="G79" s="3" t="b">
        <f>IF(C79="Мирные",IF(B79="Комиссар",$S$4,IF(B79="Мафия",$S$7,IF(B79="Мирный",$S$3,IF(B79="Дон",$S$2)))),IF(C79="Мафия",IF(B79="Комиссар",$S$1,IF(B79="Мафия",$S$5,IF(B79="Мирный",$S$8,IF(B79="Дон",$S$6))))))</f>
        <v>0</v>
      </c>
      <c r="H79" s="3" t="b">
        <f>IF(AND(OR(B79="Комиссар",B79="Мирный"),C79="Мирные"),"Победа за мирных",IF(AND(OR(B79="Мафия",B79="Дон"),C79="Мафия"),"Победа за мафию",IF(AND(OR(B79="Мафия",B79="Дон"),C79="Мирные"),"Проигрыш за мафию",IF(AND(OR(B79="Комиссар",B79="Мирный"),C79="Мафия"),"Проигрыш за мирных"))))</f>
        <v>0</v>
      </c>
      <c r="P79" s="36">
        <f>COUNTIF(B79:B88,"Мафия")</f>
        <v>0</v>
      </c>
      <c r="Q79" s="3" t="s">
        <v>47</v>
      </c>
    </row>
    <row r="80" spans="1:17" x14ac:dyDescent="0.25">
      <c r="A80" s="16"/>
      <c r="B80" s="2"/>
      <c r="C80" s="1"/>
      <c r="D80" s="1"/>
      <c r="E80" s="17"/>
      <c r="G80" s="3" t="b">
        <f>IF(C79="Мирные",IF(B80="Комиссар",$S$4,IF(B80="Мафия",$S$7,IF(B80="Мирный",$S$3,IF(B80="Дон",$S$2)))),IF(C79="Мафия",IF(B80="Комиссар",$S$1,IF(B80="Мафия",$S$5,IF(B80="Мирный",$S$8,IF(B80="Дон",$S$6))))))</f>
        <v>0</v>
      </c>
      <c r="H80" s="3" t="b">
        <f>IF(AND(OR(B80="Комиссар",B80="Мирный"),C79="Мирные"),"Победа за мирных",IF(AND(OR(B80="Мафия",B80="Дон"),C79="Мафия"),"Победа за мафию",IF(AND(OR(B80="Мафия",B80="Дон"),C79="Мирные"),"Проигрыш за мафию",IF(AND(OR(B80="Комиссар",B80="Мирный"),C79="Мафия"),"Проигрыш за мирных"))))</f>
        <v>0</v>
      </c>
      <c r="P80" s="36">
        <f>COUNTIF(B79:B88,"Комиссар")</f>
        <v>0</v>
      </c>
      <c r="Q80" s="3" t="s">
        <v>78</v>
      </c>
    </row>
    <row r="81" spans="1:17" x14ac:dyDescent="0.25">
      <c r="A81" s="16"/>
      <c r="B81" s="2"/>
      <c r="C81" s="1"/>
      <c r="D81" s="1"/>
      <c r="E81" s="17"/>
      <c r="G81" s="3" t="b">
        <f>IF(C79="Мирные",IF(B81="Комиссар",$S$4,IF(B81="Мафия",$S$7,IF(B81="Мирный",$S$3,IF(B81="Дон",$S$2)))),IF(C79="Мафия",IF(B81="Комиссар",$S$1,IF(B81="Мафия",$S$5,IF(B81="Мирный",$S$8,IF(B81="Дон",$S$6))))))</f>
        <v>0</v>
      </c>
      <c r="H81" s="3" t="b">
        <f>IF(AND(OR(B81="Комиссар",B81="Мирный"),C79="Мирные"),"Победа за мирных",IF(AND(OR(B81="Мафия",B81="Дон"),C79="Мафия"),"Победа за мафию",IF(AND(OR(B81="Мафия",B81="Дон"),C79="Мирные"),"Проигрыш за мафию",IF(AND(OR(B81="Комиссар",B81="Мирный"),C79="Мафия"),"Проигрыш за мирных"))))</f>
        <v>0</v>
      </c>
      <c r="P81" s="36">
        <f>COUNTIF(B79:B88,"Дон")</f>
        <v>0</v>
      </c>
      <c r="Q81" s="3" t="s">
        <v>48</v>
      </c>
    </row>
    <row r="82" spans="1:17" x14ac:dyDescent="0.25">
      <c r="A82" s="16"/>
      <c r="B82" s="2"/>
      <c r="C82" s="1"/>
      <c r="D82" s="1"/>
      <c r="E82" s="17"/>
      <c r="G82" s="3" t="b">
        <f>IF(C79="Мирные",IF(B82="Комиссар",$S$4,IF(B82="Мафия",$S$7,IF(B82="Мирный",$S$3,IF(B82="Дон",$S$2)))),IF(C79="Мафия",IF(B82="Комиссар",$S$1,IF(B82="Мафия",$S$5,IF(B82="Мирный",$S$8,IF(B82="Дон",$S$6))))))</f>
        <v>0</v>
      </c>
      <c r="H82" s="3" t="b">
        <f>IF(AND(OR(B82="Комиссар",B82="Мирный"),C79="Мирные"),"Победа за мирных",IF(AND(OR(B82="Мафия",B82="Дон"),C79="Мафия"),"Победа за мафию",IF(AND(OR(B82="Мафия",B82="Дон"),C79="Мирные"),"Проигрыш за мафию",IF(AND(OR(B82="Комиссар",B82="Мирный"),C79="Мафия"),"Проигрыш за мирных"))))</f>
        <v>0</v>
      </c>
    </row>
    <row r="83" spans="1:17" x14ac:dyDescent="0.25">
      <c r="A83" s="16"/>
      <c r="B83" s="2"/>
      <c r="C83" s="1"/>
      <c r="D83" s="1"/>
      <c r="E83" s="17"/>
      <c r="G83" s="3" t="b">
        <f>IF(C79="Мирные",IF(B83="Комиссар",$S$4,IF(B83="Мафия",$S$7,IF(B83="Мирный",$S$3,IF(B83="Дон",$S$2)))),IF(C79="Мафия",IF(B83="Комиссар",$S$1,IF(B83="Мафия",$S$5,IF(B83="Мирный",$S$8,IF(B83="Дон",$S$6))))))</f>
        <v>0</v>
      </c>
      <c r="H83" s="3" t="b">
        <f>IF(AND(OR(B83="Комиссар",B83="Мирный"),C79="Мирные"),"Победа за мирных",IF(AND(OR(B83="Мафия",B83="Дон"),C79="Мафия"),"Победа за мафию",IF(AND(OR(B83="Мафия",B83="Дон"),C79="Мирные"),"Проигрыш за мафию",IF(AND(OR(B83="Комиссар",B83="Мирный"),C79="Мафия"),"Проигрыш за мирных"))))</f>
        <v>0</v>
      </c>
    </row>
    <row r="84" spans="1:17" x14ac:dyDescent="0.25">
      <c r="A84" s="16"/>
      <c r="B84" s="2"/>
      <c r="C84" s="1"/>
      <c r="D84" s="1"/>
      <c r="E84" s="17"/>
      <c r="G84" s="3" t="b">
        <f>IF(C79="Мирные",IF(B84="Комиссар",$S$4,IF(B84="Мафия",$S$7,IF(B84="Мирный",$S$3,IF(B84="Дон",$S$2)))),IF(C79="Мафия",IF(B84="Комиссар",$S$1,IF(B84="Мафия",$S$5,IF(B84="Мирный",$S$8,IF(B84="Дон",$S$6))))))</f>
        <v>0</v>
      </c>
      <c r="H84" s="3" t="b">
        <f>IF(AND(OR(B84="Комиссар",B84="Мирный"),C79="Мирные"),"Победа за мирных",IF(AND(OR(B84="Мафия",B84="Дон"),C79="Мафия"),"Победа за мафию",IF(AND(OR(B84="Мафия",B84="Дон"),C79="Мирные"),"Проигрыш за мафию",IF(AND(OR(B84="Комиссар",B84="Мирный"),C79="Мафия"),"Проигрыш за мирных"))))</f>
        <v>0</v>
      </c>
    </row>
    <row r="85" spans="1:17" x14ac:dyDescent="0.25">
      <c r="A85" s="16"/>
      <c r="B85" s="2"/>
      <c r="C85" s="1"/>
      <c r="D85" s="1"/>
      <c r="E85" s="17"/>
      <c r="G85" s="3" t="b">
        <f>IF(C79="Мирные",IF(B85="Комиссар",$S$4,IF(B85="Мафия",$S$7,IF(B85="Мирный",$S$3,IF(B85="Дон",$S$2)))),IF(C79="Мафия",IF(B85="Комиссар",$S$1,IF(B85="Мафия",$S$5,IF(B85="Мирный",$S$8,IF(B85="Дон",$S$6))))))</f>
        <v>0</v>
      </c>
      <c r="H85" s="3" t="b">
        <f>IF(AND(OR(B85="Комиссар",B85="Мирный"),C79="Мирные"),"Победа за мирных",IF(AND(OR(B85="Мафия",B85="Дон"),C79="Мафия"),"Победа за мафию",IF(AND(OR(B85="Мафия",B85="Дон"),C79="Мирные"),"Проигрыш за мафию",IF(AND(OR(B85="Комиссар",B85="Мирный"),C79="Мафия"),"Проигрыш за мирных"))))</f>
        <v>0</v>
      </c>
    </row>
    <row r="86" spans="1:17" x14ac:dyDescent="0.25">
      <c r="A86" s="16"/>
      <c r="B86" s="2"/>
      <c r="C86" s="1"/>
      <c r="D86" s="1"/>
      <c r="E86" s="17" t="s">
        <v>101</v>
      </c>
      <c r="G86" s="3" t="b">
        <f>IF(C79="Мирные",IF(B86="Комиссар",$S$4,IF(B86="Мафия",$S$7,IF(B86="Мирный",$S$3,IF(B86="Дон",$S$2)))),IF(C79="Мафия",IF(B86="Комиссар",$S$1,IF(B86="Мафия",$S$5,IF(B86="Мирный",$S$8,IF(B86="Дон",$S$6))))))</f>
        <v>0</v>
      </c>
      <c r="H86" s="3" t="b">
        <f>IF(AND(OR(B86="Комиссар",B86="Мирный"),C79="Мирные"),"Победа за мирных",IF(AND(OR(B86="Мафия",B86="Дон"),C79="Мафия"),"Победа за мафию",IF(AND(OR(B86="Мафия",B86="Дон"),C79="Мирные"),"Проигрыш за мафию",IF(AND(OR(B86="Комиссар",B86="Мирный"),C79="Мафия"),"Проигрыш за мирных"))))</f>
        <v>0</v>
      </c>
    </row>
    <row r="87" spans="1:17" x14ac:dyDescent="0.25">
      <c r="A87" s="16"/>
      <c r="B87" s="24"/>
      <c r="C87" s="6" t="s">
        <v>100</v>
      </c>
      <c r="D87" s="27"/>
      <c r="E87" s="21"/>
      <c r="G87" s="3" t="b">
        <f>IF(C79="Мирные",IF(B87="Комиссар",$S$4,IF(B87="Мафия",$S$7,IF(B87="Мирный",$S$3,IF(B87="Дон",$S$2)))),IF(C79="Мафия",IF(B87="Комиссар",$S$1,IF(B87="Мафия",$S$5,IF(B87="Мирный",$S$8,IF(B87="Дон",$S$6))))))</f>
        <v>0</v>
      </c>
      <c r="H87" s="3" t="b">
        <f>IF(AND(OR(B87="Комиссар",B87="Мирный"),C79="Мирные"),"Победа за мирных",IF(AND(OR(B87="Мафия",B87="Дон"),C79="Мафия"),"Победа за мафию",IF(AND(OR(B87="Мафия",B87="Дон"),C79="Мирные"),"Проигрыш за мафию",IF(AND(OR(B87="Комиссар",B87="Мирный"),C79="Мафия"),"Проигрыш за мирных"))))</f>
        <v>0</v>
      </c>
    </row>
    <row r="88" spans="1:17" ht="15.75" thickBot="1" x14ac:dyDescent="0.3">
      <c r="A88" s="28"/>
      <c r="B88" s="23"/>
      <c r="C88" s="25" t="s">
        <v>98</v>
      </c>
      <c r="D88" s="26"/>
      <c r="E88" s="17"/>
      <c r="G88" s="3" t="b">
        <f>IF(C79="Мирные",IF(B88="Комиссар",$S$4,IF(B88="Мафия",$S$7,IF(B88="Мирный",$S$3,IF(B88="Дон",$S$2)))),IF(C79="Мафия",IF(B88="Комиссар",$S$1,IF(B88="Мафия",$S$5,IF(B88="Мирный",$S$8,IF(B88="Дон",$S$6))))))</f>
        <v>0</v>
      </c>
      <c r="H88" s="3" t="b">
        <f>IF(AND(OR(B88="Комиссар",B88="Мирный"),C79="Мирные"),"Победа за мирных",IF(AND(OR(B88="Мафия",B88="Дон"),C79="Мафия"),"Победа за мафию",IF(AND(OR(B88="Мафия",B88="Дон"),C79="Мирные"),"Проигрыш за мафию",IF(AND(OR(B88="Комиссар",B88="Мирный"),C79="Мафия"),"Проигрыш за мирных"))))</f>
        <v>0</v>
      </c>
    </row>
    <row r="89" spans="1:17" x14ac:dyDescent="0.25">
      <c r="A89" s="13"/>
      <c r="B89" s="14"/>
      <c r="C89" s="6" t="s">
        <v>87</v>
      </c>
      <c r="D89" s="15" t="s">
        <v>15</v>
      </c>
      <c r="E89" s="20" t="s">
        <v>88</v>
      </c>
      <c r="P89" s="35" t="s">
        <v>102</v>
      </c>
    </row>
    <row r="90" spans="1:17" x14ac:dyDescent="0.25">
      <c r="A90" s="16"/>
      <c r="B90" s="24"/>
      <c r="C90" s="2"/>
      <c r="D90" s="1"/>
      <c r="E90" s="21"/>
      <c r="G90" s="3" t="b">
        <f>IF(C90="Мирные",IF(B90="Комиссар",$S$4,IF(B90="Мафия",$S$7,IF(B90="Мирный",$S$3,IF(B90="Дон",$S$2)))),IF(C90="Мафия",IF(B90="Комиссар",$S$1,IF(B90="Мафия",$S$5,IF(B90="Мирный",$S$8,IF(B90="Дон",$S$6))))))</f>
        <v>0</v>
      </c>
      <c r="H90" s="3" t="b">
        <f>IF(AND(OR(B90="Комиссар",B90="Мирный"),C90="Мирные"),"Победа за мирных",IF(AND(OR(B90="Мафия",B90="Дон"),C90="Мафия"),"Победа за мафию",IF(AND(OR(B90="Мафия",B90="Дон"),C90="Мирные"),"Проигрыш за мафию",IF(AND(OR(B90="Комиссар",B90="Мирный"),C90="Мафия"),"Проигрыш за мирных"))))</f>
        <v>0</v>
      </c>
      <c r="P90" s="36">
        <f>COUNTIF(B90:B99,"Мафия")</f>
        <v>0</v>
      </c>
      <c r="Q90" s="3" t="s">
        <v>47</v>
      </c>
    </row>
    <row r="91" spans="1:17" x14ac:dyDescent="0.25">
      <c r="A91" s="16"/>
      <c r="B91" s="2"/>
      <c r="C91" s="1"/>
      <c r="D91" s="1"/>
      <c r="E91" s="17"/>
      <c r="G91" s="3" t="b">
        <f>IF(C90="Мирные",IF(B91="Комиссар",$S$4,IF(B91="Мафия",$S$7,IF(B91="Мирный",$S$3,IF(B91="Дон",$S$2)))),IF(C90="Мафия",IF(B91="Комиссар",$S$1,IF(B91="Мафия",$S$5,IF(B91="Мирный",$S$8,IF(B91="Дон",$S$6))))))</f>
        <v>0</v>
      </c>
      <c r="H91" s="3" t="b">
        <f>IF(AND(OR(B91="Комиссар",B91="Мирный"),C90="Мирные"),"Победа за мирных",IF(AND(OR(B91="Мафия",B91="Дон"),C90="Мафия"),"Победа за мафию",IF(AND(OR(B91="Мафия",B91="Дон"),C90="Мирные"),"Проигрыш за мафию",IF(AND(OR(B91="Комиссар",B91="Мирный"),C90="Мафия"),"Проигрыш за мирных"))))</f>
        <v>0</v>
      </c>
      <c r="P91" s="36">
        <f>COUNTIF(B90:B99,"Комиссар")</f>
        <v>0</v>
      </c>
      <c r="Q91" s="3" t="s">
        <v>78</v>
      </c>
    </row>
    <row r="92" spans="1:17" x14ac:dyDescent="0.25">
      <c r="A92" s="16"/>
      <c r="B92" s="2"/>
      <c r="C92" s="1"/>
      <c r="D92" s="1"/>
      <c r="E92" s="17"/>
      <c r="G92" s="3" t="b">
        <f>IF(C90="Мирные",IF(B92="Комиссар",$S$4,IF(B92="Мафия",$S$7,IF(B92="Мирный",$S$3,IF(B92="Дон",$S$2)))),IF(C90="Мафия",IF(B92="Комиссар",$S$1,IF(B92="Мафия",$S$5,IF(B92="Мирный",$S$8,IF(B92="Дон",$S$6))))))</f>
        <v>0</v>
      </c>
      <c r="H92" s="3" t="b">
        <f>IF(AND(OR(B92="Комиссар",B92="Мирный"),C90="Мирные"),"Победа за мирных",IF(AND(OR(B92="Мафия",B92="Дон"),C90="Мафия"),"Победа за мафию",IF(AND(OR(B92="Мафия",B92="Дон"),C90="Мирные"),"Проигрыш за мафию",IF(AND(OR(B92="Комиссар",B92="Мирный"),C90="Мафия"),"Проигрыш за мирных"))))</f>
        <v>0</v>
      </c>
      <c r="P92" s="36">
        <f>COUNTIF(B90:B99,"Дон")</f>
        <v>0</v>
      </c>
      <c r="Q92" s="3" t="s">
        <v>48</v>
      </c>
    </row>
    <row r="93" spans="1:17" x14ac:dyDescent="0.25">
      <c r="A93" s="16"/>
      <c r="B93" s="2"/>
      <c r="C93" s="1"/>
      <c r="D93" s="1"/>
      <c r="E93" s="17"/>
      <c r="G93" s="3" t="b">
        <f>IF(C90="Мирные",IF(B93="Комиссар",$S$4,IF(B93="Мафия",$S$7,IF(B93="Мирный",$S$3,IF(B93="Дон",$S$2)))),IF(C90="Мафия",IF(B93="Комиссар",$S$1,IF(B93="Мафия",$S$5,IF(B93="Мирный",$S$8,IF(B93="Дон",$S$6))))))</f>
        <v>0</v>
      </c>
      <c r="H93" s="3" t="b">
        <f>IF(AND(OR(B93="Комиссар",B93="Мирный"),C90="Мирные"),"Победа за мирных",IF(AND(OR(B93="Мафия",B93="Дон"),C90="Мафия"),"Победа за мафию",IF(AND(OR(B93="Мафия",B93="Дон"),C90="Мирные"),"Проигрыш за мафию",IF(AND(OR(B93="Комиссар",B93="Мирный"),C90="Мафия"),"Проигрыш за мирных"))))</f>
        <v>0</v>
      </c>
    </row>
    <row r="94" spans="1:17" x14ac:dyDescent="0.25">
      <c r="A94" s="16"/>
      <c r="B94" s="2"/>
      <c r="C94" s="1"/>
      <c r="D94" s="1"/>
      <c r="E94" s="17"/>
      <c r="G94" s="3" t="b">
        <f>IF(C90="Мирные",IF(B94="Комиссар",$S$4,IF(B94="Мафия",$S$7,IF(B94="Мирный",$S$3,IF(B94="Дон",$S$2)))),IF(C90="Мафия",IF(B94="Комиссар",$S$1,IF(B94="Мафия",$S$5,IF(B94="Мирный",$S$8,IF(B94="Дон",$S$6))))))</f>
        <v>0</v>
      </c>
      <c r="H94" s="3" t="b">
        <f>IF(AND(OR(B94="Комиссар",B94="Мирный"),C90="Мирные"),"Победа за мирных",IF(AND(OR(B94="Мафия",B94="Дон"),C90="Мафия"),"Победа за мафию",IF(AND(OR(B94="Мафия",B94="Дон"),C90="Мирные"),"Проигрыш за мафию",IF(AND(OR(B94="Комиссар",B94="Мирный"),C90="Мафия"),"Проигрыш за мирных"))))</f>
        <v>0</v>
      </c>
    </row>
    <row r="95" spans="1:17" x14ac:dyDescent="0.25">
      <c r="A95" s="16"/>
      <c r="B95" s="2"/>
      <c r="C95" s="1"/>
      <c r="D95" s="1"/>
      <c r="E95" s="17"/>
      <c r="G95" s="3" t="b">
        <f>IF(C90="Мирные",IF(B95="Комиссар",$S$4,IF(B95="Мафия",$S$7,IF(B95="Мирный",$S$3,IF(B95="Дон",$S$2)))),IF(C90="Мафия",IF(B95="Комиссар",$S$1,IF(B95="Мафия",$S$5,IF(B95="Мирный",$S$8,IF(B95="Дон",$S$6))))))</f>
        <v>0</v>
      </c>
      <c r="H95" s="3" t="b">
        <f>IF(AND(OR(B95="Комиссар",B95="Мирный"),C90="Мирные"),"Победа за мирных",IF(AND(OR(B95="Мафия",B95="Дон"),C90="Мафия"),"Победа за мафию",IF(AND(OR(B95="Мафия",B95="Дон"),C90="Мирные"),"Проигрыш за мафию",IF(AND(OR(B95="Комиссар",B95="Мирный"),C90="Мафия"),"Проигрыш за мирных"))))</f>
        <v>0</v>
      </c>
    </row>
    <row r="96" spans="1:17" x14ac:dyDescent="0.25">
      <c r="A96" s="16"/>
      <c r="B96" s="2"/>
      <c r="C96" s="1"/>
      <c r="D96" s="1"/>
      <c r="E96" s="17"/>
      <c r="G96" s="3" t="b">
        <f>IF(C90="Мирные",IF(B96="Комиссар",$S$4,IF(B96="Мафия",$S$7,IF(B96="Мирный",$S$3,IF(B96="Дон",$S$2)))),IF(C90="Мафия",IF(B96="Комиссар",$S$1,IF(B96="Мафия",$S$5,IF(B96="Мирный",$S$8,IF(B96="Дон",$S$6))))))</f>
        <v>0</v>
      </c>
      <c r="H96" s="3" t="b">
        <f>IF(AND(OR(B96="Комиссар",B96="Мирный"),C90="Мирные"),"Победа за мирных",IF(AND(OR(B96="Мафия",B96="Дон"),C90="Мафия"),"Победа за мафию",IF(AND(OR(B96="Мафия",B96="Дон"),C90="Мирные"),"Проигрыш за мафию",IF(AND(OR(B96="Комиссар",B96="Мирный"),C90="Мафия"),"Проигрыш за мирных"))))</f>
        <v>0</v>
      </c>
    </row>
    <row r="97" spans="1:17" x14ac:dyDescent="0.25">
      <c r="A97" s="16"/>
      <c r="B97" s="2"/>
      <c r="C97" s="1"/>
      <c r="D97" s="1"/>
      <c r="E97" s="17" t="s">
        <v>101</v>
      </c>
      <c r="G97" s="3" t="b">
        <f>IF(C90="Мирные",IF(B97="Комиссар",$S$4,IF(B97="Мафия",$S$7,IF(B97="Мирный",$S$3,IF(B97="Дон",$S$2)))),IF(C90="Мафия",IF(B97="Комиссар",$S$1,IF(B97="Мафия",$S$5,IF(B97="Мирный",$S$8,IF(B97="Дон",$S$6))))))</f>
        <v>0</v>
      </c>
      <c r="H97" s="3" t="b">
        <f>IF(AND(OR(B97="Комиссар",B97="Мирный"),C90="Мирные"),"Победа за мирных",IF(AND(OR(B97="Мафия",B97="Дон"),C90="Мафия"),"Победа за мафию",IF(AND(OR(B97="Мафия",B97="Дон"),C90="Мирные"),"Проигрыш за мафию",IF(AND(OR(B97="Комиссар",B97="Мирный"),C90="Мафия"),"Проигрыш за мирных"))))</f>
        <v>0</v>
      </c>
    </row>
    <row r="98" spans="1:17" x14ac:dyDescent="0.25">
      <c r="A98" s="16"/>
      <c r="B98" s="24"/>
      <c r="C98" s="6" t="s">
        <v>100</v>
      </c>
      <c r="D98" s="27"/>
      <c r="E98" s="21"/>
      <c r="G98" s="3" t="b">
        <f>IF(C90="Мирные",IF(B98="Комиссар",$S$4,IF(B98="Мафия",$S$7,IF(B98="Мирный",$S$3,IF(B98="Дон",$S$2)))),IF(C90="Мафия",IF(B98="Комиссар",$S$1,IF(B98="Мафия",$S$5,IF(B98="Мирный",$S$8,IF(B98="Дон",$S$6))))))</f>
        <v>0</v>
      </c>
      <c r="H98" s="3" t="b">
        <f>IF(AND(OR(B98="Комиссар",B98="Мирный"),C90="Мирные"),"Победа за мирных",IF(AND(OR(B98="Мафия",B98="Дон"),C90="Мафия"),"Победа за мафию",IF(AND(OR(B98="Мафия",B98="Дон"),C90="Мирные"),"Проигрыш за мафию",IF(AND(OR(B98="Комиссар",B98="Мирный"),C90="Мафия"),"Проигрыш за мирных"))))</f>
        <v>0</v>
      </c>
    </row>
    <row r="99" spans="1:17" ht="15.75" thickBot="1" x14ac:dyDescent="0.3">
      <c r="A99" s="28"/>
      <c r="B99" s="23"/>
      <c r="C99" s="25" t="s">
        <v>98</v>
      </c>
      <c r="D99" s="26"/>
      <c r="E99" s="17"/>
      <c r="G99" s="3" t="b">
        <f>IF(C90="Мирные",IF(B99="Комиссар",$S$4,IF(B99="Мафия",$S$7,IF(B99="Мирный",$S$3,IF(B99="Дон",$S$2)))),IF(C90="Мафия",IF(B99="Комиссар",$S$1,IF(B99="Мафия",$S$5,IF(B99="Мирный",$S$8,IF(B99="Дон",$S$6))))))</f>
        <v>0</v>
      </c>
      <c r="H99" s="3" t="b">
        <f>IF(AND(OR(B99="Комиссар",B99="Мирный"),C90="Мирные"),"Победа за мирных",IF(AND(OR(B99="Мафия",B99="Дон"),C90="Мафия"),"Победа за мафию",IF(AND(OR(B99="Мафия",B99="Дон"),C90="Мирные"),"Проигрыш за мафию",IF(AND(OR(B99="Комиссар",B99="Мирный"),C90="Мафия"),"Проигрыш за мирных"))))</f>
        <v>0</v>
      </c>
    </row>
    <row r="100" spans="1:17" x14ac:dyDescent="0.25">
      <c r="A100" s="13"/>
      <c r="B100" s="14"/>
      <c r="C100" s="6" t="s">
        <v>87</v>
      </c>
      <c r="D100" s="15" t="s">
        <v>16</v>
      </c>
      <c r="E100" s="20" t="s">
        <v>88</v>
      </c>
      <c r="P100" s="35" t="s">
        <v>102</v>
      </c>
    </row>
    <row r="101" spans="1:17" x14ac:dyDescent="0.25">
      <c r="A101" s="16"/>
      <c r="B101" s="24"/>
      <c r="C101" s="2"/>
      <c r="D101" s="1"/>
      <c r="E101" s="21"/>
      <c r="G101" s="3" t="b">
        <f>IF(C101="Мирные",IF(B101="Комиссар",$S$4,IF(B101="Мафия",$S$7,IF(B101="Мирный",$S$3,IF(B101="Дон",$S$2)))),IF(C101="Мафия",IF(B101="Комиссар",$S$1,IF(B101="Мафия",$S$5,IF(B101="Мирный",$S$8,IF(B101="Дон",$S$6))))))</f>
        <v>0</v>
      </c>
      <c r="H101" s="3" t="b">
        <f>IF(AND(OR(B101="Комиссар",B101="Мирный"),C101="Мирные"),"Победа за мирных",IF(AND(OR(B101="Мафия",B101="Дон"),C101="Мафия"),"Победа за мафию",IF(AND(OR(B101="Мафия",B101="Дон"),C101="Мирные"),"Проигрыш за мафию",IF(AND(OR(B101="Комиссар",B101="Мирный"),C101="Мафия"),"Проигрыш за мирных"))))</f>
        <v>0</v>
      </c>
      <c r="P101" s="36">
        <f>COUNTIF(B101:B110,"Мафия")</f>
        <v>0</v>
      </c>
      <c r="Q101" s="3" t="s">
        <v>47</v>
      </c>
    </row>
    <row r="102" spans="1:17" x14ac:dyDescent="0.25">
      <c r="A102" s="16"/>
      <c r="B102" s="2"/>
      <c r="C102" s="1"/>
      <c r="D102" s="1"/>
      <c r="E102" s="17"/>
      <c r="G102" s="3" t="b">
        <f>IF(C101="Мирные",IF(B102="Комиссар",$S$4,IF(B102="Мафия",$S$7,IF(B102="Мирный",$S$3,IF(B102="Дон",$S$2)))),IF(C101="Мафия",IF(B102="Комиссар",$S$1,IF(B102="Мафия",$S$5,IF(B102="Мирный",$S$8,IF(B102="Дон",$S$6))))))</f>
        <v>0</v>
      </c>
      <c r="H102" s="3" t="b">
        <f>IF(AND(OR(B102="Комиссар",B102="Мирный"),C101="Мирные"),"Победа за мирных",IF(AND(OR(B102="Мафия",B102="Дон"),C101="Мафия"),"Победа за мафию",IF(AND(OR(B102="Мафия",B102="Дон"),C101="Мирные"),"Проигрыш за мафию",IF(AND(OR(B102="Комиссар",B102="Мирный"),C101="Мафия"),"Проигрыш за мирных"))))</f>
        <v>0</v>
      </c>
      <c r="P102" s="36">
        <f>COUNTIF(B101:B110,"Комиссар")</f>
        <v>0</v>
      </c>
      <c r="Q102" s="3" t="s">
        <v>78</v>
      </c>
    </row>
    <row r="103" spans="1:17" x14ac:dyDescent="0.25">
      <c r="A103" s="16"/>
      <c r="B103" s="2"/>
      <c r="C103" s="1"/>
      <c r="D103" s="1"/>
      <c r="E103" s="17"/>
      <c r="G103" s="3" t="b">
        <f>IF(C101="Мирные",IF(B103="Комиссар",$S$4,IF(B103="Мафия",$S$7,IF(B103="Мирный",$S$3,IF(B103="Дон",$S$2)))),IF(C101="Мафия",IF(B103="Комиссар",$S$1,IF(B103="Мафия",$S$5,IF(B103="Мирный",$S$8,IF(B103="Дон",$S$6))))))</f>
        <v>0</v>
      </c>
      <c r="H103" s="3" t="b">
        <f>IF(AND(OR(B103="Комиссар",B103="Мирный"),C101="Мирные"),"Победа за мирных",IF(AND(OR(B103="Мафия",B103="Дон"),C101="Мафия"),"Победа за мафию",IF(AND(OR(B103="Мафия",B103="Дон"),C101="Мирные"),"Проигрыш за мафию",IF(AND(OR(B103="Комиссар",B103="Мирный"),C101="Мафия"),"Проигрыш за мирных"))))</f>
        <v>0</v>
      </c>
      <c r="P103" s="36">
        <f>COUNTIF(B101:B110,"Дон")</f>
        <v>0</v>
      </c>
      <c r="Q103" s="3" t="s">
        <v>48</v>
      </c>
    </row>
    <row r="104" spans="1:17" x14ac:dyDescent="0.25">
      <c r="A104" s="16"/>
      <c r="B104" s="2"/>
      <c r="C104" s="1"/>
      <c r="D104" s="1"/>
      <c r="E104" s="17"/>
      <c r="G104" s="3" t="b">
        <f>IF(C101="Мирные",IF(B104="Комиссар",$S$4,IF(B104="Мафия",$S$7,IF(B104="Мирный",$S$3,IF(B104="Дон",$S$2)))),IF(C101="Мафия",IF(B104="Комиссар",$S$1,IF(B104="Мафия",$S$5,IF(B104="Мирный",$S$8,IF(B104="Дон",$S$6))))))</f>
        <v>0</v>
      </c>
      <c r="H104" s="3" t="b">
        <f>IF(AND(OR(B104="Комиссар",B104="Мирный"),C101="Мирные"),"Победа за мирных",IF(AND(OR(B104="Мафия",B104="Дон"),C101="Мафия"),"Победа за мафию",IF(AND(OR(B104="Мафия",B104="Дон"),C101="Мирные"),"Проигрыш за мафию",IF(AND(OR(B104="Комиссар",B104="Мирный"),C101="Мафия"),"Проигрыш за мирных"))))</f>
        <v>0</v>
      </c>
    </row>
    <row r="105" spans="1:17" x14ac:dyDescent="0.25">
      <c r="A105" s="16"/>
      <c r="B105" s="24"/>
      <c r="C105" s="1"/>
      <c r="D105" s="1"/>
      <c r="E105" s="17"/>
      <c r="G105" s="3" t="b">
        <f>IF(C101="Мирные",IF(B105="Комиссар",$S$4,IF(B105="Мафия",$S$7,IF(B105="Мирный",$S$3,IF(B105="Дон",$S$2)))),IF(C101="Мафия",IF(B105="Комиссар",$S$1,IF(B105="Мафия",$S$5,IF(B105="Мирный",$S$8,IF(B105="Дон",$S$6))))))</f>
        <v>0</v>
      </c>
      <c r="H105" s="3" t="b">
        <f>IF(AND(OR(B105="Комиссар",B105="Мирный"),C101="Мирные"),"Победа за мирных",IF(AND(OR(B105="Мафия",B105="Дон"),C101="Мафия"),"Победа за мафию",IF(AND(OR(B105="Мафия",B105="Дон"),C101="Мирные"),"Проигрыш за мафию",IF(AND(OR(B105="Комиссар",B105="Мирный"),C101="Мафия"),"Проигрыш за мирных"))))</f>
        <v>0</v>
      </c>
    </row>
    <row r="106" spans="1:17" x14ac:dyDescent="0.25">
      <c r="A106" s="16"/>
      <c r="B106" s="24"/>
      <c r="C106" s="1"/>
      <c r="D106" s="1"/>
      <c r="E106" s="17"/>
      <c r="G106" s="3" t="b">
        <f>IF(C101="Мирные",IF(B106="Комиссар",$S$4,IF(B106="Мафия",$S$7,IF(B106="Мирный",$S$3,IF(B106="Дон",$S$2)))),IF(C101="Мафия",IF(B106="Комиссар",$S$1,IF(B106="Мафия",$S$5,IF(B106="Мирный",$S$8,IF(B106="Дон",$S$6))))))</f>
        <v>0</v>
      </c>
      <c r="H106" s="3" t="b">
        <f>IF(AND(OR(B106="Комиссар",B106="Мирный"),C101="Мирные"),"Победа за мирных",IF(AND(OR(B106="Мафия",B106="Дон"),C101="Мафия"),"Победа за мафию",IF(AND(OR(B106="Мафия",B106="Дон"),C101="Мирные"),"Проигрыш за мафию",IF(AND(OR(B106="Комиссар",B106="Мирный"),C101="Мафия"),"Проигрыш за мирных"))))</f>
        <v>0</v>
      </c>
    </row>
    <row r="107" spans="1:17" x14ac:dyDescent="0.25">
      <c r="A107" s="16"/>
      <c r="B107" s="24"/>
      <c r="C107" s="1"/>
      <c r="D107" s="1"/>
      <c r="E107" s="17"/>
      <c r="G107" s="3" t="b">
        <f>IF(C101="Мирные",IF(B107="Комиссар",$S$4,IF(B107="Мафия",$S$7,IF(B107="Мирный",$S$3,IF(B107="Дон",$S$2)))),IF(C101="Мафия",IF(B107="Комиссар",$S$1,IF(B107="Мафия",$S$5,IF(B107="Мирный",$S$8,IF(B107="Дон",$S$6))))))</f>
        <v>0</v>
      </c>
      <c r="H107" s="3" t="b">
        <f>IF(AND(OR(B107="Комиссар",B107="Мирный"),C101="Мирные"),"Победа за мирных",IF(AND(OR(B107="Мафия",B107="Дон"),C101="Мафия"),"Победа за мафию",IF(AND(OR(B107="Мафия",B107="Дон"),C101="Мирные"),"Проигрыш за мафию",IF(AND(OR(B107="Комиссар",B107="Мирный"),C101="Мафия"),"Проигрыш за мирных"))))</f>
        <v>0</v>
      </c>
    </row>
    <row r="108" spans="1:17" x14ac:dyDescent="0.25">
      <c r="A108" s="16"/>
      <c r="B108" s="24"/>
      <c r="C108" s="1"/>
      <c r="D108" s="1"/>
      <c r="E108" s="17" t="s">
        <v>101</v>
      </c>
      <c r="G108" s="3" t="b">
        <f>IF(C101="Мирные",IF(B108="Комиссар",$S$4,IF(B108="Мафия",$S$7,IF(B108="Мирный",$S$3,IF(B108="Дон",$S$2)))),IF(C101="Мафия",IF(B108="Комиссар",$S$1,IF(B108="Мафия",$S$5,IF(B108="Мирный",$S$8,IF(B108="Дон",$S$6))))))</f>
        <v>0</v>
      </c>
      <c r="H108" s="3" t="b">
        <f>IF(AND(OR(B108="Комиссар",B108="Мирный"),C101="Мирные"),"Победа за мирных",IF(AND(OR(B108="Мафия",B108="Дон"),C101="Мафия"),"Победа за мафию",IF(AND(OR(B108="Мафия",B108="Дон"),C101="Мирные"),"Проигрыш за мафию",IF(AND(OR(B108="Комиссар",B108="Мирный"),C101="Мафия"),"Проигрыш за мирных"))))</f>
        <v>0</v>
      </c>
    </row>
    <row r="109" spans="1:17" x14ac:dyDescent="0.25">
      <c r="A109" s="16"/>
      <c r="B109" s="24"/>
      <c r="C109" s="44" t="s">
        <v>100</v>
      </c>
      <c r="D109" s="27"/>
      <c r="E109" s="21"/>
      <c r="G109" s="3" t="b">
        <f>IF(C101="Мирные",IF(B109="Комиссар",$S$4,IF(B109="Мафия",$S$7,IF(B109="Мирный",$S$3,IF(B109="Дон",$S$2)))),IF(C101="Мафия",IF(B109="Комиссар",$S$1,IF(B109="Мафия",$S$5,IF(B109="Мирный",$S$8,IF(B109="Дон",$S$6))))))</f>
        <v>0</v>
      </c>
      <c r="H109" s="3" t="b">
        <f>IF(AND(OR(B109="Комиссар",B109="Мирный"),C101="Мирные"),"Победа за мирных",IF(AND(OR(B109="Мафия",B109="Дон"),C101="Мафия"),"Победа за мафию",IF(AND(OR(B109="Мафия",B109="Дон"),C101="Мирные"),"Проигрыш за мафию",IF(AND(OR(B109="Комиссар",B109="Мирный"),C101="Мафия"),"Проигрыш за мирных"))))</f>
        <v>0</v>
      </c>
    </row>
    <row r="110" spans="1:17" ht="15.75" thickBot="1" x14ac:dyDescent="0.3">
      <c r="A110" s="28"/>
      <c r="B110" s="23"/>
      <c r="C110" s="25" t="s">
        <v>98</v>
      </c>
      <c r="D110" s="26"/>
      <c r="E110" s="17"/>
      <c r="G110" s="3" t="b">
        <f>IF(C101="Мирные",IF(B110="Комиссар",$S$4,IF(B110="Мафия",$S$7,IF(B110="Мирный",$S$3,IF(B110="Дон",$S$2)))),IF(C101="Мафия",IF(B110="Комиссар",$S$1,IF(B110="Мафия",$S$5,IF(B110="Мирный",$S$8,IF(B110="Дон",$S$6))))))</f>
        <v>0</v>
      </c>
      <c r="H110" s="3" t="b">
        <f>IF(AND(OR(B110="Комиссар",B110="Мирный"),C101="Мирные"),"Победа за мирных",IF(AND(OR(B110="Мафия",B110="Дон"),C101="Мафия"),"Победа за мафию",IF(AND(OR(B110="Мафия",B110="Дон"),C101="Мирные"),"Проигрыш за мафию",IF(AND(OR(B110="Комиссар",B110="Мирный"),C101="Мафия"),"Проигрыш за мирных"))))</f>
        <v>0</v>
      </c>
    </row>
    <row r="111" spans="1:17" x14ac:dyDescent="0.25">
      <c r="A111" s="13"/>
      <c r="B111" s="14"/>
      <c r="C111" s="6" t="s">
        <v>87</v>
      </c>
      <c r="D111" s="15" t="s">
        <v>17</v>
      </c>
      <c r="E111" s="20" t="s">
        <v>88</v>
      </c>
      <c r="P111" s="35" t="s">
        <v>102</v>
      </c>
    </row>
    <row r="112" spans="1:17" x14ac:dyDescent="0.25">
      <c r="A112" s="16"/>
      <c r="B112" s="24"/>
      <c r="C112" s="2"/>
      <c r="D112" s="1"/>
      <c r="E112" s="21"/>
      <c r="G112" s="3" t="b">
        <f>IF(C112="Мирные",IF(B112="Комиссар",$S$4,IF(B112="Мафия",$S$7,IF(B112="Мирный",$S$3,IF(B112="Дон",$S$2)))),IF(C112="Мафия",IF(B112="Комиссар",$S$1,IF(B112="Мафия",$S$5,IF(B112="Мирный",$S$8,IF(B112="Дон",$S$6))))))</f>
        <v>0</v>
      </c>
      <c r="H112" s="3" t="b">
        <f>IF(AND(OR(B112="Комиссар",B112="Мирный"),C112="Мирные"),"Победа за мирных",IF(AND(OR(B112="Мафия",B112="Дон"),C112="Мафия"),"Победа за мафию",IF(AND(OR(B112="Мафия",B112="Дон"),C112="Мирные"),"Проигрыш за мафию",IF(AND(OR(B112="Комиссар",B112="Мирный"),C112="Мафия"),"Проигрыш за мирных"))))</f>
        <v>0</v>
      </c>
      <c r="P112" s="36">
        <f>COUNTIF(B112:B121,"Мафия")</f>
        <v>0</v>
      </c>
      <c r="Q112" s="3" t="s">
        <v>47</v>
      </c>
    </row>
    <row r="113" spans="1:17" x14ac:dyDescent="0.25">
      <c r="A113" s="16"/>
      <c r="B113" s="2"/>
      <c r="C113" s="1"/>
      <c r="D113" s="1"/>
      <c r="E113" s="17"/>
      <c r="G113" s="3" t="b">
        <f>IF(C112="Мирные",IF(B113="Комиссар",$S$4,IF(B113="Мафия",$S$7,IF(B113="Мирный",$S$3,IF(B113="Дон",$S$2)))),IF(C112="Мафия",IF(B113="Комиссар",$S$1,IF(B113="Мафия",$S$5,IF(B113="Мирный",$S$8,IF(B113="Дон",$S$6))))))</f>
        <v>0</v>
      </c>
      <c r="H113" s="3" t="b">
        <f>IF(AND(OR(B113="Комиссар",B113="Мирный"),C112="Мирные"),"Победа за мирных",IF(AND(OR(B113="Мафия",B113="Дон"),C112="Мафия"),"Победа за мафию",IF(AND(OR(B113="Мафия",B113="Дон"),C112="Мирные"),"Проигрыш за мафию",IF(AND(OR(B113="Комиссар",B113="Мирный"),C112="Мафия"),"Проигрыш за мирных"))))</f>
        <v>0</v>
      </c>
      <c r="P113" s="36">
        <f>COUNTIF(B112:B121,"Комиссар")</f>
        <v>0</v>
      </c>
      <c r="Q113" s="3" t="s">
        <v>78</v>
      </c>
    </row>
    <row r="114" spans="1:17" x14ac:dyDescent="0.25">
      <c r="A114" s="16"/>
      <c r="B114" s="2"/>
      <c r="C114" s="1"/>
      <c r="D114" s="1"/>
      <c r="E114" s="17"/>
      <c r="G114" s="3" t="b">
        <f>IF(C112="Мирные",IF(B114="Комиссар",$S$4,IF(B114="Мафия",$S$7,IF(B114="Мирный",$S$3,IF(B114="Дон",$S$2)))),IF(C112="Мафия",IF(B114="Комиссар",$S$1,IF(B114="Мафия",$S$5,IF(B114="Мирный",$S$8,IF(B114="Дон",$S$6))))))</f>
        <v>0</v>
      </c>
      <c r="H114" s="3" t="b">
        <f>IF(AND(OR(B114="Комиссар",B114="Мирный"),C112="Мирные"),"Победа за мирных",IF(AND(OR(B114="Мафия",B114="Дон"),C112="Мафия"),"Победа за мафию",IF(AND(OR(B114="Мафия",B114="Дон"),C112="Мирные"),"Проигрыш за мафию",IF(AND(OR(B114="Комиссар",B114="Мирный"),C112="Мафия"),"Проигрыш за мирных"))))</f>
        <v>0</v>
      </c>
      <c r="P114" s="36">
        <f>COUNTIF(B112:B121,"Дон")</f>
        <v>0</v>
      </c>
      <c r="Q114" s="3" t="s">
        <v>48</v>
      </c>
    </row>
    <row r="115" spans="1:17" x14ac:dyDescent="0.25">
      <c r="A115" s="16"/>
      <c r="B115" s="2"/>
      <c r="C115" s="1"/>
      <c r="D115" s="1"/>
      <c r="E115" s="17"/>
      <c r="G115" s="3" t="b">
        <f>IF(C112="Мирные",IF(B115="Комиссар",$S$4,IF(B115="Мафия",$S$7,IF(B115="Мирный",$S$3,IF(B115="Дон",$S$2)))),IF(C112="Мафия",IF(B115="Комиссар",$S$1,IF(B115="Мафия",$S$5,IF(B115="Мирный",$S$8,IF(B115="Дон",$S$6))))))</f>
        <v>0</v>
      </c>
      <c r="H115" s="3" t="b">
        <f>IF(AND(OR(B115="Комиссар",B115="Мирный"),C112="Мирные"),"Победа за мирных",IF(AND(OR(B115="Мафия",B115="Дон"),C112="Мафия"),"Победа за мафию",IF(AND(OR(B115="Мафия",B115="Дон"),C112="Мирные"),"Проигрыш за мафию",IF(AND(OR(B115="Комиссар",B115="Мирный"),C112="Мафия"),"Проигрыш за мирных"))))</f>
        <v>0</v>
      </c>
    </row>
    <row r="116" spans="1:17" x14ac:dyDescent="0.25">
      <c r="A116" s="16"/>
      <c r="B116" s="2"/>
      <c r="C116" s="1"/>
      <c r="D116" s="1"/>
      <c r="E116" s="17"/>
      <c r="G116" s="3" t="b">
        <f>IF(C112="Мирные",IF(B116="Комиссар",$S$4,IF(B116="Мафия",$S$7,IF(B116="Мирный",$S$3,IF(B116="Дон",$S$2)))),IF(C112="Мафия",IF(B116="Комиссар",$S$1,IF(B116="Мафия",$S$5,IF(B116="Мирный",$S$8,IF(B116="Дон",$S$6))))))</f>
        <v>0</v>
      </c>
      <c r="H116" s="3" t="b">
        <f>IF(AND(OR(B116="Комиссар",B116="Мирный"),C112="Мирные"),"Победа за мирных",IF(AND(OR(B116="Мафия",B116="Дон"),C112="Мафия"),"Победа за мафию",IF(AND(OR(B116="Мафия",B116="Дон"),C112="Мирные"),"Проигрыш за мафию",IF(AND(OR(B116="Комиссар",B116="Мирный"),C112="Мафия"),"Проигрыш за мирных"))))</f>
        <v>0</v>
      </c>
    </row>
    <row r="117" spans="1:17" x14ac:dyDescent="0.25">
      <c r="A117" s="16"/>
      <c r="B117" s="2"/>
      <c r="C117" s="1"/>
      <c r="D117" s="1"/>
      <c r="E117" s="17"/>
      <c r="G117" s="3" t="b">
        <f>IF(C112="Мирные",IF(B117="Комиссар",$S$4,IF(B117="Мафия",$S$7,IF(B117="Мирный",$S$3,IF(B117="Дон",$S$2)))),IF(C112="Мафия",IF(B117="Комиссар",$S$1,IF(B117="Мафия",$S$5,IF(B117="Мирный",$S$8,IF(B117="Дон",$S$6))))))</f>
        <v>0</v>
      </c>
      <c r="H117" s="3" t="b">
        <f>IF(AND(OR(B117="Комиссар",B117="Мирный"),C112="Мирные"),"Победа за мирных",IF(AND(OR(B117="Мафия",B117="Дон"),C112="Мафия"),"Победа за мафию",IF(AND(OR(B117="Мафия",B117="Дон"),C112="Мирные"),"Проигрыш за мафию",IF(AND(OR(B117="Комиссар",B117="Мирный"),C112="Мафия"),"Проигрыш за мирных"))))</f>
        <v>0</v>
      </c>
    </row>
    <row r="118" spans="1:17" x14ac:dyDescent="0.25">
      <c r="A118" s="16"/>
      <c r="B118" s="2"/>
      <c r="C118" s="1"/>
      <c r="D118" s="1"/>
      <c r="E118" s="17"/>
      <c r="G118" s="3" t="b">
        <f>IF(C112="Мирные",IF(B118="Комиссар",$S$4,IF(B118="Мафия",$S$7,IF(B118="Мирный",$S$3,IF(B118="Дон",$S$2)))),IF(C112="Мафия",IF(B118="Комиссар",$S$1,IF(B118="Мафия",$S$5,IF(B118="Мирный",$S$8,IF(B118="Дон",$S$6))))))</f>
        <v>0</v>
      </c>
      <c r="H118" s="3" t="b">
        <f>IF(AND(OR(B118="Комиссар",B118="Мирный"),C112="Мирные"),"Победа за мирных",IF(AND(OR(B118="Мафия",B118="Дон"),C112="Мафия"),"Победа за мафию",IF(AND(OR(B118="Мафия",B118="Дон"),C112="Мирные"),"Проигрыш за мафию",IF(AND(OR(B118="Комиссар",B118="Мирный"),C112="Мафия"),"Проигрыш за мирных"))))</f>
        <v>0</v>
      </c>
    </row>
    <row r="119" spans="1:17" x14ac:dyDescent="0.25">
      <c r="A119" s="16"/>
      <c r="B119" s="2"/>
      <c r="C119" s="1"/>
      <c r="D119" s="1"/>
      <c r="E119" s="17" t="s">
        <v>101</v>
      </c>
      <c r="G119" s="3" t="b">
        <f>IF(C112="Мирные",IF(B119="Комиссар",$S$4,IF(B119="Мафия",$S$7,IF(B119="Мирный",$S$3,IF(B119="Дон",$S$2)))),IF(C112="Мафия",IF(B119="Комиссар",$S$1,IF(B119="Мафия",$S$5,IF(B119="Мирный",$S$8,IF(B119="Дон",$S$6))))))</f>
        <v>0</v>
      </c>
      <c r="H119" s="3" t="b">
        <f>IF(AND(OR(B119="Комиссар",B119="Мирный"),C112="Мирные"),"Победа за мирных",IF(AND(OR(B119="Мафия",B119="Дон"),C112="Мафия"),"Победа за мафию",IF(AND(OR(B119="Мафия",B119="Дон"),C112="Мирные"),"Проигрыш за мафию",IF(AND(OR(B119="Комиссар",B119="Мирный"),C112="Мафия"),"Проигрыш за мирных"))))</f>
        <v>0</v>
      </c>
    </row>
    <row r="120" spans="1:17" x14ac:dyDescent="0.25">
      <c r="A120" s="16"/>
      <c r="B120" s="24"/>
      <c r="C120" s="6" t="s">
        <v>100</v>
      </c>
      <c r="D120" s="27"/>
      <c r="E120" s="21"/>
      <c r="G120" s="3" t="b">
        <f>IF(C112="Мирные",IF(B120="Комиссар",$S$4,IF(B120="Мафия",$S$7,IF(B120="Мирный",$S$3,IF(B120="Дон",$S$2)))),IF(C112="Мафия",IF(B120="Комиссар",$S$1,IF(B120="Мафия",$S$5,IF(B120="Мирный",$S$8,IF(B120="Дон",$S$6))))))</f>
        <v>0</v>
      </c>
      <c r="H120" s="3" t="b">
        <f>IF(AND(OR(B120="Комиссар",B120="Мирный"),C112="Мирные"),"Победа за мирных",IF(AND(OR(B120="Мафия",B120="Дон"),C112="Мафия"),"Победа за мафию",IF(AND(OR(B120="Мафия",B120="Дон"),C112="Мирные"),"Проигрыш за мафию",IF(AND(OR(B120="Комиссар",B120="Мирный"),C112="Мафия"),"Проигрыш за мирных"))))</f>
        <v>0</v>
      </c>
    </row>
    <row r="121" spans="1:17" ht="15.75" thickBot="1" x14ac:dyDescent="0.3">
      <c r="A121" s="28"/>
      <c r="B121" s="23"/>
      <c r="C121" s="25" t="s">
        <v>98</v>
      </c>
      <c r="D121" s="26"/>
      <c r="E121" s="17"/>
      <c r="G121" s="3" t="b">
        <f>IF(C112="Мирные",IF(B121="Комиссар",$S$4,IF(B121="Мафия",$S$7,IF(B121="Мирный",$S$3,IF(B121="Дон",$S$2)))),IF(C112="Мафия",IF(B121="Комиссар",$S$1,IF(B121="Мафия",$S$5,IF(B121="Мирный",$S$8,IF(B121="Дон",$S$6))))))</f>
        <v>0</v>
      </c>
      <c r="H121" s="3" t="b">
        <f>IF(AND(OR(B121="Комиссар",B121="Мирный"),C112="Мирные"),"Победа за мирных",IF(AND(OR(B121="Мафия",B121="Дон"),C112="Мафия"),"Победа за мафию",IF(AND(OR(B121="Мафия",B121="Дон"),C112="Мирные"),"Проигрыш за мафию",IF(AND(OR(B121="Комиссар",B121="Мирный"),C112="Мафия"),"Проигрыш за мирных"))))</f>
        <v>0</v>
      </c>
    </row>
    <row r="122" spans="1:17" x14ac:dyDescent="0.25">
      <c r="A122" s="13"/>
      <c r="B122" s="14"/>
      <c r="C122" s="6" t="s">
        <v>87</v>
      </c>
      <c r="D122" s="15" t="s">
        <v>18</v>
      </c>
      <c r="E122" s="20" t="s">
        <v>88</v>
      </c>
      <c r="P122" s="35" t="s">
        <v>102</v>
      </c>
    </row>
    <row r="123" spans="1:17" x14ac:dyDescent="0.25">
      <c r="A123" s="16"/>
      <c r="B123" s="24"/>
      <c r="C123" s="2"/>
      <c r="D123" s="1"/>
      <c r="E123" s="21"/>
      <c r="G123" s="3" t="b">
        <f>IF(C123="Мирные",IF(B123="Комиссар",$S$4,IF(B123="Мафия",$S$7,IF(B123="Мирный",$S$3,IF(B123="Дон",$S$2)))),IF(C123="Мафия",IF(B123="Комиссар",$S$1,IF(B123="Мафия",$S$5,IF(B123="Мирный",$S$8,IF(B123="Дон",$S$6))))))</f>
        <v>0</v>
      </c>
      <c r="H123" s="3" t="b">
        <f>IF(AND(OR(B123="Комиссар",B123="Мирный"),C123="Мирные"),"Победа за мирных",IF(AND(OR(B123="Мафия",B123="Дон"),C123="Мафия"),"Победа за мафию",IF(AND(OR(B123="Мафия",B123="Дон"),C123="Мирные"),"Проигрыш за мафию",IF(AND(OR(B123="Комиссар",B123="Мирный"),C123="Мафия"),"Проигрыш за мирных"))))</f>
        <v>0</v>
      </c>
      <c r="P123" s="36">
        <f>COUNTIF(B123:B132,"Мафия")</f>
        <v>0</v>
      </c>
      <c r="Q123" s="3" t="s">
        <v>47</v>
      </c>
    </row>
    <row r="124" spans="1:17" x14ac:dyDescent="0.25">
      <c r="A124" s="16"/>
      <c r="B124" s="2"/>
      <c r="C124" s="1"/>
      <c r="D124" s="1"/>
      <c r="E124" s="17"/>
      <c r="G124" s="3" t="b">
        <f>IF(C123="Мирные",IF(B124="Комиссар",$S$4,IF(B124="Мафия",$S$7,IF(B124="Мирный",$S$3,IF(B124="Дон",$S$2)))),IF(C123="Мафия",IF(B124="Комиссар",$S$1,IF(B124="Мафия",$S$5,IF(B124="Мирный",$S$8,IF(B124="Дон",$S$6))))))</f>
        <v>0</v>
      </c>
      <c r="H124" s="3" t="b">
        <f>IF(AND(OR(B124="Комиссар",B124="Мирный"),C123="Мирные"),"Победа за мирных",IF(AND(OR(B124="Мафия",B124="Дон"),C123="Мафия"),"Победа за мафию",IF(AND(OR(B124="Мафия",B124="Дон"),C123="Мирные"),"Проигрыш за мафию",IF(AND(OR(B124="Комиссар",B124="Мирный"),C123="Мафия"),"Проигрыш за мирных"))))</f>
        <v>0</v>
      </c>
      <c r="P124" s="36">
        <f>COUNTIF(B123:B132,"Комиссар")</f>
        <v>0</v>
      </c>
      <c r="Q124" s="3" t="s">
        <v>78</v>
      </c>
    </row>
    <row r="125" spans="1:17" x14ac:dyDescent="0.25">
      <c r="A125" s="16"/>
      <c r="B125" s="2"/>
      <c r="C125" s="1"/>
      <c r="D125" s="1"/>
      <c r="E125" s="17"/>
      <c r="G125" s="3" t="b">
        <f>IF(C123="Мирные",IF(B125="Комиссар",$S$4,IF(B125="Мафия",$S$7,IF(B125="Мирный",$S$3,IF(B125="Дон",$S$2)))),IF(C123="Мафия",IF(B125="Комиссар",$S$1,IF(B125="Мафия",$S$5,IF(B125="Мирный",$S$8,IF(B125="Дон",$S$6))))))</f>
        <v>0</v>
      </c>
      <c r="H125" s="3" t="b">
        <f>IF(AND(OR(B125="Комиссар",B125="Мирный"),C123="Мирные"),"Победа за мирных",IF(AND(OR(B125="Мафия",B125="Дон"),C123="Мафия"),"Победа за мафию",IF(AND(OR(B125="Мафия",B125="Дон"),C123="Мирные"),"Проигрыш за мафию",IF(AND(OR(B125="Комиссар",B125="Мирный"),C123="Мафия"),"Проигрыш за мирных"))))</f>
        <v>0</v>
      </c>
      <c r="P125" s="36">
        <f>COUNTIF(B123:B132,"Дон")</f>
        <v>0</v>
      </c>
      <c r="Q125" s="3" t="s">
        <v>48</v>
      </c>
    </row>
    <row r="126" spans="1:17" x14ac:dyDescent="0.25">
      <c r="A126" s="16"/>
      <c r="B126" s="2"/>
      <c r="C126" s="1"/>
      <c r="D126" s="1"/>
      <c r="E126" s="17"/>
      <c r="G126" s="3" t="b">
        <f>IF(C123="Мирные",IF(B126="Комиссар",$S$4,IF(B126="Мафия",$S$7,IF(B126="Мирный",$S$3,IF(B126="Дон",$S$2)))),IF(C123="Мафия",IF(B126="Комиссар",$S$1,IF(B126="Мафия",$S$5,IF(B126="Мирный",$S$8,IF(B126="Дон",$S$6))))))</f>
        <v>0</v>
      </c>
      <c r="H126" s="3" t="b">
        <f>IF(AND(OR(B126="Комиссар",B126="Мирный"),C123="Мирные"),"Победа за мирных",IF(AND(OR(B126="Мафия",B126="Дон"),C123="Мафия"),"Победа за мафию",IF(AND(OR(B126="Мафия",B126="Дон"),C123="Мирные"),"Проигрыш за мафию",IF(AND(OR(B126="Комиссар",B126="Мирный"),C123="Мафия"),"Проигрыш за мирных"))))</f>
        <v>0</v>
      </c>
    </row>
    <row r="127" spans="1:17" x14ac:dyDescent="0.25">
      <c r="A127" s="16"/>
      <c r="B127" s="2"/>
      <c r="C127" s="1"/>
      <c r="D127" s="1"/>
      <c r="E127" s="17"/>
      <c r="G127" s="3" t="b">
        <f>IF(C123="Мирные",IF(B127="Комиссар",$S$4,IF(B127="Мафия",$S$7,IF(B127="Мирный",$S$3,IF(B127="Дон",$S$2)))),IF(C123="Мафия",IF(B127="Комиссар",$S$1,IF(B127="Мафия",$S$5,IF(B127="Мирный",$S$8,IF(B127="Дон",$S$6))))))</f>
        <v>0</v>
      </c>
      <c r="H127" s="3" t="b">
        <f>IF(AND(OR(B127="Комиссар",B127="Мирный"),C123="Мирные"),"Победа за мирных",IF(AND(OR(B127="Мафия",B127="Дон"),C123="Мафия"),"Победа за мафию",IF(AND(OR(B127="Мафия",B127="Дон"),C123="Мирные"),"Проигрыш за мафию",IF(AND(OR(B127="Комиссар",B127="Мирный"),C123="Мафия"),"Проигрыш за мирных"))))</f>
        <v>0</v>
      </c>
    </row>
    <row r="128" spans="1:17" x14ac:dyDescent="0.25">
      <c r="A128" s="16"/>
      <c r="B128" s="2"/>
      <c r="C128" s="1"/>
      <c r="D128" s="1"/>
      <c r="E128" s="17"/>
      <c r="G128" s="3" t="b">
        <f>IF(C123="Мирные",IF(B128="Комиссар",$S$4,IF(B128="Мафия",$S$7,IF(B128="Мирный",$S$3,IF(B128="Дон",$S$2)))),IF(C123="Мафия",IF(B128="Комиссар",$S$1,IF(B128="Мафия",$S$5,IF(B128="Мирный",$S$8,IF(B128="Дон",$S$6))))))</f>
        <v>0</v>
      </c>
      <c r="H128" s="3" t="b">
        <f>IF(AND(OR(B128="Комиссар",B128="Мирный"),C123="Мирные"),"Победа за мирных",IF(AND(OR(B128="Мафия",B128="Дон"),C123="Мафия"),"Победа за мафию",IF(AND(OR(B128="Мафия",B128="Дон"),C123="Мирные"),"Проигрыш за мафию",IF(AND(OR(B128="Комиссар",B128="Мирный"),C123="Мафия"),"Проигрыш за мирных"))))</f>
        <v>0</v>
      </c>
    </row>
    <row r="129" spans="1:17" x14ac:dyDescent="0.25">
      <c r="A129" s="16"/>
      <c r="B129" s="2"/>
      <c r="C129" s="1"/>
      <c r="D129" s="1"/>
      <c r="E129" s="17"/>
      <c r="G129" s="3" t="b">
        <f>IF(C123="Мирные",IF(B129="Комиссар",$S$4,IF(B129="Мафия",$S$7,IF(B129="Мирный",$S$3,IF(B129="Дон",$S$2)))),IF(C123="Мафия",IF(B129="Комиссар",$S$1,IF(B129="Мафия",$S$5,IF(B129="Мирный",$S$8,IF(B129="Дон",$S$6))))))</f>
        <v>0</v>
      </c>
      <c r="H129" s="3" t="b">
        <f>IF(AND(OR(B129="Комиссар",B129="Мирный"),C123="Мирные"),"Победа за мирных",IF(AND(OR(B129="Мафия",B129="Дон"),C123="Мафия"),"Победа за мафию",IF(AND(OR(B129="Мафия",B129="Дон"),C123="Мирные"),"Проигрыш за мафию",IF(AND(OR(B129="Комиссар",B129="Мирный"),C123="Мафия"),"Проигрыш за мирных"))))</f>
        <v>0</v>
      </c>
    </row>
    <row r="130" spans="1:17" x14ac:dyDescent="0.25">
      <c r="A130" s="16"/>
      <c r="B130" s="2"/>
      <c r="C130" s="1"/>
      <c r="D130" s="1"/>
      <c r="E130" s="17" t="s">
        <v>101</v>
      </c>
      <c r="G130" s="3" t="b">
        <f>IF(C123="Мирные",IF(B130="Комиссар",$S$4,IF(B130="Мафия",$S$7,IF(B130="Мирный",$S$3,IF(B130="Дон",$S$2)))),IF(C123="Мафия",IF(B130="Комиссар",$S$1,IF(B130="Мафия",$S$5,IF(B130="Мирный",$S$8,IF(B130="Дон",$S$6))))))</f>
        <v>0</v>
      </c>
      <c r="H130" s="3" t="b">
        <f>IF(AND(OR(B130="Комиссар",B130="Мирный"),C123="Мирные"),"Победа за мирных",IF(AND(OR(B130="Мафия",B130="Дон"),C123="Мафия"),"Победа за мафию",IF(AND(OR(B130="Мафия",B130="Дон"),C123="Мирные"),"Проигрыш за мафию",IF(AND(OR(B130="Комиссар",B130="Мирный"),C123="Мафия"),"Проигрыш за мирных"))))</f>
        <v>0</v>
      </c>
    </row>
    <row r="131" spans="1:17" x14ac:dyDescent="0.25">
      <c r="A131" s="16"/>
      <c r="B131" s="24"/>
      <c r="C131" s="6" t="s">
        <v>100</v>
      </c>
      <c r="D131" s="27"/>
      <c r="E131" s="21"/>
      <c r="G131" s="3" t="b">
        <f>IF(C123="Мирные",IF(B131="Комиссар",$S$4,IF(B131="Мафия",$S$7,IF(B131="Мирный",$S$3,IF(B131="Дон",$S$2)))),IF(C123="Мафия",IF(B131="Комиссар",$S$1,IF(B131="Мафия",$S$5,IF(B131="Мирный",$S$8,IF(B131="Дон",$S$6))))))</f>
        <v>0</v>
      </c>
      <c r="H131" s="3" t="b">
        <f>IF(AND(OR(B131="Комиссар",B131="Мирный"),C123="Мирные"),"Победа за мирных",IF(AND(OR(B131="Мафия",B131="Дон"),C123="Мафия"),"Победа за мафию",IF(AND(OR(B131="Мафия",B131="Дон"),C123="Мирные"),"Проигрыш за мафию",IF(AND(OR(B131="Комиссар",B131="Мирный"),C123="Мафия"),"Проигрыш за мирных"))))</f>
        <v>0</v>
      </c>
    </row>
    <row r="132" spans="1:17" ht="15.75" thickBot="1" x14ac:dyDescent="0.3">
      <c r="A132" s="28"/>
      <c r="B132" s="23"/>
      <c r="C132" s="25" t="s">
        <v>98</v>
      </c>
      <c r="D132" s="26"/>
      <c r="E132" s="17"/>
      <c r="G132" s="3" t="b">
        <f>IF(C123="Мирные",IF(B132="Комиссар",$S$4,IF(B132="Мафия",$S$7,IF(B132="Мирный",$S$3,IF(B132="Дон",$S$2)))),IF(C123="Мафия",IF(B132="Комиссар",$S$1,IF(B132="Мафия",$S$5,IF(B132="Мирный",$S$8,IF(B132="Дон",$S$6))))))</f>
        <v>0</v>
      </c>
      <c r="H132" s="3" t="b">
        <f>IF(AND(OR(B132="Комиссар",B132="Мирный"),C123="Мирные"),"Победа за мирных",IF(AND(OR(B132="Мафия",B132="Дон"),C123="Мафия"),"Победа за мафию",IF(AND(OR(B132="Мафия",B132="Дон"),C123="Мирные"),"Проигрыш за мафию",IF(AND(OR(B132="Комиссар",B132="Мирный"),C123="Мафия"),"Проигрыш за мирных"))))</f>
        <v>0</v>
      </c>
    </row>
    <row r="133" spans="1:17" x14ac:dyDescent="0.25">
      <c r="A133" s="13"/>
      <c r="B133" s="14"/>
      <c r="C133" s="6" t="s">
        <v>87</v>
      </c>
      <c r="D133" s="15" t="s">
        <v>19</v>
      </c>
      <c r="E133" s="20" t="s">
        <v>88</v>
      </c>
      <c r="P133" s="35" t="s">
        <v>102</v>
      </c>
    </row>
    <row r="134" spans="1:17" x14ac:dyDescent="0.25">
      <c r="A134" s="16"/>
      <c r="B134" s="24"/>
      <c r="C134" s="2"/>
      <c r="D134" s="1"/>
      <c r="E134" s="21"/>
      <c r="G134" s="3" t="b">
        <f>IF(C134="Мирные",IF(B134="Комиссар",$S$4,IF(B134="Мафия",$S$7,IF(B134="Мирный",$S$3,IF(B134="Дон",$S$2)))),IF(C134="Мафия",IF(B134="Комиссар",$S$1,IF(B134="Мафия",$S$5,IF(B134="Мирный",$S$8,IF(B134="Дон",$S$6))))))</f>
        <v>0</v>
      </c>
      <c r="H134" s="3" t="b">
        <f>IF(AND(OR(B134="Комиссар",B134="Мирный"),C134="Мирные"),"Победа за мирных",IF(AND(OR(B134="Мафия",B134="Дон"),C134="Мафия"),"Победа за мафию",IF(AND(OR(B134="Мафия",B134="Дон"),C134="Мирные"),"Проигрыш за мафию",IF(AND(OR(B134="Комиссар",B134="Мирный"),C134="Мафия"),"Проигрыш за мирных"))))</f>
        <v>0</v>
      </c>
      <c r="P134" s="36">
        <f>COUNTIF(B134:B143,"Мафия")</f>
        <v>0</v>
      </c>
      <c r="Q134" s="3" t="s">
        <v>47</v>
      </c>
    </row>
    <row r="135" spans="1:17" x14ac:dyDescent="0.25">
      <c r="A135" s="16"/>
      <c r="B135" s="2"/>
      <c r="C135" s="1"/>
      <c r="D135" s="1"/>
      <c r="E135" s="17"/>
      <c r="G135" s="3" t="b">
        <f>IF(C134="Мирные",IF(B135="Комиссар",$S$4,IF(B135="Мафия",$S$7,IF(B135="Мирный",$S$3,IF(B135="Дон",$S$2)))),IF(C134="Мафия",IF(B135="Комиссар",$S$1,IF(B135="Мафия",$S$5,IF(B135="Мирный",$S$8,IF(B135="Дон",$S$6))))))</f>
        <v>0</v>
      </c>
      <c r="H135" s="3" t="b">
        <f>IF(AND(OR(B135="Комиссар",B135="Мирный"),C134="Мирные"),"Победа за мирных",IF(AND(OR(B135="Мафия",B135="Дон"),C134="Мафия"),"Победа за мафию",IF(AND(OR(B135="Мафия",B135="Дон"),C134="Мирные"),"Проигрыш за мафию",IF(AND(OR(B135="Комиссар",B135="Мирный"),C134="Мафия"),"Проигрыш за мирных"))))</f>
        <v>0</v>
      </c>
      <c r="P135" s="36">
        <f>COUNTIF(B134:B143,"Комиссар")</f>
        <v>0</v>
      </c>
      <c r="Q135" s="3" t="s">
        <v>78</v>
      </c>
    </row>
    <row r="136" spans="1:17" x14ac:dyDescent="0.25">
      <c r="A136" s="16"/>
      <c r="B136" s="2"/>
      <c r="C136" s="1"/>
      <c r="D136" s="1"/>
      <c r="E136" s="17"/>
      <c r="G136" s="3" t="b">
        <f>IF(C134="Мирные",IF(B136="Комиссар",$S$4,IF(B136="Мафия",$S$7,IF(B136="Мирный",$S$3,IF(B136="Дон",$S$2)))),IF(C134="Мафия",IF(B136="Комиссар",$S$1,IF(B136="Мафия",$S$5,IF(B136="Мирный",$S$8,IF(B136="Дон",$S$6))))))</f>
        <v>0</v>
      </c>
      <c r="H136" s="3" t="b">
        <f>IF(AND(OR(B136="Комиссар",B136="Мирный"),C134="Мирные"),"Победа за мирных",IF(AND(OR(B136="Мафия",B136="Дон"),C134="Мафия"),"Победа за мафию",IF(AND(OR(B136="Мафия",B136="Дон"),C134="Мирные"),"Проигрыш за мафию",IF(AND(OR(B136="Комиссар",B136="Мирный"),C134="Мафия"),"Проигрыш за мирных"))))</f>
        <v>0</v>
      </c>
      <c r="P136" s="36">
        <f>COUNTIF(B134:B143,"Дон")</f>
        <v>0</v>
      </c>
      <c r="Q136" s="3" t="s">
        <v>48</v>
      </c>
    </row>
    <row r="137" spans="1:17" x14ac:dyDescent="0.25">
      <c r="A137" s="16"/>
      <c r="B137" s="2"/>
      <c r="C137" s="1"/>
      <c r="D137" s="1"/>
      <c r="E137" s="17"/>
      <c r="G137" s="3" t="b">
        <f>IF(C134="Мирные",IF(B137="Комиссар",$S$4,IF(B137="Мафия",$S$7,IF(B137="Мирный",$S$3,IF(B137="Дон",$S$2)))),IF(C134="Мафия",IF(B137="Комиссар",$S$1,IF(B137="Мафия",$S$5,IF(B137="Мирный",$S$8,IF(B137="Дон",$S$6))))))</f>
        <v>0</v>
      </c>
      <c r="H137" s="3" t="b">
        <f>IF(AND(OR(B137="Комиссар",B137="Мирный"),C134="Мирные"),"Победа за мирных",IF(AND(OR(B137="Мафия",B137="Дон"),C134="Мафия"),"Победа за мафию",IF(AND(OR(B137="Мафия",B137="Дон"),C134="Мирные"),"Проигрыш за мафию",IF(AND(OR(B137="Комиссар",B137="Мирный"),C134="Мафия"),"Проигрыш за мирных"))))</f>
        <v>0</v>
      </c>
    </row>
    <row r="138" spans="1:17" x14ac:dyDescent="0.25">
      <c r="A138" s="16"/>
      <c r="B138" s="2"/>
      <c r="C138" s="1"/>
      <c r="D138" s="1"/>
      <c r="E138" s="17"/>
      <c r="G138" s="3" t="b">
        <f>IF(C134="Мирные",IF(B138="Комиссар",$S$4,IF(B138="Мафия",$S$7,IF(B138="Мирный",$S$3,IF(B138="Дон",$S$2)))),IF(C134="Мафия",IF(B138="Комиссар",$S$1,IF(B138="Мафия",$S$5,IF(B138="Мирный",$S$8,IF(B138="Дон",$S$6))))))</f>
        <v>0</v>
      </c>
      <c r="H138" s="3" t="b">
        <f>IF(AND(OR(B138="Комиссар",B138="Мирный"),C134="Мирные"),"Победа за мирных",IF(AND(OR(B138="Мафия",B138="Дон"),C134="Мафия"),"Победа за мафию",IF(AND(OR(B138="Мафия",B138="Дон"),C134="Мирные"),"Проигрыш за мафию",IF(AND(OR(B138="Комиссар",B138="Мирный"),C134="Мафия"),"Проигрыш за мирных"))))</f>
        <v>0</v>
      </c>
    </row>
    <row r="139" spans="1:17" x14ac:dyDescent="0.25">
      <c r="A139" s="16"/>
      <c r="B139" s="2"/>
      <c r="C139" s="1"/>
      <c r="D139" s="1"/>
      <c r="E139" s="17"/>
      <c r="G139" s="3" t="b">
        <f>IF(C134="Мирные",IF(B139="Комиссар",$S$4,IF(B139="Мафия",$S$7,IF(B139="Мирный",$S$3,IF(B139="Дон",$S$2)))),IF(C134="Мафия",IF(B139="Комиссар",$S$1,IF(B139="Мафия",$S$5,IF(B139="Мирный",$S$8,IF(B139="Дон",$S$6))))))</f>
        <v>0</v>
      </c>
      <c r="H139" s="3" t="b">
        <f>IF(AND(OR(B139="Комиссар",B139="Мирный"),C134="Мирные"),"Победа за мирных",IF(AND(OR(B139="Мафия",B139="Дон"),C134="Мафия"),"Победа за мафию",IF(AND(OR(B139="Мафия",B139="Дон"),C134="Мирные"),"Проигрыш за мафию",IF(AND(OR(B139="Комиссар",B139="Мирный"),C134="Мафия"),"Проигрыш за мирных"))))</f>
        <v>0</v>
      </c>
    </row>
    <row r="140" spans="1:17" x14ac:dyDescent="0.25">
      <c r="A140" s="16"/>
      <c r="B140" s="2"/>
      <c r="C140" s="1"/>
      <c r="D140" s="1"/>
      <c r="E140" s="17"/>
      <c r="G140" s="3" t="b">
        <f>IF(C134="Мирные",IF(B140="Комиссар",$S$4,IF(B140="Мафия",$S$7,IF(B140="Мирный",$S$3,IF(B140="Дон",$S$2)))),IF(C134="Мафия",IF(B140="Комиссар",$S$1,IF(B140="Мафия",$S$5,IF(B140="Мирный",$S$8,IF(B140="Дон",$S$6))))))</f>
        <v>0</v>
      </c>
      <c r="H140" s="3" t="b">
        <f>IF(AND(OR(B140="Комиссар",B140="Мирный"),C134="Мирные"),"Победа за мирных",IF(AND(OR(B140="Мафия",B140="Дон"),C134="Мафия"),"Победа за мафию",IF(AND(OR(B140="Мафия",B140="Дон"),C134="Мирные"),"Проигрыш за мафию",IF(AND(OR(B140="Комиссар",B140="Мирный"),C134="Мафия"),"Проигрыш за мирных"))))</f>
        <v>0</v>
      </c>
    </row>
    <row r="141" spans="1:17" x14ac:dyDescent="0.25">
      <c r="A141" s="16"/>
      <c r="B141" s="2"/>
      <c r="C141" s="1"/>
      <c r="D141" s="1"/>
      <c r="E141" s="17" t="s">
        <v>101</v>
      </c>
      <c r="G141" s="3" t="b">
        <f>IF(C134="Мирные",IF(B141="Комиссар",$S$4,IF(B141="Мафия",$S$7,IF(B141="Мирный",$S$3,IF(B141="Дон",$S$2)))),IF(C134="Мафия",IF(B141="Комиссар",$S$1,IF(B141="Мафия",$S$5,IF(B141="Мирный",$S$8,IF(B141="Дон",$S$6))))))</f>
        <v>0</v>
      </c>
      <c r="H141" s="3" t="b">
        <f>IF(AND(OR(B141="Комиссар",B141="Мирный"),C134="Мирные"),"Победа за мирных",IF(AND(OR(B141="Мафия",B141="Дон"),C134="Мафия"),"Победа за мафию",IF(AND(OR(B141="Мафия",B141="Дон"),C134="Мирные"),"Проигрыш за мафию",IF(AND(OR(B141="Комиссар",B141="Мирный"),C134="Мафия"),"Проигрыш за мирных"))))</f>
        <v>0</v>
      </c>
    </row>
    <row r="142" spans="1:17" x14ac:dyDescent="0.25">
      <c r="A142" s="16"/>
      <c r="B142" s="24"/>
      <c r="C142" s="6" t="s">
        <v>100</v>
      </c>
      <c r="D142" s="27"/>
      <c r="E142" s="21">
        <v>0.5</v>
      </c>
      <c r="G142" s="3" t="b">
        <f>IF(C134="Мирные",IF(B142="Комиссар",$S$4,IF(B142="Мафия",$S$7,IF(B142="Мирный",$S$3,IF(B142="Дон",$S$2)))),IF(C134="Мафия",IF(B142="Комиссар",$S$1,IF(B142="Мафия",$S$5,IF(B142="Мирный",$S$8,IF(B142="Дон",$S$6))))))</f>
        <v>0</v>
      </c>
      <c r="H142" s="3" t="b">
        <f>IF(AND(OR(B142="Комиссар",B142="Мирный"),C134="Мирные"),"Победа за мирных",IF(AND(OR(B142="Мафия",B142="Дон"),C134="Мафия"),"Победа за мафию",IF(AND(OR(B142="Мафия",B142="Дон"),C134="Мирные"),"Проигрыш за мафию",IF(AND(OR(B142="Комиссар",B142="Мирный"),C134="Мафия"),"Проигрыш за мирных"))))</f>
        <v>0</v>
      </c>
    </row>
    <row r="143" spans="1:17" ht="15.75" thickBot="1" x14ac:dyDescent="0.3">
      <c r="A143" s="28"/>
      <c r="B143" s="23"/>
      <c r="C143" s="25" t="s">
        <v>98</v>
      </c>
      <c r="D143" s="26"/>
      <c r="E143" s="17"/>
      <c r="G143" s="3" t="b">
        <f>IF(C134="Мирные",IF(B143="Комиссар",$S$4,IF(B143="Мафия",$S$7,IF(B143="Мирный",$S$3,IF(B143="Дон",$S$2)))),IF(C134="Мафия",IF(B143="Комиссар",$S$1,IF(B143="Мафия",$S$5,IF(B143="Мирный",$S$8,IF(B143="Дон",$S$6))))))</f>
        <v>0</v>
      </c>
      <c r="H143" s="3" t="b">
        <f>IF(AND(OR(B143="Комиссар",B143="Мирный"),C134="Мирные"),"Победа за мирных",IF(AND(OR(B143="Мафия",B143="Дон"),C134="Мафия"),"Победа за мафию",IF(AND(OR(B143="Мафия",B143="Дон"),C134="Мирные"),"Проигрыш за мафию",IF(AND(OR(B143="Комиссар",B143="Мирный"),C134="Мафия"),"Проигрыш за мирных"))))</f>
        <v>0</v>
      </c>
    </row>
    <row r="144" spans="1:17" x14ac:dyDescent="0.25">
      <c r="A144" s="13"/>
      <c r="B144" s="14"/>
      <c r="C144" s="6" t="s">
        <v>87</v>
      </c>
      <c r="D144" s="15" t="s">
        <v>20</v>
      </c>
      <c r="E144" s="20" t="s">
        <v>88</v>
      </c>
      <c r="P144" s="35" t="s">
        <v>102</v>
      </c>
    </row>
    <row r="145" spans="1:17" x14ac:dyDescent="0.25">
      <c r="A145" s="16"/>
      <c r="B145" s="24"/>
      <c r="C145" s="2"/>
      <c r="D145" s="1"/>
      <c r="E145" s="21"/>
      <c r="G145" s="3" t="b">
        <f>IF(C145="Мирные",IF(B145="Комиссар",$S$4,IF(B145="Мафия",$S$7,IF(B145="Мирный",$S$3,IF(B145="Дон",$S$2)))),IF(C145="Мафия",IF(B145="Комиссар",$S$1,IF(B145="Мафия",$S$5,IF(B145="Мирный",$S$8,IF(B145="Дон",$S$6))))))</f>
        <v>0</v>
      </c>
      <c r="H145" s="3" t="b">
        <f>IF(AND(OR(B145="Комиссар",B145="Мирный"),C145="Мирные"),"Победа за мирных",IF(AND(OR(B145="Мафия",B145="Дон"),C145="Мафия"),"Победа за мафию",IF(AND(OR(B145="Мафия",B145="Дон"),C145="Мирные"),"Проигрыш за мафию",IF(AND(OR(B145="Комиссар",B145="Мирный"),C145="Мафия"),"Проигрыш за мирных"))))</f>
        <v>0</v>
      </c>
      <c r="P145" s="36">
        <f>COUNTIF(B145:B154,"Мафия")</f>
        <v>0</v>
      </c>
      <c r="Q145" s="3" t="s">
        <v>47</v>
      </c>
    </row>
    <row r="146" spans="1:17" x14ac:dyDescent="0.25">
      <c r="A146" s="16"/>
      <c r="B146" s="2"/>
      <c r="C146" s="1"/>
      <c r="D146" s="1"/>
      <c r="E146" s="17"/>
      <c r="G146" s="3" t="b">
        <f>IF(C145="Мирные",IF(B146="Комиссар",$S$4,IF(B146="Мафия",$S$7,IF(B146="Мирный",$S$3,IF(B146="Дон",$S$2)))),IF(C145="Мафия",IF(B146="Комиссар",$S$1,IF(B146="Мафия",$S$5,IF(B146="Мирный",$S$8,IF(B146="Дон",$S$6))))))</f>
        <v>0</v>
      </c>
      <c r="H146" s="3" t="b">
        <f>IF(AND(OR(B146="Комиссар",B146="Мирный"),C145="Мирные"),"Победа за мирных",IF(AND(OR(B146="Мафия",B146="Дон"),C145="Мафия"),"Победа за мафию",IF(AND(OR(B146="Мафия",B146="Дон"),C145="Мирные"),"Проигрыш за мафию",IF(AND(OR(B146="Комиссар",B146="Мирный"),C145="Мафия"),"Проигрыш за мирных"))))</f>
        <v>0</v>
      </c>
      <c r="P146" s="36">
        <f>COUNTIF(B145:B154,"Комиссар")</f>
        <v>0</v>
      </c>
      <c r="Q146" s="3" t="s">
        <v>78</v>
      </c>
    </row>
    <row r="147" spans="1:17" x14ac:dyDescent="0.25">
      <c r="A147" s="16"/>
      <c r="B147" s="2"/>
      <c r="C147" s="1"/>
      <c r="D147" s="1"/>
      <c r="E147" s="17"/>
      <c r="G147" s="3" t="b">
        <f>IF(C145="Мирные",IF(B147="Комиссар",$S$4,IF(B147="Мафия",$S$7,IF(B147="Мирный",$S$3,IF(B147="Дон",$S$2)))),IF(C145="Мафия",IF(B147="Комиссар",$S$1,IF(B147="Мафия",$S$5,IF(B147="Мирный",$S$8,IF(B147="Дон",$S$6))))))</f>
        <v>0</v>
      </c>
      <c r="H147" s="3" t="b">
        <f>IF(AND(OR(B147="Комиссар",B147="Мирный"),C145="Мирные"),"Победа за мирных",IF(AND(OR(B147="Мафия",B147="Дон"),C145="Мафия"),"Победа за мафию",IF(AND(OR(B147="Мафия",B147="Дон"),C145="Мирные"),"Проигрыш за мафию",IF(AND(OR(B147="Комиссар",B147="Мирный"),C145="Мафия"),"Проигрыш за мирных"))))</f>
        <v>0</v>
      </c>
      <c r="P147" s="36">
        <f>COUNTIF(B145:B154,"Дон")</f>
        <v>0</v>
      </c>
      <c r="Q147" s="3" t="s">
        <v>48</v>
      </c>
    </row>
    <row r="148" spans="1:17" x14ac:dyDescent="0.25">
      <c r="A148" s="16"/>
      <c r="B148" s="2"/>
      <c r="C148" s="1"/>
      <c r="D148" s="1"/>
      <c r="E148" s="17"/>
      <c r="G148" s="3" t="b">
        <f>IF(C145="Мирные",IF(B148="Комиссар",$S$4,IF(B148="Мафия",$S$7,IF(B148="Мирный",$S$3,IF(B148="Дон",$S$2)))),IF(C145="Мафия",IF(B148="Комиссар",$S$1,IF(B148="Мафия",$S$5,IF(B148="Мирный",$S$8,IF(B148="Дон",$S$6))))))</f>
        <v>0</v>
      </c>
      <c r="H148" s="3" t="b">
        <f>IF(AND(OR(B148="Комиссар",B148="Мирный"),C145="Мирные"),"Победа за мирных",IF(AND(OR(B148="Мафия",B148="Дон"),C145="Мафия"),"Победа за мафию",IF(AND(OR(B148="Мафия",B148="Дон"),C145="Мирные"),"Проигрыш за мафию",IF(AND(OR(B148="Комиссар",B148="Мирный"),C145="Мафия"),"Проигрыш за мирных"))))</f>
        <v>0</v>
      </c>
    </row>
    <row r="149" spans="1:17" x14ac:dyDescent="0.25">
      <c r="A149" s="16"/>
      <c r="B149" s="2"/>
      <c r="C149" s="1"/>
      <c r="D149" s="1"/>
      <c r="E149" s="17"/>
      <c r="G149" s="3" t="b">
        <f>IF(C145="Мирные",IF(B149="Комиссар",$S$4,IF(B149="Мафия",$S$7,IF(B149="Мирный",$S$3,IF(B149="Дон",$S$2)))),IF(C145="Мафия",IF(B149="Комиссар",$S$1,IF(B149="Мафия",$S$5,IF(B149="Мирный",$S$8,IF(B149="Дон",$S$6))))))</f>
        <v>0</v>
      </c>
      <c r="H149" s="3" t="b">
        <f>IF(AND(OR(B149="Комиссар",B149="Мирный"),C145="Мирные"),"Победа за мирных",IF(AND(OR(B149="Мафия",B149="Дон"),C145="Мафия"),"Победа за мафию",IF(AND(OR(B149="Мафия",B149="Дон"),C145="Мирные"),"Проигрыш за мафию",IF(AND(OR(B149="Комиссар",B149="Мирный"),C145="Мафия"),"Проигрыш за мирных"))))</f>
        <v>0</v>
      </c>
    </row>
    <row r="150" spans="1:17" x14ac:dyDescent="0.25">
      <c r="A150" s="16"/>
      <c r="B150" s="2"/>
      <c r="C150" s="1"/>
      <c r="D150" s="1"/>
      <c r="E150" s="17"/>
      <c r="G150" s="3" t="b">
        <f>IF(C145="Мирные",IF(B150="Комиссар",$S$4,IF(B150="Мафия",$S$7,IF(B150="Мирный",$S$3,IF(B150="Дон",$S$2)))),IF(C145="Мафия",IF(B150="Комиссар",$S$1,IF(B150="Мафия",$S$5,IF(B150="Мирный",$S$8,IF(B150="Дон",$S$6))))))</f>
        <v>0</v>
      </c>
      <c r="H150" s="3" t="b">
        <f>IF(AND(OR(B150="Комиссар",B150="Мирный"),C145="Мирные"),"Победа за мирных",IF(AND(OR(B150="Мафия",B150="Дон"),C145="Мафия"),"Победа за мафию",IF(AND(OR(B150="Мафия",B150="Дон"),C145="Мирные"),"Проигрыш за мафию",IF(AND(OR(B150="Комиссар",B150="Мирный"),C145="Мафия"),"Проигрыш за мирных"))))</f>
        <v>0</v>
      </c>
    </row>
    <row r="151" spans="1:17" x14ac:dyDescent="0.25">
      <c r="A151" s="16"/>
      <c r="B151" s="2"/>
      <c r="C151" s="1"/>
      <c r="D151" s="1"/>
      <c r="E151" s="17"/>
      <c r="G151" s="3" t="b">
        <f>IF(C145="Мирные",IF(B151="Комиссар",$S$4,IF(B151="Мафия",$S$7,IF(B151="Мирный",$S$3,IF(B151="Дон",$S$2)))),IF(C145="Мафия",IF(B151="Комиссар",$S$1,IF(B151="Мафия",$S$5,IF(B151="Мирный",$S$8,IF(B151="Дон",$S$6))))))</f>
        <v>0</v>
      </c>
      <c r="H151" s="3" t="b">
        <f>IF(AND(OR(B151="Комиссар",B151="Мирный"),C145="Мирные"),"Победа за мирных",IF(AND(OR(B151="Мафия",B151="Дон"),C145="Мафия"),"Победа за мафию",IF(AND(OR(B151="Мафия",B151="Дон"),C145="Мирные"),"Проигрыш за мафию",IF(AND(OR(B151="Комиссар",B151="Мирный"),C145="Мафия"),"Проигрыш за мирных"))))</f>
        <v>0</v>
      </c>
    </row>
    <row r="152" spans="1:17" x14ac:dyDescent="0.25">
      <c r="A152" s="16"/>
      <c r="B152" s="2"/>
      <c r="C152" s="1"/>
      <c r="D152" s="1"/>
      <c r="E152" s="17" t="s">
        <v>101</v>
      </c>
      <c r="G152" s="3" t="b">
        <f>IF(C145="Мирные",IF(B152="Комиссар",$S$4,IF(B152="Мафия",$S$7,IF(B152="Мирный",$S$3,IF(B152="Дон",$S$2)))),IF(C145="Мафия",IF(B152="Комиссар",$S$1,IF(B152="Мафия",$S$5,IF(B152="Мирный",$S$8,IF(B152="Дон",$S$6))))))</f>
        <v>0</v>
      </c>
      <c r="H152" s="3" t="b">
        <f>IF(AND(OR(B152="Комиссар",B152="Мирный"),C145="Мирные"),"Победа за мирных",IF(AND(OR(B152="Мафия",B152="Дон"),C145="Мафия"),"Победа за мафию",IF(AND(OR(B152="Мафия",B152="Дон"),C145="Мирные"),"Проигрыш за мафию",IF(AND(OR(B152="Комиссар",B152="Мирный"),C145="Мафия"),"Проигрыш за мирных"))))</f>
        <v>0</v>
      </c>
    </row>
    <row r="153" spans="1:17" x14ac:dyDescent="0.25">
      <c r="A153" s="16"/>
      <c r="B153" s="24"/>
      <c r="C153" s="6" t="s">
        <v>100</v>
      </c>
      <c r="D153" s="39"/>
      <c r="E153" s="21">
        <v>0.5</v>
      </c>
      <c r="G153" s="3" t="b">
        <f>IF(C145="Мирные",IF(B153="Комиссар",$S$4,IF(B153="Мафия",$S$7,IF(B153="Мирный",$S$3,IF(B153="Дон",$S$2)))),IF(C145="Мафия",IF(B153="Комиссар",$S$1,IF(B153="Мафия",$S$5,IF(B153="Мирный",$S$8,IF(B153="Дон",$S$6))))))</f>
        <v>0</v>
      </c>
      <c r="H153" s="3" t="b">
        <f>IF(AND(OR(B153="Комиссар",B153="Мирный"),C145="Мирные"),"Победа за мирных",IF(AND(OR(B153="Мафия",B153="Дон"),C145="Мафия"),"Победа за мафию",IF(AND(OR(B153="Мафия",B153="Дон"),C145="Мирные"),"Проигрыш за мафию",IF(AND(OR(B153="Комиссар",B153="Мирный"),C145="Мафия"),"Проигрыш за мирных"))))</f>
        <v>0</v>
      </c>
    </row>
    <row r="154" spans="1:17" ht="15.75" thickBot="1" x14ac:dyDescent="0.3">
      <c r="A154" s="28"/>
      <c r="B154" s="23"/>
      <c r="C154" s="25" t="s">
        <v>98</v>
      </c>
      <c r="D154" s="26"/>
      <c r="E154" s="17"/>
      <c r="G154" s="3" t="b">
        <f>IF(C145="Мирные",IF(B154="Комиссар",$S$4,IF(B154="Мафия",$S$7,IF(B154="Мирный",$S$3,IF(B154="Дон",$S$2)))),IF(C145="Мафия",IF(B154="Комиссар",$S$1,IF(B154="Мафия",$S$5,IF(B154="Мирный",$S$8,IF(B154="Дон",$S$6))))))</f>
        <v>0</v>
      </c>
      <c r="H154" s="3" t="b">
        <f>IF(AND(OR(B154="Комиссар",B154="Мирный"),C145="Мирные"),"Победа за мирных",IF(AND(OR(B154="Мафия",B154="Дон"),C145="Мафия"),"Победа за мафию",IF(AND(OR(B154="Мафия",B154="Дон"),C145="Мирные"),"Проигрыш за мафию",IF(AND(OR(B154="Комиссар",B154="Мирный"),C145="Мафия"),"Проигрыш за мирных"))))</f>
        <v>0</v>
      </c>
    </row>
    <row r="155" spans="1:17" x14ac:dyDescent="0.25">
      <c r="A155" s="13"/>
      <c r="B155" s="14"/>
      <c r="C155" s="6" t="s">
        <v>87</v>
      </c>
      <c r="D155" s="15" t="s">
        <v>21</v>
      </c>
      <c r="E155" s="20" t="s">
        <v>88</v>
      </c>
      <c r="P155" s="35" t="s">
        <v>102</v>
      </c>
    </row>
    <row r="156" spans="1:17" x14ac:dyDescent="0.25">
      <c r="A156" s="16"/>
      <c r="B156" s="24"/>
      <c r="C156" s="2"/>
      <c r="D156" s="1"/>
      <c r="E156" s="21"/>
      <c r="G156" s="3" t="b">
        <f>IF(C156="Мирные",IF(B156="Комиссар",$S$4,IF(B156="Мафия",$S$7,IF(B156="Мирный",$S$3,IF(B156="Дон",$S$2)))),IF(C156="Мафия",IF(B156="Комиссар",$S$1,IF(B156="Мафия",$S$5,IF(B156="Мирный",$S$8,IF(B156="Дон",$S$6))))))</f>
        <v>0</v>
      </c>
      <c r="H156" s="3" t="b">
        <f>IF(AND(OR(B156="Комиссар",B156="Мирный"),C156="Мирные"),"Победа за мирных",IF(AND(OR(B156="Мафия",B156="Дон"),C156="Мафия"),"Победа за мафию",IF(AND(OR(B156="Мафия",B156="Дон"),C156="Мирные"),"Проигрыш за мафию",IF(AND(OR(B156="Комиссар",B156="Мирный"),C156="Мафия"),"Проигрыш за мирных"))))</f>
        <v>0</v>
      </c>
      <c r="P156" s="36">
        <f>COUNTIF(B156:B165,"Мафия")</f>
        <v>0</v>
      </c>
      <c r="Q156" s="3" t="s">
        <v>47</v>
      </c>
    </row>
    <row r="157" spans="1:17" x14ac:dyDescent="0.25">
      <c r="A157" s="16"/>
      <c r="B157" s="2"/>
      <c r="C157" s="1"/>
      <c r="D157" s="1"/>
      <c r="E157" s="17"/>
      <c r="G157" s="3" t="b">
        <f>IF(C156="Мирные",IF(B157="Комиссар",$S$4,IF(B157="Мафия",$S$7,IF(B157="Мирный",$S$3,IF(B157="Дон",$S$2)))),IF(C156="Мафия",IF(B157="Комиссар",$S$1,IF(B157="Мафия",$S$5,IF(B157="Мирный",$S$8,IF(B157="Дон",$S$6))))))</f>
        <v>0</v>
      </c>
      <c r="H157" s="3" t="b">
        <f>IF(AND(OR(B157="Комиссар",B157="Мирный"),C156="Мирные"),"Победа за мирных",IF(AND(OR(B157="Мафия",B157="Дон"),C156="Мафия"),"Победа за мафию",IF(AND(OR(B157="Мафия",B157="Дон"),C156="Мирные"),"Проигрыш за мафию",IF(AND(OR(B157="Комиссар",B157="Мирный"),C156="Мафия"),"Проигрыш за мирных"))))</f>
        <v>0</v>
      </c>
      <c r="P157" s="36">
        <f>COUNTIF(B156:B165,"Комиссар")</f>
        <v>0</v>
      </c>
      <c r="Q157" s="3" t="s">
        <v>78</v>
      </c>
    </row>
    <row r="158" spans="1:17" x14ac:dyDescent="0.25">
      <c r="A158" s="16"/>
      <c r="B158" s="2"/>
      <c r="C158" s="1"/>
      <c r="D158" s="1"/>
      <c r="E158" s="17"/>
      <c r="G158" s="3" t="b">
        <f>IF(C156="Мирные",IF(B158="Комиссар",$S$4,IF(B158="Мафия",$S$7,IF(B158="Мирный",$S$3,IF(B158="Дон",$S$2)))),IF(C156="Мафия",IF(B158="Комиссар",$S$1,IF(B158="Мафия",$S$5,IF(B158="Мирный",$S$8,IF(B158="Дон",$S$6))))))</f>
        <v>0</v>
      </c>
      <c r="H158" s="3" t="b">
        <f>IF(AND(OR(B158="Комиссар",B158="Мирный"),C156="Мирные"),"Победа за мирных",IF(AND(OR(B158="Мафия",B158="Дон"),C156="Мафия"),"Победа за мафию",IF(AND(OR(B158="Мафия",B158="Дон"),C156="Мирные"),"Проигрыш за мафию",IF(AND(OR(B158="Комиссар",B158="Мирный"),C156="Мафия"),"Проигрыш за мирных"))))</f>
        <v>0</v>
      </c>
      <c r="P158" s="36">
        <f>COUNTIF(B156:B165,"Дон")</f>
        <v>0</v>
      </c>
      <c r="Q158" s="3" t="s">
        <v>48</v>
      </c>
    </row>
    <row r="159" spans="1:17" x14ac:dyDescent="0.25">
      <c r="A159" s="16"/>
      <c r="B159" s="2"/>
      <c r="C159" s="1"/>
      <c r="D159" s="1"/>
      <c r="E159" s="17"/>
      <c r="G159" s="3" t="b">
        <f>IF(C156="Мирные",IF(B159="Комиссар",$S$4,IF(B159="Мафия",$S$7,IF(B159="Мирный",$S$3,IF(B159="Дон",$S$2)))),IF(C156="Мафия",IF(B159="Комиссар",$S$1,IF(B159="Мафия",$S$5,IF(B159="Мирный",$S$8,IF(B159="Дон",$S$6))))))</f>
        <v>0</v>
      </c>
      <c r="H159" s="3" t="b">
        <f>IF(AND(OR(B159="Комиссар",B159="Мирный"),C156="Мирные"),"Победа за мирных",IF(AND(OR(B159="Мафия",B159="Дон"),C156="Мафия"),"Победа за мафию",IF(AND(OR(B159="Мафия",B159="Дон"),C156="Мирные"),"Проигрыш за мафию",IF(AND(OR(B159="Комиссар",B159="Мирный"),C156="Мафия"),"Проигрыш за мирных"))))</f>
        <v>0</v>
      </c>
    </row>
    <row r="160" spans="1:17" x14ac:dyDescent="0.25">
      <c r="A160" s="16"/>
      <c r="B160" s="2"/>
      <c r="C160" s="1"/>
      <c r="D160" s="1"/>
      <c r="E160" s="17"/>
      <c r="G160" s="3" t="b">
        <f>IF(C156="Мирные",IF(B160="Комиссар",$S$4,IF(B160="Мафия",$S$7,IF(B160="Мирный",$S$3,IF(B160="Дон",$S$2)))),IF(C156="Мафия",IF(B160="Комиссар",$S$1,IF(B160="Мафия",$S$5,IF(B160="Мирный",$S$8,IF(B160="Дон",$S$6))))))</f>
        <v>0</v>
      </c>
      <c r="H160" s="3" t="b">
        <f>IF(AND(OR(B160="Комиссар",B160="Мирный"),C156="Мирные"),"Победа за мирных",IF(AND(OR(B160="Мафия",B160="Дон"),C156="Мафия"),"Победа за мафию",IF(AND(OR(B160="Мафия",B160="Дон"),C156="Мирные"),"Проигрыш за мафию",IF(AND(OR(B160="Комиссар",B160="Мирный"),C156="Мафия"),"Проигрыш за мирных"))))</f>
        <v>0</v>
      </c>
    </row>
    <row r="161" spans="1:17" x14ac:dyDescent="0.25">
      <c r="A161" s="16"/>
      <c r="B161" s="2"/>
      <c r="C161" s="1"/>
      <c r="D161" s="1"/>
      <c r="E161" s="17"/>
      <c r="G161" s="3" t="b">
        <f>IF(C156="Мирные",IF(B161="Комиссар",$S$4,IF(B161="Мафия",$S$7,IF(B161="Мирный",$S$3,IF(B161="Дон",$S$2)))),IF(C156="Мафия",IF(B161="Комиссар",$S$1,IF(B161="Мафия",$S$5,IF(B161="Мирный",$S$8,IF(B161="Дон",$S$6))))))</f>
        <v>0</v>
      </c>
      <c r="H161" s="3" t="b">
        <f>IF(AND(OR(B161="Комиссар",B161="Мирный"),C156="Мирные"),"Победа за мирных",IF(AND(OR(B161="Мафия",B161="Дон"),C156="Мафия"),"Победа за мафию",IF(AND(OR(B161="Мафия",B161="Дон"),C156="Мирные"),"Проигрыш за мафию",IF(AND(OR(B161="Комиссар",B161="Мирный"),C156="Мафия"),"Проигрыш за мирных"))))</f>
        <v>0</v>
      </c>
    </row>
    <row r="162" spans="1:17" x14ac:dyDescent="0.25">
      <c r="A162" s="16"/>
      <c r="B162" s="2"/>
      <c r="C162" s="1"/>
      <c r="D162" s="1"/>
      <c r="E162" s="17"/>
      <c r="G162" s="3" t="b">
        <f>IF(C156="Мирные",IF(B162="Комиссар",$S$4,IF(B162="Мафия",$S$7,IF(B162="Мирный",$S$3,IF(B162="Дон",$S$2)))),IF(C156="Мафия",IF(B162="Комиссар",$S$1,IF(B162="Мафия",$S$5,IF(B162="Мирный",$S$8,IF(B162="Дон",$S$6))))))</f>
        <v>0</v>
      </c>
      <c r="H162" s="3" t="b">
        <f>IF(AND(OR(B162="Комиссар",B162="Мирный"),C156="Мирные"),"Победа за мирных",IF(AND(OR(B162="Мафия",B162="Дон"),C156="Мафия"),"Победа за мафию",IF(AND(OR(B162="Мафия",B162="Дон"),C156="Мирные"),"Проигрыш за мафию",IF(AND(OR(B162="Комиссар",B162="Мирный"),C156="Мафия"),"Проигрыш за мирных"))))</f>
        <v>0</v>
      </c>
    </row>
    <row r="163" spans="1:17" x14ac:dyDescent="0.25">
      <c r="A163" s="16"/>
      <c r="B163" s="2"/>
      <c r="C163" s="1"/>
      <c r="D163" s="1"/>
      <c r="E163" s="17" t="s">
        <v>101</v>
      </c>
      <c r="G163" s="3" t="b">
        <f>IF(C156="Мирные",IF(B163="Комиссар",$S$4,IF(B163="Мафия",$S$7,IF(B163="Мирный",$S$3,IF(B163="Дон",$S$2)))),IF(C156="Мафия",IF(B163="Комиссар",$S$1,IF(B163="Мафия",$S$5,IF(B163="Мирный",$S$8,IF(B163="Дон",$S$6))))))</f>
        <v>0</v>
      </c>
      <c r="H163" s="3" t="b">
        <f>IF(AND(OR(B163="Комиссар",B163="Мирный"),C156="Мирные"),"Победа за мирных",IF(AND(OR(B163="Мафия",B163="Дон"),C156="Мафия"),"Победа за мафию",IF(AND(OR(B163="Мафия",B163="Дон"),C156="Мирные"),"Проигрыш за мафию",IF(AND(OR(B163="Комиссар",B163="Мирный"),C156="Мафия"),"Проигрыш за мирных"))))</f>
        <v>0</v>
      </c>
    </row>
    <row r="164" spans="1:17" x14ac:dyDescent="0.25">
      <c r="A164" s="16"/>
      <c r="B164" s="24"/>
      <c r="C164" s="6" t="s">
        <v>100</v>
      </c>
      <c r="D164" s="27"/>
      <c r="E164" s="21"/>
      <c r="G164" s="3" t="b">
        <f>IF(C156="Мирные",IF(B164="Комиссар",$S$4,IF(B164="Мафия",$S$7,IF(B164="Мирный",$S$3,IF(B164="Дон",$S$2)))),IF(C156="Мафия",IF(B164="Комиссар",$S$1,IF(B164="Мафия",$S$5,IF(B164="Мирный",$S$8,IF(B164="Дон",$S$6))))))</f>
        <v>0</v>
      </c>
      <c r="H164" s="3" t="b">
        <f>IF(AND(OR(B164="Комиссар",B164="Мирный"),C156="Мирные"),"Победа за мирных",IF(AND(OR(B164="Мафия",B164="Дон"),C156="Мафия"),"Победа за мафию",IF(AND(OR(B164="Мафия",B164="Дон"),C156="Мирные"),"Проигрыш за мафию",IF(AND(OR(B164="Комиссар",B164="Мирный"),C156="Мафия"),"Проигрыш за мирных"))))</f>
        <v>0</v>
      </c>
    </row>
    <row r="165" spans="1:17" ht="15.75" thickBot="1" x14ac:dyDescent="0.3">
      <c r="A165" s="28"/>
      <c r="B165" s="23"/>
      <c r="C165" s="25" t="s">
        <v>98</v>
      </c>
      <c r="D165" s="26"/>
      <c r="E165" s="17"/>
      <c r="G165" s="3" t="b">
        <f>IF(C156="Мирные",IF(B165="Комиссар",$S$4,IF(B165="Мафия",$S$7,IF(B165="Мирный",$S$3,IF(B165="Дон",$S$2)))),IF(C156="Мафия",IF(B165="Комиссар",$S$1,IF(B165="Мафия",$S$5,IF(B165="Мирный",$S$8,IF(B165="Дон",$S$6))))))</f>
        <v>0</v>
      </c>
      <c r="H165" s="3" t="b">
        <f>IF(AND(OR(B165="Комиссар",B165="Мирный"),C156="Мирные"),"Победа за мирных",IF(AND(OR(B165="Мафия",B165="Дон"),C156="Мафия"),"Победа за мафию",IF(AND(OR(B165="Мафия",B165="Дон"),C156="Мирные"),"Проигрыш за мафию",IF(AND(OR(B165="Комиссар",B165="Мирный"),C156="Мафия"),"Проигрыш за мирных"))))</f>
        <v>0</v>
      </c>
    </row>
    <row r="166" spans="1:17" x14ac:dyDescent="0.25">
      <c r="A166" s="13"/>
      <c r="B166" s="14"/>
      <c r="C166" s="6" t="s">
        <v>87</v>
      </c>
      <c r="D166" s="15" t="s">
        <v>22</v>
      </c>
      <c r="E166" s="20" t="s">
        <v>88</v>
      </c>
      <c r="P166" s="35" t="s">
        <v>102</v>
      </c>
    </row>
    <row r="167" spans="1:17" x14ac:dyDescent="0.25">
      <c r="A167" s="16"/>
      <c r="B167" s="24"/>
      <c r="C167" s="2"/>
      <c r="D167" s="1"/>
      <c r="E167" s="21"/>
      <c r="G167" s="3" t="b">
        <f>IF(C167="Мирные",IF(B167="Комиссар",$S$4,IF(B167="Мафия",$S$7,IF(B167="Мирный",$S$3,IF(B167="Дон",$S$2)))),IF(C167="Мафия",IF(B167="Комиссар",$S$1,IF(B167="Мафия",$S$5,IF(B167="Мирный",$S$8,IF(B167="Дон",$S$6))))))</f>
        <v>0</v>
      </c>
      <c r="H167" s="3" t="b">
        <f>IF(AND(OR(B167="Комиссар",B167="Мирный"),C167="Мирные"),"Победа за мирных",IF(AND(OR(B167="Мафия",B167="Дон"),C167="Мафия"),"Победа за мафию",IF(AND(OR(B167="Мафия",B167="Дон"),C167="Мирные"),"Проигрыш за мафию",IF(AND(OR(B167="Комиссар",B167="Мирный"),C167="Мафия"),"Проигрыш за мирных"))))</f>
        <v>0</v>
      </c>
      <c r="P167" s="36">
        <f>COUNTIF(B167:B176,"Мафия")</f>
        <v>0</v>
      </c>
      <c r="Q167" s="3" t="s">
        <v>47</v>
      </c>
    </row>
    <row r="168" spans="1:17" x14ac:dyDescent="0.25">
      <c r="A168" s="16"/>
      <c r="B168" s="2"/>
      <c r="C168" s="1"/>
      <c r="D168" s="1"/>
      <c r="E168" s="17"/>
      <c r="G168" s="3" t="b">
        <f>IF(C167="Мирные",IF(B168="Комиссар",$S$4,IF(B168="Мафия",$S$7,IF(B168="Мирный",$S$3,IF(B168="Дон",$S$2)))),IF(C167="Мафия",IF(B168="Комиссар",$S$1,IF(B168="Мафия",$S$5,IF(B168="Мирный",$S$8,IF(B168="Дон",$S$6))))))</f>
        <v>0</v>
      </c>
      <c r="H168" s="3" t="b">
        <f>IF(AND(OR(B168="Комиссар",B168="Мирный"),C167="Мирные"),"Победа за мирных",IF(AND(OR(B168="Мафия",B168="Дон"),C167="Мафия"),"Победа за мафию",IF(AND(OR(B168="Мафия",B168="Дон"),C167="Мирные"),"Проигрыш за мафию",IF(AND(OR(B168="Комиссар",B168="Мирный"),C167="Мафия"),"Проигрыш за мирных"))))</f>
        <v>0</v>
      </c>
      <c r="P168" s="36">
        <f>COUNTIF(B167:B176,"Комиссар")</f>
        <v>0</v>
      </c>
      <c r="Q168" s="3" t="s">
        <v>78</v>
      </c>
    </row>
    <row r="169" spans="1:17" x14ac:dyDescent="0.25">
      <c r="A169" s="16"/>
      <c r="B169" s="2"/>
      <c r="C169" s="1"/>
      <c r="D169" s="1"/>
      <c r="E169" s="17"/>
      <c r="G169" s="3" t="b">
        <f>IF(C167="Мирные",IF(B169="Комиссар",$S$4,IF(B169="Мафия",$S$7,IF(B169="Мирный",$S$3,IF(B169="Дон",$S$2)))),IF(C167="Мафия",IF(B169="Комиссар",$S$1,IF(B169="Мафия",$S$5,IF(B169="Мирный",$S$8,IF(B169="Дон",$S$6))))))</f>
        <v>0</v>
      </c>
      <c r="H169" s="3" t="b">
        <f>IF(AND(OR(B169="Комиссар",B169="Мирный"),C167="Мирные"),"Победа за мирных",IF(AND(OR(B169="Мафия",B169="Дон"),C167="Мафия"),"Победа за мафию",IF(AND(OR(B169="Мафия",B169="Дон"),C167="Мирные"),"Проигрыш за мафию",IF(AND(OR(B169="Комиссар",B169="Мирный"),C167="Мафия"),"Проигрыш за мирных"))))</f>
        <v>0</v>
      </c>
      <c r="P169" s="36">
        <f>COUNTIF(B167:B176,"Дон")</f>
        <v>0</v>
      </c>
      <c r="Q169" s="3" t="s">
        <v>48</v>
      </c>
    </row>
    <row r="170" spans="1:17" x14ac:dyDescent="0.25">
      <c r="A170" s="16"/>
      <c r="B170" s="2"/>
      <c r="C170" s="1"/>
      <c r="D170" s="1"/>
      <c r="E170" s="17"/>
      <c r="G170" s="3" t="b">
        <f>IF(C167="Мирные",IF(B170="Комиссар",$S$4,IF(B170="Мафия",$S$7,IF(B170="Мирный",$S$3,IF(B170="Дон",$S$2)))),IF(C167="Мафия",IF(B170="Комиссар",$S$1,IF(B170="Мафия",$S$5,IF(B170="Мирный",$S$8,IF(B170="Дон",$S$6))))))</f>
        <v>0</v>
      </c>
      <c r="H170" s="3" t="b">
        <f>IF(AND(OR(B170="Комиссар",B170="Мирный"),C167="Мирные"),"Победа за мирных",IF(AND(OR(B170="Мафия",B170="Дон"),C167="Мафия"),"Победа за мафию",IF(AND(OR(B170="Мафия",B170="Дон"),C167="Мирные"),"Проигрыш за мафию",IF(AND(OR(B170="Комиссар",B170="Мирный"),C167="Мафия"),"Проигрыш за мирных"))))</f>
        <v>0</v>
      </c>
    </row>
    <row r="171" spans="1:17" x14ac:dyDescent="0.25">
      <c r="A171" s="16"/>
      <c r="B171" s="2"/>
      <c r="C171" s="1"/>
      <c r="D171" s="1"/>
      <c r="E171" s="17"/>
      <c r="G171" s="3" t="b">
        <f>IF(C167="Мирные",IF(B171="Комиссар",$S$4,IF(B171="Мафия",$S$7,IF(B171="Мирный",$S$3,IF(B171="Дон",$S$2)))),IF(C167="Мафия",IF(B171="Комиссар",$S$1,IF(B171="Мафия",$S$5,IF(B171="Мирный",$S$8,IF(B171="Дон",$S$6))))))</f>
        <v>0</v>
      </c>
      <c r="H171" s="3" t="b">
        <f>IF(AND(OR(B171="Комиссар",B171="Мирный"),C167="Мирные"),"Победа за мирных",IF(AND(OR(B171="Мафия",B171="Дон"),C167="Мафия"),"Победа за мафию",IF(AND(OR(B171="Мафия",B171="Дон"),C167="Мирные"),"Проигрыш за мафию",IF(AND(OR(B171="Комиссар",B171="Мирный"),C167="Мафия"),"Проигрыш за мирных"))))</f>
        <v>0</v>
      </c>
    </row>
    <row r="172" spans="1:17" x14ac:dyDescent="0.25">
      <c r="A172" s="16"/>
      <c r="B172" s="2"/>
      <c r="C172" s="1"/>
      <c r="D172" s="1"/>
      <c r="E172" s="17"/>
      <c r="G172" s="3" t="b">
        <f>IF(C167="Мирные",IF(B172="Комиссар",$S$4,IF(B172="Мафия",$S$7,IF(B172="Мирный",$S$3,IF(B172="Дон",$S$2)))),IF(C167="Мафия",IF(B172="Комиссар",$S$1,IF(B172="Мафия",$S$5,IF(B172="Мирный",$S$8,IF(B172="Дон",$S$6))))))</f>
        <v>0</v>
      </c>
      <c r="H172" s="3" t="b">
        <f>IF(AND(OR(B172="Комиссар",B172="Мирный"),C167="Мирные"),"Победа за мирных",IF(AND(OR(B172="Мафия",B172="Дон"),C167="Мафия"),"Победа за мафию",IF(AND(OR(B172="Мафия",B172="Дон"),C167="Мирные"),"Проигрыш за мафию",IF(AND(OR(B172="Комиссар",B172="Мирный"),C167="Мафия"),"Проигрыш за мирных"))))</f>
        <v>0</v>
      </c>
    </row>
    <row r="173" spans="1:17" x14ac:dyDescent="0.25">
      <c r="A173" s="16"/>
      <c r="B173" s="2"/>
      <c r="C173" s="1"/>
      <c r="D173" s="1"/>
      <c r="E173" s="17"/>
      <c r="G173" s="3" t="b">
        <f>IF(C167="Мирные",IF(B173="Комиссар",$S$4,IF(B173="Мафия",$S$7,IF(B173="Мирный",$S$3,IF(B173="Дон",$S$2)))),IF(C167="Мафия",IF(B173="Комиссар",$S$1,IF(B173="Мафия",$S$5,IF(B173="Мирный",$S$8,IF(B173="Дон",$S$6))))))</f>
        <v>0</v>
      </c>
      <c r="H173" s="3" t="b">
        <f>IF(AND(OR(B173="Комиссар",B173="Мирный"),C167="Мирные"),"Победа за мирных",IF(AND(OR(B173="Мафия",B173="Дон"),C167="Мафия"),"Победа за мафию",IF(AND(OR(B173="Мафия",B173="Дон"),C167="Мирные"),"Проигрыш за мафию",IF(AND(OR(B173="Комиссар",B173="Мирный"),C167="Мафия"),"Проигрыш за мирных"))))</f>
        <v>0</v>
      </c>
    </row>
    <row r="174" spans="1:17" x14ac:dyDescent="0.25">
      <c r="A174" s="16"/>
      <c r="B174" s="2"/>
      <c r="C174" s="1"/>
      <c r="D174" s="1"/>
      <c r="E174" s="17" t="s">
        <v>101</v>
      </c>
      <c r="G174" s="3" t="b">
        <f>IF(C167="Мирные",IF(B174="Комиссар",$S$4,IF(B174="Мафия",$S$7,IF(B174="Мирный",$S$3,IF(B174="Дон",$S$2)))),IF(C167="Мафия",IF(B174="Комиссар",$S$1,IF(B174="Мафия",$S$5,IF(B174="Мирный",$S$8,IF(B174="Дон",$S$6))))))</f>
        <v>0</v>
      </c>
      <c r="H174" s="3" t="b">
        <f>IF(AND(OR(B174="Комиссар",B174="Мирный"),C167="Мирные"),"Победа за мирных",IF(AND(OR(B174="Мафия",B174="Дон"),C167="Мафия"),"Победа за мафию",IF(AND(OR(B174="Мафия",B174="Дон"),C167="Мирные"),"Проигрыш за мафию",IF(AND(OR(B174="Комиссар",B174="Мирный"),C167="Мафия"),"Проигрыш за мирных"))))</f>
        <v>0</v>
      </c>
    </row>
    <row r="175" spans="1:17" x14ac:dyDescent="0.25">
      <c r="A175" s="16"/>
      <c r="B175" s="24"/>
      <c r="C175" s="6" t="s">
        <v>100</v>
      </c>
      <c r="D175" s="27"/>
      <c r="E175" s="21"/>
      <c r="G175" s="3" t="b">
        <f>IF(C167="Мирные",IF(B175="Комиссар",$S$4,IF(B175="Мафия",$S$7,IF(B175="Мирный",$S$3,IF(B175="Дон",$S$2)))),IF(C167="Мафия",IF(B175="Комиссар",$S$1,IF(B175="Мафия",$S$5,IF(B175="Мирный",$S$8,IF(B175="Дон",$S$6))))))</f>
        <v>0</v>
      </c>
      <c r="H175" s="3" t="b">
        <f>IF(AND(OR(B175="Комиссар",B175="Мирный"),C167="Мирные"),"Победа за мирных",IF(AND(OR(B175="Мафия",B175="Дон"),C167="Мафия"),"Победа за мафию",IF(AND(OR(B175="Мафия",B175="Дон"),C167="Мирные"),"Проигрыш за мафию",IF(AND(OR(B175="Комиссар",B175="Мирный"),C167="Мафия"),"Проигрыш за мирных"))))</f>
        <v>0</v>
      </c>
    </row>
    <row r="176" spans="1:17" ht="15.75" thickBot="1" x14ac:dyDescent="0.3">
      <c r="A176" s="28"/>
      <c r="B176" s="23"/>
      <c r="C176" s="25" t="s">
        <v>98</v>
      </c>
      <c r="D176" s="26"/>
      <c r="E176" s="17"/>
      <c r="G176" s="3" t="b">
        <f>IF(C167="Мирные",IF(B176="Комиссар",$S$4,IF(B176="Мафия",$S$7,IF(B176="Мирный",$S$3,IF(B176="Дон",$S$2)))),IF(C167="Мафия",IF(B176="Комиссар",$S$1,IF(B176="Мафия",$S$5,IF(B176="Мирный",$S$8,IF(B176="Дон",$S$6))))))</f>
        <v>0</v>
      </c>
      <c r="H176" s="3" t="b">
        <f>IF(AND(OR(B176="Комиссар",B176="Мирный"),C167="Мирные"),"Победа за мирных",IF(AND(OR(B176="Мафия",B176="Дон"),C167="Мафия"),"Победа за мафию",IF(AND(OR(B176="Мафия",B176="Дон"),C167="Мирные"),"Проигрыш за мафию",IF(AND(OR(B176="Комиссар",B176="Мирный"),C167="Мафия"),"Проигрыш за мирных"))))</f>
        <v>0</v>
      </c>
    </row>
    <row r="177" spans="1:17" x14ac:dyDescent="0.25">
      <c r="A177" s="13"/>
      <c r="B177" s="14"/>
      <c r="C177" s="6" t="s">
        <v>87</v>
      </c>
      <c r="D177" s="15" t="s">
        <v>23</v>
      </c>
      <c r="E177" s="20" t="s">
        <v>88</v>
      </c>
      <c r="P177" s="35" t="s">
        <v>102</v>
      </c>
    </row>
    <row r="178" spans="1:17" x14ac:dyDescent="0.25">
      <c r="A178" s="16"/>
      <c r="B178" s="24"/>
      <c r="C178" s="2"/>
      <c r="D178" s="1"/>
      <c r="E178" s="21"/>
      <c r="G178" s="3" t="b">
        <f>IF(C178="Мирные",IF(B178="Комиссар",$S$4,IF(B178="Мафия",$S$7,IF(B178="Мирный",$S$3,IF(B178="Дон",$S$2)))),IF(C178="Мафия",IF(B178="Комиссар",$S$1,IF(B178="Мафия",$S$5,IF(B178="Мирный",$S$8,IF(B178="Дон",$S$6))))))</f>
        <v>0</v>
      </c>
      <c r="H178" s="3" t="b">
        <f>IF(AND(OR(B178="Комиссар",B178="Мирный"),C178="Мирные"),"Победа за мирных",IF(AND(OR(B178="Мафия",B178="Дон"),C178="Мафия"),"Победа за мафию",IF(AND(OR(B178="Мафия",B178="Дон"),C178="Мирные"),"Проигрыш за мафию",IF(AND(OR(B178="Комиссар",B178="Мирный"),C178="Мафия"),"Проигрыш за мирных"))))</f>
        <v>0</v>
      </c>
      <c r="P178" s="36">
        <f>COUNTIF(B178:B187,"Мафия")</f>
        <v>0</v>
      </c>
      <c r="Q178" s="3" t="s">
        <v>47</v>
      </c>
    </row>
    <row r="179" spans="1:17" x14ac:dyDescent="0.25">
      <c r="A179" s="16"/>
      <c r="B179" s="2"/>
      <c r="C179" s="1"/>
      <c r="D179" s="1"/>
      <c r="E179" s="17"/>
      <c r="G179" s="3" t="b">
        <f>IF(C178="Мирные",IF(B179="Комиссар",$S$4,IF(B179="Мафия",$S$7,IF(B179="Мирный",$S$3,IF(B179="Дон",$S$2)))),IF(C178="Мафия",IF(B179="Комиссар",$S$1,IF(B179="Мафия",$S$5,IF(B179="Мирный",$S$8,IF(B179="Дон",$S$6))))))</f>
        <v>0</v>
      </c>
      <c r="H179" s="3" t="b">
        <f>IF(AND(OR(B179="Комиссар",B179="Мирный"),C178="Мирные"),"Победа за мирных",IF(AND(OR(B179="Мафия",B179="Дон"),C178="Мафия"),"Победа за мафию",IF(AND(OR(B179="Мафия",B179="Дон"),C178="Мирные"),"Проигрыш за мафию",IF(AND(OR(B179="Комиссар",B179="Мирный"),C178="Мафия"),"Проигрыш за мирных"))))</f>
        <v>0</v>
      </c>
      <c r="P179" s="36">
        <f>COUNTIF(B178:B187,"Комиссар")</f>
        <v>0</v>
      </c>
      <c r="Q179" s="3" t="s">
        <v>78</v>
      </c>
    </row>
    <row r="180" spans="1:17" x14ac:dyDescent="0.25">
      <c r="A180" s="16"/>
      <c r="B180" s="2"/>
      <c r="C180" s="1"/>
      <c r="D180" s="1"/>
      <c r="E180" s="17"/>
      <c r="G180" s="3" t="b">
        <f>IF(C178="Мирные",IF(B180="Комиссар",$S$4,IF(B180="Мафия",$S$7,IF(B180="Мирный",$S$3,IF(B180="Дон",$S$2)))),IF(C178="Мафия",IF(B180="Комиссар",$S$1,IF(B180="Мафия",$S$5,IF(B180="Мирный",$S$8,IF(B180="Дон",$S$6))))))</f>
        <v>0</v>
      </c>
      <c r="H180" s="3" t="b">
        <f>IF(AND(OR(B180="Комиссар",B180="Мирный"),C178="Мирные"),"Победа за мирных",IF(AND(OR(B180="Мафия",B180="Дон"),C178="Мафия"),"Победа за мафию",IF(AND(OR(B180="Мафия",B180="Дон"),C178="Мирные"),"Проигрыш за мафию",IF(AND(OR(B180="Комиссар",B180="Мирный"),C178="Мафия"),"Проигрыш за мирных"))))</f>
        <v>0</v>
      </c>
      <c r="P180" s="36">
        <f>COUNTIF(B178:B187,"Дон")</f>
        <v>0</v>
      </c>
      <c r="Q180" s="3" t="s">
        <v>48</v>
      </c>
    </row>
    <row r="181" spans="1:17" x14ac:dyDescent="0.25">
      <c r="A181" s="16"/>
      <c r="B181" s="2"/>
      <c r="C181" s="1"/>
      <c r="D181" s="1"/>
      <c r="E181" s="17"/>
      <c r="G181" s="3" t="b">
        <f>IF(C178="Мирные",IF(B181="Комиссар",$S$4,IF(B181="Мафия",$S$7,IF(B181="Мирный",$S$3,IF(B181="Дон",$S$2)))),IF(C178="Мафия",IF(B181="Комиссар",$S$1,IF(B181="Мафия",$S$5,IF(B181="Мирный",$S$8,IF(B181="Дон",$S$6))))))</f>
        <v>0</v>
      </c>
      <c r="H181" s="3" t="b">
        <f>IF(AND(OR(B181="Комиссар",B181="Мирный"),C178="Мирные"),"Победа за мирных",IF(AND(OR(B181="Мафия",B181="Дон"),C178="Мафия"),"Победа за мафию",IF(AND(OR(B181="Мафия",B181="Дон"),C178="Мирные"),"Проигрыш за мафию",IF(AND(OR(B181="Комиссар",B181="Мирный"),C178="Мафия"),"Проигрыш за мирных"))))</f>
        <v>0</v>
      </c>
    </row>
    <row r="182" spans="1:17" x14ac:dyDescent="0.25">
      <c r="A182" s="16"/>
      <c r="B182" s="2"/>
      <c r="C182" s="1"/>
      <c r="D182" s="1"/>
      <c r="E182" s="17"/>
      <c r="G182" s="3" t="b">
        <f>IF(C178="Мирные",IF(B182="Комиссар",$S$4,IF(B182="Мафия",$S$7,IF(B182="Мирный",$S$3,IF(B182="Дон",$S$2)))),IF(C178="Мафия",IF(B182="Комиссар",$S$1,IF(B182="Мафия",$S$5,IF(B182="Мирный",$S$8,IF(B182="Дон",$S$6))))))</f>
        <v>0</v>
      </c>
      <c r="H182" s="3" t="b">
        <f>IF(AND(OR(B182="Комиссар",B182="Мирный"),C178="Мирные"),"Победа за мирных",IF(AND(OR(B182="Мафия",B182="Дон"),C178="Мафия"),"Победа за мафию",IF(AND(OR(B182="Мафия",B182="Дон"),C178="Мирные"),"Проигрыш за мафию",IF(AND(OR(B182="Комиссар",B182="Мирный"),C178="Мафия"),"Проигрыш за мирных"))))</f>
        <v>0</v>
      </c>
    </row>
    <row r="183" spans="1:17" x14ac:dyDescent="0.25">
      <c r="A183" s="16"/>
      <c r="B183" s="2"/>
      <c r="C183" s="1"/>
      <c r="D183" s="1"/>
      <c r="E183" s="17"/>
      <c r="G183" s="3" t="b">
        <f>IF(C178="Мирные",IF(B183="Комиссар",$S$4,IF(B183="Мафия",$S$7,IF(B183="Мирный",$S$3,IF(B183="Дон",$S$2)))),IF(C178="Мафия",IF(B183="Комиссар",$S$1,IF(B183="Мафия",$S$5,IF(B183="Мирный",$S$8,IF(B183="Дон",$S$6))))))</f>
        <v>0</v>
      </c>
      <c r="H183" s="3" t="b">
        <f>IF(AND(OR(B183="Комиссар",B183="Мирный"),C178="Мирные"),"Победа за мирных",IF(AND(OR(B183="Мафия",B183="Дон"),C178="Мафия"),"Победа за мафию",IF(AND(OR(B183="Мафия",B183="Дон"),C178="Мирные"),"Проигрыш за мафию",IF(AND(OR(B183="Комиссар",B183="Мирный"),C178="Мафия"),"Проигрыш за мирных"))))</f>
        <v>0</v>
      </c>
    </row>
    <row r="184" spans="1:17" x14ac:dyDescent="0.25">
      <c r="A184" s="16"/>
      <c r="B184" s="2"/>
      <c r="C184" s="1"/>
      <c r="D184" s="1"/>
      <c r="E184" s="17"/>
      <c r="G184" s="3" t="b">
        <f>IF(C178="Мирные",IF(B184="Комиссар",$S$4,IF(B184="Мафия",$S$7,IF(B184="Мирный",$S$3,IF(B184="Дон",$S$2)))),IF(C178="Мафия",IF(B184="Комиссар",$S$1,IF(B184="Мафия",$S$5,IF(B184="Мирный",$S$8,IF(B184="Дон",$S$6))))))</f>
        <v>0</v>
      </c>
      <c r="H184" s="3" t="b">
        <f>IF(AND(OR(B184="Комиссар",B184="Мирный"),C178="Мирные"),"Победа за мирных",IF(AND(OR(B184="Мафия",B184="Дон"),C178="Мафия"),"Победа за мафию",IF(AND(OR(B184="Мафия",B184="Дон"),C178="Мирные"),"Проигрыш за мафию",IF(AND(OR(B184="Комиссар",B184="Мирный"),C178="Мафия"),"Проигрыш за мирных"))))</f>
        <v>0</v>
      </c>
    </row>
    <row r="185" spans="1:17" x14ac:dyDescent="0.25">
      <c r="A185" s="16"/>
      <c r="B185" s="2"/>
      <c r="C185" s="1"/>
      <c r="D185" s="1"/>
      <c r="E185" s="17" t="s">
        <v>101</v>
      </c>
      <c r="G185" s="3" t="b">
        <f>IF(C178="Мирные",IF(B185="Комиссар",$S$4,IF(B185="Мафия",$S$7,IF(B185="Мирный",$S$3,IF(B185="Дон",$S$2)))),IF(C178="Мафия",IF(B185="Комиссар",$S$1,IF(B185="Мафия",$S$5,IF(B185="Мирный",$S$8,IF(B185="Дон",$S$6))))))</f>
        <v>0</v>
      </c>
      <c r="H185" s="3" t="b">
        <f>IF(AND(OR(B185="Комиссар",B185="Мирный"),C178="Мирные"),"Победа за мирных",IF(AND(OR(B185="Мафия",B185="Дон"),C178="Мафия"),"Победа за мафию",IF(AND(OR(B185="Мафия",B185="Дон"),C178="Мирные"),"Проигрыш за мафию",IF(AND(OR(B185="Комиссар",B185="Мирный"),C178="Мафия"),"Проигрыш за мирных"))))</f>
        <v>0</v>
      </c>
    </row>
    <row r="186" spans="1:17" x14ac:dyDescent="0.25">
      <c r="A186" s="16"/>
      <c r="B186" s="24"/>
      <c r="C186" s="6" t="s">
        <v>100</v>
      </c>
      <c r="D186" s="27"/>
      <c r="E186" s="21"/>
      <c r="G186" s="3" t="b">
        <f>IF(C178="Мирные",IF(B186="Комиссар",$S$4,IF(B186="Мафия",$S$7,IF(B186="Мирный",$S$3,IF(B186="Дон",$S$2)))),IF(C178="Мафия",IF(B186="Комиссар",$S$1,IF(B186="Мафия",$S$5,IF(B186="Мирный",$S$8,IF(B186="Дон",$S$6))))))</f>
        <v>0</v>
      </c>
      <c r="H186" s="3" t="b">
        <f>IF(AND(OR(B186="Комиссар",B186="Мирный"),C178="Мирные"),"Победа за мирных",IF(AND(OR(B186="Мафия",B186="Дон"),C178="Мафия"),"Победа за мафию",IF(AND(OR(B186="Мафия",B186="Дон"),C178="Мирные"),"Проигрыш за мафию",IF(AND(OR(B186="Комиссар",B186="Мирный"),C178="Мафия"),"Проигрыш за мирных"))))</f>
        <v>0</v>
      </c>
    </row>
    <row r="187" spans="1:17" ht="15.75" thickBot="1" x14ac:dyDescent="0.3">
      <c r="A187" s="28"/>
      <c r="B187" s="23"/>
      <c r="C187" s="25" t="s">
        <v>98</v>
      </c>
      <c r="D187" s="26"/>
      <c r="E187" s="17"/>
      <c r="G187" s="3" t="b">
        <f>IF(C178="Мирные",IF(B187="Комиссар",$S$4,IF(B187="Мафия",$S$7,IF(B187="Мирный",$S$3,IF(B187="Дон",$S$2)))),IF(C178="Мафия",IF(B187="Комиссар",$S$1,IF(B187="Мафия",$S$5,IF(B187="Мирный",$S$8,IF(B187="Дон",$S$6))))))</f>
        <v>0</v>
      </c>
      <c r="H187" s="3" t="b">
        <f>IF(AND(OR(B187="Комиссар",B187="Мирный"),C178="Мирные"),"Победа за мирных",IF(AND(OR(B187="Мафия",B187="Дон"),C178="Мафия"),"Победа за мафию",IF(AND(OR(B187="Мафия",B187="Дон"),C178="Мирные"),"Проигрыш за мафию",IF(AND(OR(B187="Комиссар",B187="Мирный"),C178="Мафия"),"Проигрыш за мирных"))))</f>
        <v>0</v>
      </c>
    </row>
    <row r="188" spans="1:17" x14ac:dyDescent="0.25">
      <c r="A188" s="13"/>
      <c r="B188" s="14"/>
      <c r="C188" s="6" t="s">
        <v>87</v>
      </c>
      <c r="D188" s="15" t="s">
        <v>24</v>
      </c>
      <c r="E188" s="20" t="s">
        <v>88</v>
      </c>
      <c r="P188" s="35" t="s">
        <v>102</v>
      </c>
    </row>
    <row r="189" spans="1:17" x14ac:dyDescent="0.25">
      <c r="A189" s="16"/>
      <c r="B189" s="24"/>
      <c r="C189" s="2"/>
      <c r="D189" s="1"/>
      <c r="E189" s="21"/>
      <c r="G189" s="3" t="b">
        <f>IF(C189="Мирные",IF(B189="Комиссар",$S$4,IF(B189="Мафия",$S$7,IF(B189="Мирный",$S$3,IF(B189="Дон",$S$2)))),IF(C189="Мафия",IF(B189="Комиссар",$S$1,IF(B189="Мафия",$S$5,IF(B189="Мирный",$S$8,IF(B189="Дон",$S$6))))))</f>
        <v>0</v>
      </c>
      <c r="H189" s="3" t="b">
        <f>IF(AND(OR(B189="Комиссар",B189="Мирный"),C189="Мирные"),"Победа за мирных",IF(AND(OR(B189="Мафия",B189="Дон"),C189="Мафия"),"Победа за мафию",IF(AND(OR(B189="Мафия",B189="Дон"),C189="Мирные"),"Проигрыш за мафию",IF(AND(OR(B189="Комиссар",B189="Мирный"),C189="Мафия"),"Проигрыш за мирных"))))</f>
        <v>0</v>
      </c>
      <c r="P189" s="36">
        <f>COUNTIF(B189:B198,"Мафия")</f>
        <v>0</v>
      </c>
      <c r="Q189" s="3" t="s">
        <v>47</v>
      </c>
    </row>
    <row r="190" spans="1:17" x14ac:dyDescent="0.25">
      <c r="A190" s="16"/>
      <c r="B190" s="2"/>
      <c r="C190" s="1"/>
      <c r="D190" s="1"/>
      <c r="E190" s="17"/>
      <c r="G190" s="3" t="b">
        <f>IF(C189="Мирные",IF(B190="Комиссар",$S$4,IF(B190="Мафия",$S$7,IF(B190="Мирный",$S$3,IF(B190="Дон",$S$2)))),IF(C189="Мафия",IF(B190="Комиссар",$S$1,IF(B190="Мафия",$S$5,IF(B190="Мирный",$S$8,IF(B190="Дон",$S$6))))))</f>
        <v>0</v>
      </c>
      <c r="H190" s="3" t="b">
        <f>IF(AND(OR(B190="Комиссар",B190="Мирный"),C189="Мирные"),"Победа за мирных",IF(AND(OR(B190="Мафия",B190="Дон"),C189="Мафия"),"Победа за мафию",IF(AND(OR(B190="Мафия",B190="Дон"),C189="Мирные"),"Проигрыш за мафию",IF(AND(OR(B190="Комиссар",B190="Мирный"),C189="Мафия"),"Проигрыш за мирных"))))</f>
        <v>0</v>
      </c>
      <c r="P190" s="36">
        <f>COUNTIF(B189:B198,"Комиссар")</f>
        <v>0</v>
      </c>
      <c r="Q190" s="3" t="s">
        <v>78</v>
      </c>
    </row>
    <row r="191" spans="1:17" x14ac:dyDescent="0.25">
      <c r="A191" s="16"/>
      <c r="B191" s="2"/>
      <c r="C191" s="1"/>
      <c r="D191" s="1"/>
      <c r="E191" s="17"/>
      <c r="G191" s="3" t="b">
        <f>IF(C189="Мирные",IF(B191="Комиссар",$S$4,IF(B191="Мафия",$S$7,IF(B191="Мирный",$S$3,IF(B191="Дон",$S$2)))),IF(C189="Мафия",IF(B191="Комиссар",$S$1,IF(B191="Мафия",$S$5,IF(B191="Мирный",$S$8,IF(B191="Дон",$S$6))))))</f>
        <v>0</v>
      </c>
      <c r="H191" s="3" t="b">
        <f>IF(AND(OR(B191="Комиссар",B191="Мирный"),C189="Мирные"),"Победа за мирных",IF(AND(OR(B191="Мафия",B191="Дон"),C189="Мафия"),"Победа за мафию",IF(AND(OR(B191="Мафия",B191="Дон"),C189="Мирные"),"Проигрыш за мафию",IF(AND(OR(B191="Комиссар",B191="Мирный"),C189="Мафия"),"Проигрыш за мирных"))))</f>
        <v>0</v>
      </c>
      <c r="P191" s="36">
        <f>COUNTIF(B189:B198,"Дон")</f>
        <v>0</v>
      </c>
      <c r="Q191" s="3" t="s">
        <v>48</v>
      </c>
    </row>
    <row r="192" spans="1:17" x14ac:dyDescent="0.25">
      <c r="A192" s="16"/>
      <c r="B192" s="2"/>
      <c r="C192" s="1"/>
      <c r="D192" s="1"/>
      <c r="E192" s="17"/>
      <c r="G192" s="3" t="b">
        <f>IF(C189="Мирные",IF(B192="Комиссар",$S$4,IF(B192="Мафия",$S$7,IF(B192="Мирный",$S$3,IF(B192="Дон",$S$2)))),IF(C189="Мафия",IF(B192="Комиссар",$S$1,IF(B192="Мафия",$S$5,IF(B192="Мирный",$S$8,IF(B192="Дон",$S$6))))))</f>
        <v>0</v>
      </c>
      <c r="H192" s="3" t="b">
        <f>IF(AND(OR(B192="Комиссар",B192="Мирный"),C189="Мирные"),"Победа за мирных",IF(AND(OR(B192="Мафия",B192="Дон"),C189="Мафия"),"Победа за мафию",IF(AND(OR(B192="Мафия",B192="Дон"),C189="Мирные"),"Проигрыш за мафию",IF(AND(OR(B192="Комиссар",B192="Мирный"),C189="Мафия"),"Проигрыш за мирных"))))</f>
        <v>0</v>
      </c>
    </row>
    <row r="193" spans="1:17" x14ac:dyDescent="0.25">
      <c r="A193" s="16"/>
      <c r="B193" s="2"/>
      <c r="C193" s="1"/>
      <c r="D193" s="1"/>
      <c r="E193" s="17"/>
      <c r="G193" s="3" t="b">
        <f>IF(C189="Мирные",IF(B193="Комиссар",$S$4,IF(B193="Мафия",$S$7,IF(B193="Мирный",$S$3,IF(B193="Дон",$S$2)))),IF(C189="Мафия",IF(B193="Комиссар",$S$1,IF(B193="Мафия",$S$5,IF(B193="Мирный",$S$8,IF(B193="Дон",$S$6))))))</f>
        <v>0</v>
      </c>
      <c r="H193" s="3" t="b">
        <f>IF(AND(OR(B193="Комиссар",B193="Мирный"),C189="Мирные"),"Победа за мирных",IF(AND(OR(B193="Мафия",B193="Дон"),C189="Мафия"),"Победа за мафию",IF(AND(OR(B193="Мафия",B193="Дон"),C189="Мирные"),"Проигрыш за мафию",IF(AND(OR(B193="Комиссар",B193="Мирный"),C189="Мафия"),"Проигрыш за мирных"))))</f>
        <v>0</v>
      </c>
    </row>
    <row r="194" spans="1:17" x14ac:dyDescent="0.25">
      <c r="A194" s="16"/>
      <c r="B194" s="2"/>
      <c r="C194" s="1"/>
      <c r="D194" s="1"/>
      <c r="E194" s="17"/>
      <c r="G194" s="3" t="b">
        <f>IF(C189="Мирные",IF(B194="Комиссар",$S$4,IF(B194="Мафия",$S$7,IF(B194="Мирный",$S$3,IF(B194="Дон",$S$2)))),IF(C189="Мафия",IF(B194="Комиссар",$S$1,IF(B194="Мафия",$S$5,IF(B194="Мирный",$S$8,IF(B194="Дон",$S$6))))))</f>
        <v>0</v>
      </c>
      <c r="H194" s="3" t="b">
        <f>IF(AND(OR(B194="Комиссар",B194="Мирный"),C189="Мирные"),"Победа за мирных",IF(AND(OR(B194="Мафия",B194="Дон"),C189="Мафия"),"Победа за мафию",IF(AND(OR(B194="Мафия",B194="Дон"),C189="Мирные"),"Проигрыш за мафию",IF(AND(OR(B194="Комиссар",B194="Мирный"),C189="Мафия"),"Проигрыш за мирных"))))</f>
        <v>0</v>
      </c>
    </row>
    <row r="195" spans="1:17" x14ac:dyDescent="0.25">
      <c r="A195" s="16"/>
      <c r="B195" s="2"/>
      <c r="C195" s="1"/>
      <c r="D195" s="1"/>
      <c r="E195" s="17"/>
      <c r="G195" s="3" t="b">
        <f>IF(C189="Мирные",IF(B195="Комиссар",$S$4,IF(B195="Мафия",$S$7,IF(B195="Мирный",$S$3,IF(B195="Дон",$S$2)))),IF(C189="Мафия",IF(B195="Комиссар",$S$1,IF(B195="Мафия",$S$5,IF(B195="Мирный",$S$8,IF(B195="Дон",$S$6))))))</f>
        <v>0</v>
      </c>
      <c r="H195" s="3" t="b">
        <f>IF(AND(OR(B195="Комиссар",B195="Мирный"),C189="Мирные"),"Победа за мирных",IF(AND(OR(B195="Мафия",B195="Дон"),C189="Мафия"),"Победа за мафию",IF(AND(OR(B195="Мафия",B195="Дон"),C189="Мирные"),"Проигрыш за мафию",IF(AND(OR(B195="Комиссар",B195="Мирный"),C189="Мафия"),"Проигрыш за мирных"))))</f>
        <v>0</v>
      </c>
    </row>
    <row r="196" spans="1:17" x14ac:dyDescent="0.25">
      <c r="A196" s="16"/>
      <c r="B196" s="2"/>
      <c r="C196" s="1"/>
      <c r="D196" s="1"/>
      <c r="E196" s="17" t="s">
        <v>101</v>
      </c>
      <c r="G196" s="3" t="b">
        <f>IF(C189="Мирные",IF(B196="Комиссар",$S$4,IF(B196="Мафия",$S$7,IF(B196="Мирный",$S$3,IF(B196="Дон",$S$2)))),IF(C189="Мафия",IF(B196="Комиссар",$S$1,IF(B196="Мафия",$S$5,IF(B196="Мирный",$S$8,IF(B196="Дон",$S$6))))))</f>
        <v>0</v>
      </c>
      <c r="H196" s="3" t="b">
        <f>IF(AND(OR(B196="Комиссар",B196="Мирный"),C189="Мирные"),"Победа за мирных",IF(AND(OR(B196="Мафия",B196="Дон"),C189="Мафия"),"Победа за мафию",IF(AND(OR(B196="Мафия",B196="Дон"),C189="Мирные"),"Проигрыш за мафию",IF(AND(OR(B196="Комиссар",B196="Мирный"),C189="Мафия"),"Проигрыш за мирных"))))</f>
        <v>0</v>
      </c>
    </row>
    <row r="197" spans="1:17" x14ac:dyDescent="0.25">
      <c r="A197" s="16"/>
      <c r="B197" s="24"/>
      <c r="C197" s="6" t="s">
        <v>100</v>
      </c>
      <c r="D197" s="27"/>
      <c r="E197" s="21"/>
      <c r="G197" s="3" t="b">
        <f>IF(C189="Мирные",IF(B197="Комиссар",$S$4,IF(B197="Мафия",$S$7,IF(B197="Мирный",$S$3,IF(B197="Дон",$S$2)))),IF(C189="Мафия",IF(B197="Комиссар",$S$1,IF(B197="Мафия",$S$5,IF(B197="Мирный",$S$8,IF(B197="Дон",$S$6))))))</f>
        <v>0</v>
      </c>
      <c r="H197" s="3" t="b">
        <f>IF(AND(OR(B197="Комиссар",B197="Мирный"),C189="Мирные"),"Победа за мирных",IF(AND(OR(B197="Мафия",B197="Дон"),C189="Мафия"),"Победа за мафию",IF(AND(OR(B197="Мафия",B197="Дон"),C189="Мирные"),"Проигрыш за мафию",IF(AND(OR(B197="Комиссар",B197="Мирный"),C189="Мафия"),"Проигрыш за мирных"))))</f>
        <v>0</v>
      </c>
    </row>
    <row r="198" spans="1:17" ht="15.75" thickBot="1" x14ac:dyDescent="0.3">
      <c r="A198" s="28"/>
      <c r="B198" s="23"/>
      <c r="C198" s="25" t="s">
        <v>98</v>
      </c>
      <c r="D198" s="26"/>
      <c r="E198" s="17"/>
      <c r="G198" s="3" t="b">
        <f>IF(C189="Мирные",IF(B198="Комиссар",$S$4,IF(B198="Мафия",$S$7,IF(B198="Мирный",$S$3,IF(B198="Дон",$S$2)))),IF(C189="Мафия",IF(B198="Комиссар",$S$1,IF(B198="Мафия",$S$5,IF(B198="Мирный",$S$8,IF(B198="Дон",$S$6))))))</f>
        <v>0</v>
      </c>
      <c r="H198" s="3" t="b">
        <f>IF(AND(OR(B198="Комиссар",B198="Мирный"),C189="Мирные"),"Победа за мирных",IF(AND(OR(B198="Мафия",B198="Дон"),C189="Мафия"),"Победа за мафию",IF(AND(OR(B198="Мафия",B198="Дон"),C189="Мирные"),"Проигрыш за мафию",IF(AND(OR(B198="Комиссар",B198="Мирный"),C189="Мафия"),"Проигрыш за мирных"))))</f>
        <v>0</v>
      </c>
    </row>
    <row r="199" spans="1:17" x14ac:dyDescent="0.25">
      <c r="A199" s="13"/>
      <c r="B199" s="14"/>
      <c r="C199" s="6" t="s">
        <v>87</v>
      </c>
      <c r="D199" s="15" t="s">
        <v>25</v>
      </c>
      <c r="E199" s="20" t="s">
        <v>88</v>
      </c>
      <c r="P199" s="35" t="s">
        <v>102</v>
      </c>
    </row>
    <row r="200" spans="1:17" x14ac:dyDescent="0.25">
      <c r="A200" s="16"/>
      <c r="B200" s="24"/>
      <c r="C200" s="2"/>
      <c r="D200" s="1"/>
      <c r="E200" s="21"/>
      <c r="G200" s="3" t="b">
        <f>IF(C200="Мирные",IF(B200="Комиссар",$S$4,IF(B200="Мафия",$S$7,IF(B200="Мирный",$S$3,IF(B200="Дон",$S$2)))),IF(C200="Мафия",IF(B200="Комиссар",$S$1,IF(B200="Мафия",$S$5,IF(B200="Мирный",$S$8,IF(B200="Дон",$S$6))))))</f>
        <v>0</v>
      </c>
      <c r="H200" s="3" t="b">
        <f>IF(AND(OR(B200="Комиссар",B200="Мирный"),C200="Мирные"),"Победа за мирных",IF(AND(OR(B200="Мафия",B200="Дон"),C200="Мафия"),"Победа за мафию",IF(AND(OR(B200="Мафия",B200="Дон"),C200="Мирные"),"Проигрыш за мафию",IF(AND(OR(B200="Комиссар",B200="Мирный"),C200="Мафия"),"Проигрыш за мирных"))))</f>
        <v>0</v>
      </c>
      <c r="P200" s="36">
        <f>COUNTIF(B200:B209,"Мафия")</f>
        <v>0</v>
      </c>
      <c r="Q200" s="3" t="s">
        <v>47</v>
      </c>
    </row>
    <row r="201" spans="1:17" x14ac:dyDescent="0.25">
      <c r="A201" s="16"/>
      <c r="B201" s="2"/>
      <c r="C201" s="1"/>
      <c r="D201" s="1"/>
      <c r="E201" s="17"/>
      <c r="G201" s="3" t="b">
        <f>IF(C200="Мирные",IF(B201="Комиссар",$S$4,IF(B201="Мафия",$S$7,IF(B201="Мирный",$S$3,IF(B201="Дон",$S$2)))),IF(C200="Мафия",IF(B201="Комиссар",$S$1,IF(B201="Мафия",$S$5,IF(B201="Мирный",$S$8,IF(B201="Дон",$S$6))))))</f>
        <v>0</v>
      </c>
      <c r="H201" s="3" t="b">
        <f>IF(AND(OR(B201="Комиссар",B201="Мирный"),C200="Мирные"),"Победа за мирных",IF(AND(OR(B201="Мафия",B201="Дон"),C200="Мафия"),"Победа за мафию",IF(AND(OR(B201="Мафия",B201="Дон"),C200="Мирные"),"Проигрыш за мафию",IF(AND(OR(B201="Комиссар",B201="Мирный"),C200="Мафия"),"Проигрыш за мирных"))))</f>
        <v>0</v>
      </c>
      <c r="P201" s="36">
        <f>COUNTIF(B200:B209,"Комиссар")</f>
        <v>0</v>
      </c>
      <c r="Q201" s="3" t="s">
        <v>78</v>
      </c>
    </row>
    <row r="202" spans="1:17" x14ac:dyDescent="0.25">
      <c r="A202" s="16"/>
      <c r="B202" s="2"/>
      <c r="C202" s="1"/>
      <c r="D202" s="1"/>
      <c r="E202" s="17"/>
      <c r="G202" s="3" t="b">
        <f>IF(C200="Мирные",IF(B202="Комиссар",$S$4,IF(B202="Мафия",$S$7,IF(B202="Мирный",$S$3,IF(B202="Дон",$S$2)))),IF(C200="Мафия",IF(B202="Комиссар",$S$1,IF(B202="Мафия",$S$5,IF(B202="Мирный",$S$8,IF(B202="Дон",$S$6))))))</f>
        <v>0</v>
      </c>
      <c r="H202" s="3" t="b">
        <f>IF(AND(OR(B202="Комиссар",B202="Мирный"),C200="Мирные"),"Победа за мирных",IF(AND(OR(B202="Мафия",B202="Дон"),C200="Мафия"),"Победа за мафию",IF(AND(OR(B202="Мафия",B202="Дон"),C200="Мирные"),"Проигрыш за мафию",IF(AND(OR(B202="Комиссар",B202="Мирный"),C200="Мафия"),"Проигрыш за мирных"))))</f>
        <v>0</v>
      </c>
      <c r="P202" s="36">
        <f>COUNTIF(B200:B209,"Дон")</f>
        <v>0</v>
      </c>
      <c r="Q202" s="3" t="s">
        <v>48</v>
      </c>
    </row>
    <row r="203" spans="1:17" x14ac:dyDescent="0.25">
      <c r="A203" s="16"/>
      <c r="B203" s="2"/>
      <c r="C203" s="1"/>
      <c r="D203" s="1"/>
      <c r="E203" s="17"/>
      <c r="G203" s="3" t="b">
        <f>IF(C200="Мирные",IF(B203="Комиссар",$S$4,IF(B203="Мафия",$S$7,IF(B203="Мирный",$S$3,IF(B203="Дон",$S$2)))),IF(C200="Мафия",IF(B203="Комиссар",$S$1,IF(B203="Мафия",$S$5,IF(B203="Мирный",$S$8,IF(B203="Дон",$S$6))))))</f>
        <v>0</v>
      </c>
      <c r="H203" s="3" t="b">
        <f>IF(AND(OR(B203="Комиссар",B203="Мирный"),C200="Мирные"),"Победа за мирных",IF(AND(OR(B203="Мафия",B203="Дон"),C200="Мафия"),"Победа за мафию",IF(AND(OR(B203="Мафия",B203="Дон"),C200="Мирные"),"Проигрыш за мафию",IF(AND(OR(B203="Комиссар",B203="Мирный"),C200="Мафия"),"Проигрыш за мирных"))))</f>
        <v>0</v>
      </c>
    </row>
    <row r="204" spans="1:17" x14ac:dyDescent="0.25">
      <c r="A204" s="16"/>
      <c r="B204" s="2"/>
      <c r="C204" s="1"/>
      <c r="D204" s="1"/>
      <c r="E204" s="17"/>
      <c r="G204" s="3" t="b">
        <f>IF(C200="Мирные",IF(B204="Комиссар",$S$4,IF(B204="Мафия",$S$7,IF(B204="Мирный",$S$3,IF(B204="Дон",$S$2)))),IF(C200="Мафия",IF(B204="Комиссар",$S$1,IF(B204="Мафия",$S$5,IF(B204="Мирный",$S$8,IF(B204="Дон",$S$6))))))</f>
        <v>0</v>
      </c>
      <c r="H204" s="3" t="b">
        <f>IF(AND(OR(B204="Комиссар",B204="Мирный"),C200="Мирные"),"Победа за мирных",IF(AND(OR(B204="Мафия",B204="Дон"),C200="Мафия"),"Победа за мафию",IF(AND(OR(B204="Мафия",B204="Дон"),C200="Мирные"),"Проигрыш за мафию",IF(AND(OR(B204="Комиссар",B204="Мирный"),C200="Мафия"),"Проигрыш за мирных"))))</f>
        <v>0</v>
      </c>
    </row>
    <row r="205" spans="1:17" x14ac:dyDescent="0.25">
      <c r="A205" s="16"/>
      <c r="B205" s="2"/>
      <c r="C205" s="1"/>
      <c r="D205" s="1"/>
      <c r="E205" s="17"/>
      <c r="G205" s="3" t="b">
        <f>IF(C200="Мирные",IF(B205="Комиссар",$S$4,IF(B205="Мафия",$S$7,IF(B205="Мирный",$S$3,IF(B205="Дон",$S$2)))),IF(C200="Мафия",IF(B205="Комиссар",$S$1,IF(B205="Мафия",$S$5,IF(B205="Мирный",$S$8,IF(B205="Дон",$S$6))))))</f>
        <v>0</v>
      </c>
      <c r="H205" s="3" t="b">
        <f>IF(AND(OR(B205="Комиссар",B205="Мирный"),C200="Мирные"),"Победа за мирных",IF(AND(OR(B205="Мафия",B205="Дон"),C200="Мафия"),"Победа за мафию",IF(AND(OR(B205="Мафия",B205="Дон"),C200="Мирные"),"Проигрыш за мафию",IF(AND(OR(B205="Комиссар",B205="Мирный"),C200="Мафия"),"Проигрыш за мирных"))))</f>
        <v>0</v>
      </c>
    </row>
    <row r="206" spans="1:17" x14ac:dyDescent="0.25">
      <c r="A206" s="16"/>
      <c r="B206" s="2"/>
      <c r="C206" s="1"/>
      <c r="D206" s="1"/>
      <c r="E206" s="17"/>
      <c r="G206" s="3" t="b">
        <f>IF(C200="Мирные",IF(B206="Комиссар",$S$4,IF(B206="Мафия",$S$7,IF(B206="Мирный",$S$3,IF(B206="Дон",$S$2)))),IF(C200="Мафия",IF(B206="Комиссар",$S$1,IF(B206="Мафия",$S$5,IF(B206="Мирный",$S$8,IF(B206="Дон",$S$6))))))</f>
        <v>0</v>
      </c>
      <c r="H206" s="3" t="b">
        <f>IF(AND(OR(B206="Комиссар",B206="Мирный"),C200="Мирные"),"Победа за мирных",IF(AND(OR(B206="Мафия",B206="Дон"),C200="Мафия"),"Победа за мафию",IF(AND(OR(B206="Мафия",B206="Дон"),C200="Мирные"),"Проигрыш за мафию",IF(AND(OR(B206="Комиссар",B206="Мирный"),C200="Мафия"),"Проигрыш за мирных"))))</f>
        <v>0</v>
      </c>
    </row>
    <row r="207" spans="1:17" x14ac:dyDescent="0.25">
      <c r="A207" s="16"/>
      <c r="B207" s="2"/>
      <c r="C207" s="1"/>
      <c r="D207" s="1"/>
      <c r="E207" s="17" t="s">
        <v>101</v>
      </c>
      <c r="G207" s="3" t="b">
        <f>IF(C200="Мирные",IF(B207="Комиссар",$S$4,IF(B207="Мафия",$S$7,IF(B207="Мирный",$S$3,IF(B207="Дон",$S$2)))),IF(C200="Мафия",IF(B207="Комиссар",$S$1,IF(B207="Мафия",$S$5,IF(B207="Мирный",$S$8,IF(B207="Дон",$S$6))))))</f>
        <v>0</v>
      </c>
      <c r="H207" s="3" t="b">
        <f>IF(AND(OR(B207="Комиссар",B207="Мирный"),C200="Мирные"),"Победа за мирных",IF(AND(OR(B207="Мафия",B207="Дон"),C200="Мафия"),"Победа за мафию",IF(AND(OR(B207="Мафия",B207="Дон"),C200="Мирные"),"Проигрыш за мафию",IF(AND(OR(B207="Комиссар",B207="Мирный"),C200="Мафия"),"Проигрыш за мирных"))))</f>
        <v>0</v>
      </c>
    </row>
    <row r="208" spans="1:17" x14ac:dyDescent="0.25">
      <c r="A208" s="16"/>
      <c r="B208" s="24"/>
      <c r="C208" s="6" t="s">
        <v>100</v>
      </c>
      <c r="D208" s="27"/>
      <c r="E208" s="21"/>
      <c r="G208" s="3" t="b">
        <f>IF(C200="Мирные",IF(B208="Комиссар",$S$4,IF(B208="Мафия",$S$7,IF(B208="Мирный",$S$3,IF(B208="Дон",$S$2)))),IF(C200="Мафия",IF(B208="Комиссар",$S$1,IF(B208="Мафия",$S$5,IF(B208="Мирный",$S$8,IF(B208="Дон",$S$6))))))</f>
        <v>0</v>
      </c>
      <c r="H208" s="3" t="b">
        <f>IF(AND(OR(B208="Комиссар",B208="Мирный"),C200="Мирные"),"Победа за мирных",IF(AND(OR(B208="Мафия",B208="Дон"),C200="Мафия"),"Победа за мафию",IF(AND(OR(B208="Мафия",B208="Дон"),C200="Мирные"),"Проигрыш за мафию",IF(AND(OR(B208="Комиссар",B208="Мирный"),C200="Мафия"),"Проигрыш за мирных"))))</f>
        <v>0</v>
      </c>
    </row>
    <row r="209" spans="1:17" ht="15.75" thickBot="1" x14ac:dyDescent="0.3">
      <c r="A209" s="28"/>
      <c r="B209" s="23"/>
      <c r="C209" s="25" t="s">
        <v>98</v>
      </c>
      <c r="D209" s="26"/>
      <c r="E209" s="17"/>
      <c r="G209" s="3" t="b">
        <f>IF(C200="Мирные",IF(B209="Комиссар",$S$4,IF(B209="Мафия",$S$7,IF(B209="Мирный",$S$3,IF(B209="Дон",$S$2)))),IF(C200="Мафия",IF(B209="Комиссар",$S$1,IF(B209="Мафия",$S$5,IF(B209="Мирный",$S$8,IF(B209="Дон",$S$6))))))</f>
        <v>0</v>
      </c>
      <c r="H209" s="3" t="b">
        <f>IF(AND(OR(B209="Комиссар",B209="Мирный"),C200="Мирные"),"Победа за мирных",IF(AND(OR(B209="Мафия",B209="Дон"),C200="Мафия"),"Победа за мафию",IF(AND(OR(B209="Мафия",B209="Дон"),C200="Мирные"),"Проигрыш за мафию",IF(AND(OR(B209="Комиссар",B209="Мирный"),C200="Мафия"),"Проигрыш за мирных"))))</f>
        <v>0</v>
      </c>
    </row>
    <row r="210" spans="1:17" x14ac:dyDescent="0.25">
      <c r="A210" s="13"/>
      <c r="B210" s="14"/>
      <c r="C210" s="6" t="s">
        <v>87</v>
      </c>
      <c r="D210" s="15" t="s">
        <v>26</v>
      </c>
      <c r="E210" s="20" t="s">
        <v>88</v>
      </c>
      <c r="P210" s="35" t="s">
        <v>102</v>
      </c>
    </row>
    <row r="211" spans="1:17" x14ac:dyDescent="0.25">
      <c r="A211" s="16"/>
      <c r="B211" s="24"/>
      <c r="C211" s="2"/>
      <c r="D211" s="8"/>
      <c r="E211" s="21"/>
      <c r="G211" s="3" t="b">
        <f>IF(C211="Мирные",IF(B211="Комиссар",$S$4,IF(B211="Мафия",$S$7,IF(B211="Мирный",$S$3,IF(B211="Дон",$S$2)))),IF(C211="Мафия",IF(B211="Комиссар",$S$1,IF(B211="Мафия",$S$5,IF(B211="Мирный",$S$8,IF(B211="Дон",$S$6))))))</f>
        <v>0</v>
      </c>
      <c r="H211" s="3" t="b">
        <f>IF(AND(OR(B211="Комиссар",B211="Мирный"),C211="Мирные"),"Победа за мирных",IF(AND(OR(B211="Мафия",B211="Дон"),C211="Мафия"),"Победа за мафию",IF(AND(OR(B211="Мафия",B211="Дон"),C211="Мирные"),"Проигрыш за мафию",IF(AND(OR(B211="Комиссар",B211="Мирный"),C211="Мафия"),"Проигрыш за мирных"))))</f>
        <v>0</v>
      </c>
      <c r="P211" s="36">
        <f>COUNTIF(B211:B220,"Мафия")</f>
        <v>0</v>
      </c>
      <c r="Q211" s="3" t="s">
        <v>47</v>
      </c>
    </row>
    <row r="212" spans="1:17" x14ac:dyDescent="0.25">
      <c r="A212" s="16"/>
      <c r="B212" s="2"/>
      <c r="C212" s="1"/>
      <c r="D212" s="8"/>
      <c r="E212" s="17"/>
      <c r="G212" s="3" t="b">
        <f>IF(C211="Мирные",IF(B212="Комиссар",$S$4,IF(B212="Мафия",$S$7,IF(B212="Мирный",$S$3,IF(B212="Дон",$S$2)))),IF(C211="Мафия",IF(B212="Комиссар",$S$1,IF(B212="Мафия",$S$5,IF(B212="Мирный",$S$8,IF(B212="Дон",$S$6))))))</f>
        <v>0</v>
      </c>
      <c r="H212" s="3" t="b">
        <f>IF(AND(OR(B212="Комиссар",B212="Мирный"),C211="Мирные"),"Победа за мирных",IF(AND(OR(B212="Мафия",B212="Дон"),C211="Мафия"),"Победа за мафию",IF(AND(OR(B212="Мафия",B212="Дон"),C211="Мирные"),"Проигрыш за мафию",IF(AND(OR(B212="Комиссар",B212="Мирный"),C211="Мафия"),"Проигрыш за мирных"))))</f>
        <v>0</v>
      </c>
      <c r="P212" s="36">
        <f>COUNTIF(B211:B220,"Комиссар")</f>
        <v>0</v>
      </c>
      <c r="Q212" s="3" t="s">
        <v>78</v>
      </c>
    </row>
    <row r="213" spans="1:17" x14ac:dyDescent="0.25">
      <c r="A213" s="16"/>
      <c r="B213" s="2"/>
      <c r="C213" s="1"/>
      <c r="D213" s="8"/>
      <c r="E213" s="17"/>
      <c r="G213" s="3" t="b">
        <f>IF(C211="Мирные",IF(B213="Комиссар",$S$4,IF(B213="Мафия",$S$7,IF(B213="Мирный",$S$3,IF(B213="Дон",$S$2)))),IF(C211="Мафия",IF(B213="Комиссар",$S$1,IF(B213="Мафия",$S$5,IF(B213="Мирный",$S$8,IF(B213="Дон",$S$6))))))</f>
        <v>0</v>
      </c>
      <c r="H213" s="3" t="b">
        <f>IF(AND(OR(B213="Комиссар",B213="Мирный"),C211="Мирные"),"Победа за мирных",IF(AND(OR(B213="Мафия",B213="Дон"),C211="Мафия"),"Победа за мафию",IF(AND(OR(B213="Мафия",B213="Дон"),C211="Мирные"),"Проигрыш за мафию",IF(AND(OR(B213="Комиссар",B213="Мирный"),C211="Мафия"),"Проигрыш за мирных"))))</f>
        <v>0</v>
      </c>
      <c r="P213" s="36">
        <f>COUNTIF(B211:B220,"Дон")</f>
        <v>0</v>
      </c>
      <c r="Q213" s="3" t="s">
        <v>48</v>
      </c>
    </row>
    <row r="214" spans="1:17" x14ac:dyDescent="0.25">
      <c r="A214" s="16"/>
      <c r="B214" s="2"/>
      <c r="C214" s="1"/>
      <c r="D214" s="8"/>
      <c r="E214" s="17"/>
      <c r="G214" s="3" t="b">
        <f>IF(C211="Мирные",IF(B214="Комиссар",$S$4,IF(B214="Мафия",$S$7,IF(B214="Мирный",$S$3,IF(B214="Дон",$S$2)))),IF(C211="Мафия",IF(B214="Комиссар",$S$1,IF(B214="Мафия",$S$5,IF(B214="Мирный",$S$8,IF(B214="Дон",$S$6))))))</f>
        <v>0</v>
      </c>
      <c r="H214" s="3" t="b">
        <f>IF(AND(OR(B214="Комиссар",B214="Мирный"),C211="Мирные"),"Победа за мирных",IF(AND(OR(B214="Мафия",B214="Дон"),C211="Мафия"),"Победа за мафию",IF(AND(OR(B214="Мафия",B214="Дон"),C211="Мирные"),"Проигрыш за мафию",IF(AND(OR(B214="Комиссар",B214="Мирный"),C211="Мафия"),"Проигрыш за мирных"))))</f>
        <v>0</v>
      </c>
    </row>
    <row r="215" spans="1:17" x14ac:dyDescent="0.25">
      <c r="A215" s="16"/>
      <c r="B215" s="2"/>
      <c r="C215" s="1"/>
      <c r="D215" s="8"/>
      <c r="E215" s="17"/>
      <c r="G215" s="3" t="b">
        <f>IF(C211="Мирные",IF(B215="Комиссар",$S$4,IF(B215="Мафия",$S$7,IF(B215="Мирный",$S$3,IF(B215="Дон",$S$2)))),IF(C211="Мафия",IF(B215="Комиссар",$S$1,IF(B215="Мафия",$S$5,IF(B215="Мирный",$S$8,IF(B215="Дон",$S$6))))))</f>
        <v>0</v>
      </c>
      <c r="H215" s="3" t="b">
        <f>IF(AND(OR(B215="Комиссар",B215="Мирный"),C211="Мирные"),"Победа за мирных",IF(AND(OR(B215="Мафия",B215="Дон"),C211="Мафия"),"Победа за мафию",IF(AND(OR(B215="Мафия",B215="Дон"),C211="Мирные"),"Проигрыш за мафию",IF(AND(OR(B215="Комиссар",B215="Мирный"),C211="Мафия"),"Проигрыш за мирных"))))</f>
        <v>0</v>
      </c>
    </row>
    <row r="216" spans="1:17" x14ac:dyDescent="0.25">
      <c r="A216" s="16"/>
      <c r="B216" s="2"/>
      <c r="C216" s="1"/>
      <c r="D216" s="8"/>
      <c r="E216" s="17"/>
      <c r="G216" s="3" t="b">
        <f>IF(C211="Мирные",IF(B216="Комиссар",$S$4,IF(B216="Мафия",$S$7,IF(B216="Мирный",$S$3,IF(B216="Дон",$S$2)))),IF(C211="Мафия",IF(B216="Комиссар",$S$1,IF(B216="Мафия",$S$5,IF(B216="Мирный",$S$8,IF(B216="Дон",$S$6))))))</f>
        <v>0</v>
      </c>
      <c r="H216" s="3" t="b">
        <f>IF(AND(OR(B216="Комиссар",B216="Мирный"),C211="Мирные"),"Победа за мирных",IF(AND(OR(B216="Мафия",B216="Дон"),C211="Мафия"),"Победа за мафию",IF(AND(OR(B216="Мафия",B216="Дон"),C211="Мирные"),"Проигрыш за мафию",IF(AND(OR(B216="Комиссар",B216="Мирный"),C211="Мафия"),"Проигрыш за мирных"))))</f>
        <v>0</v>
      </c>
    </row>
    <row r="217" spans="1:17" x14ac:dyDescent="0.25">
      <c r="A217" s="16"/>
      <c r="B217" s="2"/>
      <c r="C217" s="1"/>
      <c r="D217" s="8"/>
      <c r="E217" s="17"/>
      <c r="G217" s="3" t="b">
        <f>IF(C211="Мирные",IF(B217="Комиссар",$S$4,IF(B217="Мафия",$S$7,IF(B217="Мирный",$S$3,IF(B217="Дон",$S$2)))),IF(C211="Мафия",IF(B217="Комиссар",$S$1,IF(B217="Мафия",$S$5,IF(B217="Мирный",$S$8,IF(B217="Дон",$S$6))))))</f>
        <v>0</v>
      </c>
      <c r="H217" s="3" t="b">
        <f>IF(AND(OR(B217="Комиссар",B217="Мирный"),C211="Мирные"),"Победа за мирных",IF(AND(OR(B217="Мафия",B217="Дон"),C211="Мафия"),"Победа за мафию",IF(AND(OR(B217="Мафия",B217="Дон"),C211="Мирные"),"Проигрыш за мафию",IF(AND(OR(B217="Комиссар",B217="Мирный"),C211="Мафия"),"Проигрыш за мирных"))))</f>
        <v>0</v>
      </c>
    </row>
    <row r="218" spans="1:17" x14ac:dyDescent="0.25">
      <c r="A218" s="16"/>
      <c r="B218" s="2"/>
      <c r="C218" s="1"/>
      <c r="D218" s="8"/>
      <c r="E218" s="17" t="s">
        <v>101</v>
      </c>
      <c r="G218" s="3" t="b">
        <f>IF(C211="Мирные",IF(B218="Комиссар",$S$4,IF(B218="Мафия",$S$7,IF(B218="Мирный",$S$3,IF(B218="Дон",$S$2)))),IF(C211="Мафия",IF(B218="Комиссар",$S$1,IF(B218="Мафия",$S$5,IF(B218="Мирный",$S$8,IF(B218="Дон",$S$6))))))</f>
        <v>0</v>
      </c>
      <c r="H218" s="3" t="b">
        <f>IF(AND(OR(B218="Комиссар",B218="Мирный"),C211="Мирные"),"Победа за мирных",IF(AND(OR(B218="Мафия",B218="Дон"),C211="Мафия"),"Победа за мафию",IF(AND(OR(B218="Мафия",B218="Дон"),C211="Мирные"),"Проигрыш за мафию",IF(AND(OR(B218="Комиссар",B218="Мирный"),C211="Мафия"),"Проигрыш за мирных"))))</f>
        <v>0</v>
      </c>
    </row>
    <row r="219" spans="1:17" x14ac:dyDescent="0.25">
      <c r="A219" s="16"/>
      <c r="B219" s="24"/>
      <c r="C219" s="6" t="s">
        <v>100</v>
      </c>
      <c r="D219" s="27"/>
      <c r="E219" s="21"/>
      <c r="G219" s="3" t="b">
        <f>IF(C211="Мирные",IF(B219="Комиссар",$S$4,IF(B219="Мафия",$S$7,IF(B219="Мирный",$S$3,IF(B219="Дон",$S$2)))),IF(C211="Мафия",IF(B219="Комиссар",$S$1,IF(B219="Мафия",$S$5,IF(B219="Мирный",$S$8,IF(B219="Дон",$S$6))))))</f>
        <v>0</v>
      </c>
      <c r="H219" s="3" t="b">
        <f>IF(AND(OR(B219="Комиссар",B219="Мирный"),C211="Мирные"),"Победа за мирных",IF(AND(OR(B219="Мафия",B219="Дон"),C211="Мафия"),"Победа за мафию",IF(AND(OR(B219="Мафия",B219="Дон"),C211="Мирные"),"Проигрыш за мафию",IF(AND(OR(B219="Комиссар",B219="Мирный"),C211="Мафия"),"Проигрыш за мирных"))))</f>
        <v>0</v>
      </c>
    </row>
    <row r="220" spans="1:17" ht="15.75" thickBot="1" x14ac:dyDescent="0.3">
      <c r="A220" s="28"/>
      <c r="B220" s="23"/>
      <c r="C220" s="25" t="s">
        <v>98</v>
      </c>
      <c r="D220" s="26"/>
      <c r="E220" s="17"/>
      <c r="G220" s="3" t="b">
        <f>IF(C211="Мирные",IF(B220="Комиссар",$S$4,IF(B220="Мафия",$S$7,IF(B220="Мирный",$S$3,IF(B220="Дон",$S$2)))),IF(C211="Мафия",IF(B220="Комиссар",$S$1,IF(B220="Мафия",$S$5,IF(B220="Мирный",$S$8,IF(B220="Дон",$S$6))))))</f>
        <v>0</v>
      </c>
      <c r="H220" s="3" t="b">
        <f>IF(AND(OR(B220="Комиссар",B220="Мирный"),C211="Мирные"),"Победа за мирных",IF(AND(OR(B220="Мафия",B220="Дон"),C211="Мафия"),"Победа за мафию",IF(AND(OR(B220="Мафия",B220="Дон"),C211="Мирные"),"Проигрыш за мафию",IF(AND(OR(B220="Комиссар",B220="Мирный"),C211="Мафия"),"Проигрыш за мирных"))))</f>
        <v>0</v>
      </c>
    </row>
    <row r="221" spans="1:17" x14ac:dyDescent="0.25">
      <c r="A221" s="13"/>
      <c r="B221" s="14"/>
      <c r="C221" s="6" t="s">
        <v>87</v>
      </c>
      <c r="D221" s="15" t="s">
        <v>27</v>
      </c>
      <c r="E221" s="20" t="s">
        <v>88</v>
      </c>
      <c r="P221" s="35" t="s">
        <v>102</v>
      </c>
    </row>
    <row r="222" spans="1:17" x14ac:dyDescent="0.25">
      <c r="A222" s="16"/>
      <c r="B222" s="24"/>
      <c r="C222" s="2"/>
      <c r="D222" s="8"/>
      <c r="E222" s="21"/>
      <c r="G222" s="3" t="b">
        <f>IF(C222="Мирные",IF(B222="Комиссар",$S$4,IF(B222="Мафия",$S$7,IF(B222="Мирный",$S$3,IF(B222="Дон",$S$2)))),IF(C222="Мафия",IF(B222="Комиссар",$S$1,IF(B222="Мафия",$S$5,IF(B222="Мирный",$S$8,IF(B222="Дон",$S$6))))))</f>
        <v>0</v>
      </c>
      <c r="H222" s="3" t="b">
        <f>IF(AND(OR(B222="Комиссар",B222="Мирный"),C222="Мирные"),"Победа за мирных",IF(AND(OR(B222="Мафия",B222="Дон"),C222="Мафия"),"Победа за мафию",IF(AND(OR(B222="Мафия",B222="Дон"),C222="Мирные"),"Проигрыш за мафию",IF(AND(OR(B222="Комиссар",B222="Мирный"),C222="Мафия"),"Проигрыш за мирных"))))</f>
        <v>0</v>
      </c>
      <c r="P222" s="36">
        <f>COUNTIF(B222:B231,"Мафия")</f>
        <v>0</v>
      </c>
      <c r="Q222" s="3" t="s">
        <v>47</v>
      </c>
    </row>
    <row r="223" spans="1:17" x14ac:dyDescent="0.25">
      <c r="A223" s="16"/>
      <c r="B223" s="2"/>
      <c r="C223" s="1"/>
      <c r="D223" s="8"/>
      <c r="E223" s="17"/>
      <c r="G223" s="3" t="b">
        <f>IF(C222="Мирные",IF(B223="Комиссар",$S$4,IF(B223="Мафия",$S$7,IF(B223="Мирный",$S$3,IF(B223="Дон",$S$2)))),IF(C222="Мафия",IF(B223="Комиссар",$S$1,IF(B223="Мафия",$S$5,IF(B223="Мирный",$S$8,IF(B223="Дон",$S$6))))))</f>
        <v>0</v>
      </c>
      <c r="H223" s="3" t="b">
        <f>IF(AND(OR(B223="Комиссар",B223="Мирный"),C222="Мирные"),"Победа за мирных",IF(AND(OR(B223="Мафия",B223="Дон"),C222="Мафия"),"Победа за мафию",IF(AND(OR(B223="Мафия",B223="Дон"),C222="Мирные"),"Проигрыш за мафию",IF(AND(OR(B223="Комиссар",B223="Мирный"),C222="Мафия"),"Проигрыш за мирных"))))</f>
        <v>0</v>
      </c>
      <c r="P223" s="36">
        <f>COUNTIF(B222:B231,"Комиссар")</f>
        <v>0</v>
      </c>
      <c r="Q223" s="3" t="s">
        <v>78</v>
      </c>
    </row>
    <row r="224" spans="1:17" x14ac:dyDescent="0.25">
      <c r="A224" s="16"/>
      <c r="B224" s="2"/>
      <c r="C224" s="1"/>
      <c r="D224" s="8"/>
      <c r="E224" s="17"/>
      <c r="G224" s="3" t="b">
        <f>IF(C222="Мирные",IF(B224="Комиссар",$S$4,IF(B224="Мафия",$S$7,IF(B224="Мирный",$S$3,IF(B224="Дон",$S$2)))),IF(C222="Мафия",IF(B224="Комиссар",$S$1,IF(B224="Мафия",$S$5,IF(B224="Мирный",$S$8,IF(B224="Дон",$S$6))))))</f>
        <v>0</v>
      </c>
      <c r="H224" s="3" t="b">
        <f>IF(AND(OR(B224="Комиссар",B224="Мирный"),C222="Мирные"),"Победа за мирных",IF(AND(OR(B224="Мафия",B224="Дон"),C222="Мафия"),"Победа за мафию",IF(AND(OR(B224="Мафия",B224="Дон"),C222="Мирные"),"Проигрыш за мафию",IF(AND(OR(B224="Комиссар",B224="Мирный"),C222="Мафия"),"Проигрыш за мирных"))))</f>
        <v>0</v>
      </c>
      <c r="P224" s="36">
        <f>COUNTIF(B222:B231,"Дон")</f>
        <v>0</v>
      </c>
      <c r="Q224" s="3" t="s">
        <v>48</v>
      </c>
    </row>
    <row r="225" spans="1:17" x14ac:dyDescent="0.25">
      <c r="A225" s="16"/>
      <c r="B225" s="2"/>
      <c r="C225" s="1"/>
      <c r="D225" s="8"/>
      <c r="E225" s="17"/>
      <c r="G225" s="3" t="b">
        <f>IF(C222="Мирные",IF(B225="Комиссар",$S$4,IF(B225="Мафия",$S$7,IF(B225="Мирный",$S$3,IF(B225="Дон",$S$2)))),IF(C222="Мафия",IF(B225="Комиссар",$S$1,IF(B225="Мафия",$S$5,IF(B225="Мирный",$S$8,IF(B225="Дон",$S$6))))))</f>
        <v>0</v>
      </c>
      <c r="H225" s="3" t="b">
        <f>IF(AND(OR(B225="Комиссар",B225="Мирный"),C222="Мирные"),"Победа за мирных",IF(AND(OR(B225="Мафия",B225="Дон"),C222="Мафия"),"Победа за мафию",IF(AND(OR(B225="Мафия",B225="Дон"),C222="Мирные"),"Проигрыш за мафию",IF(AND(OR(B225="Комиссар",B225="Мирный"),C222="Мафия"),"Проигрыш за мирных"))))</f>
        <v>0</v>
      </c>
    </row>
    <row r="226" spans="1:17" x14ac:dyDescent="0.25">
      <c r="A226" s="16"/>
      <c r="B226" s="2"/>
      <c r="C226" s="1"/>
      <c r="D226" s="8"/>
      <c r="E226" s="17"/>
      <c r="G226" s="3" t="b">
        <f>IF(C222="Мирные",IF(B226="Комиссар",$S$4,IF(B226="Мафия",$S$7,IF(B226="Мирный",$S$3,IF(B226="Дон",$S$2)))),IF(C222="Мафия",IF(B226="Комиссар",$S$1,IF(B226="Мафия",$S$5,IF(B226="Мирный",$S$8,IF(B226="Дон",$S$6))))))</f>
        <v>0</v>
      </c>
      <c r="H226" s="3" t="b">
        <f>IF(AND(OR(B226="Комиссар",B226="Мирный"),C222="Мирные"),"Победа за мирных",IF(AND(OR(B226="Мафия",B226="Дон"),C222="Мафия"),"Победа за мафию",IF(AND(OR(B226="Мафия",B226="Дон"),C222="Мирные"),"Проигрыш за мафию",IF(AND(OR(B226="Комиссар",B226="Мирный"),C222="Мафия"),"Проигрыш за мирных"))))</f>
        <v>0</v>
      </c>
    </row>
    <row r="227" spans="1:17" x14ac:dyDescent="0.25">
      <c r="A227" s="16"/>
      <c r="B227" s="2"/>
      <c r="C227" s="1"/>
      <c r="D227" s="8"/>
      <c r="E227" s="17"/>
      <c r="G227" s="3" t="b">
        <f>IF(C222="Мирные",IF(B227="Комиссар",$S$4,IF(B227="Мафия",$S$7,IF(B227="Мирный",$S$3,IF(B227="Дон",$S$2)))),IF(C222="Мафия",IF(B227="Комиссар",$S$1,IF(B227="Мафия",$S$5,IF(B227="Мирный",$S$8,IF(B227="Дон",$S$6))))))</f>
        <v>0</v>
      </c>
      <c r="H227" s="3" t="b">
        <f>IF(AND(OR(B227="Комиссар",B227="Мирный"),C222="Мирные"),"Победа за мирных",IF(AND(OR(B227="Мафия",B227="Дон"),C222="Мафия"),"Победа за мафию",IF(AND(OR(B227="Мафия",B227="Дон"),C222="Мирные"),"Проигрыш за мафию",IF(AND(OR(B227="Комиссар",B227="Мирный"),C222="Мафия"),"Проигрыш за мирных"))))</f>
        <v>0</v>
      </c>
    </row>
    <row r="228" spans="1:17" x14ac:dyDescent="0.25">
      <c r="A228" s="16"/>
      <c r="B228" s="2"/>
      <c r="C228" s="1"/>
      <c r="D228" s="8"/>
      <c r="E228" s="17"/>
      <c r="G228" s="3" t="b">
        <f>IF(C222="Мирные",IF(B228="Комиссар",$S$4,IF(B228="Мафия",$S$7,IF(B228="Мирный",$S$3,IF(B228="Дон",$S$2)))),IF(C222="Мафия",IF(B228="Комиссар",$S$1,IF(B228="Мафия",$S$5,IF(B228="Мирный",$S$8,IF(B228="Дон",$S$6))))))</f>
        <v>0</v>
      </c>
      <c r="H228" s="3" t="b">
        <f>IF(AND(OR(B228="Комиссар",B228="Мирный"),C222="Мирные"),"Победа за мирных",IF(AND(OR(B228="Мафия",B228="Дон"),C222="Мафия"),"Победа за мафию",IF(AND(OR(B228="Мафия",B228="Дон"),C222="Мирные"),"Проигрыш за мафию",IF(AND(OR(B228="Комиссар",B228="Мирный"),C222="Мафия"),"Проигрыш за мирных"))))</f>
        <v>0</v>
      </c>
    </row>
    <row r="229" spans="1:17" x14ac:dyDescent="0.25">
      <c r="A229" s="16"/>
      <c r="B229" s="2"/>
      <c r="C229" s="1"/>
      <c r="D229" s="1"/>
      <c r="E229" s="17" t="s">
        <v>101</v>
      </c>
      <c r="G229" s="3" t="b">
        <f>IF(C222="Мирные",IF(B229="Комиссар",$S$4,IF(B229="Мафия",$S$7,IF(B229="Мирный",$S$3,IF(B229="Дон",$S$2)))),IF(C222="Мафия",IF(B229="Комиссар",$S$1,IF(B229="Мафия",$S$5,IF(B229="Мирный",$S$8,IF(B229="Дон",$S$6))))))</f>
        <v>0</v>
      </c>
      <c r="H229" s="3" t="b">
        <f>IF(AND(OR(B229="Комиссар",B229="Мирный"),C222="Мирные"),"Победа за мирных",IF(AND(OR(B229="Мафия",B229="Дон"),C222="Мафия"),"Победа за мафию",IF(AND(OR(B229="Мафия",B229="Дон"),C222="Мирные"),"Проигрыш за мафию",IF(AND(OR(B229="Комиссар",B229="Мирный"),C222="Мафия"),"Проигрыш за мирных"))))</f>
        <v>0</v>
      </c>
    </row>
    <row r="230" spans="1:17" x14ac:dyDescent="0.25">
      <c r="A230" s="16"/>
      <c r="B230" s="24"/>
      <c r="C230" s="6" t="s">
        <v>100</v>
      </c>
      <c r="D230" s="27"/>
      <c r="E230" s="21"/>
      <c r="G230" s="3" t="b">
        <f>IF(C222="Мирные",IF(B230="Комиссар",$S$4,IF(B230="Мафия",$S$7,IF(B230="Мирный",$S$3,IF(B230="Дон",$S$2)))),IF(C222="Мафия",IF(B230="Комиссар",$S$1,IF(B230="Мафия",$S$5,IF(B230="Мирный",$S$8,IF(B230="Дон",$S$6))))))</f>
        <v>0</v>
      </c>
      <c r="H230" s="3" t="b">
        <f>IF(AND(OR(B230="Комиссар",B230="Мирный"),C222="Мирные"),"Победа за мирных",IF(AND(OR(B230="Мафия",B230="Дон"),C222="Мафия"),"Победа за мафию",IF(AND(OR(B230="Мафия",B230="Дон"),C222="Мирные"),"Проигрыш за мафию",IF(AND(OR(B230="Комиссар",B230="Мирный"),C222="Мафия"),"Проигрыш за мирных"))))</f>
        <v>0</v>
      </c>
    </row>
    <row r="231" spans="1:17" ht="15.75" thickBot="1" x14ac:dyDescent="0.3">
      <c r="A231" s="28"/>
      <c r="B231" s="23"/>
      <c r="C231" s="25" t="s">
        <v>98</v>
      </c>
      <c r="D231" s="26"/>
      <c r="E231" s="17"/>
      <c r="G231" s="3" t="b">
        <f>IF(C222="Мирные",IF(B231="Комиссар",$S$4,IF(B231="Мафия",$S$7,IF(B231="Мирный",$S$3,IF(B231="Дон",$S$2)))),IF(C222="Мафия",IF(B231="Комиссар",$S$1,IF(B231="Мафия",$S$5,IF(B231="Мирный",$S$8,IF(B231="Дон",$S$6))))))</f>
        <v>0</v>
      </c>
      <c r="H231" s="3" t="b">
        <f>IF(AND(OR(B231="Комиссар",B231="Мирный"),C222="Мирные"),"Победа за мирных",IF(AND(OR(B231="Мафия",B231="Дон"),C222="Мафия"),"Победа за мафию",IF(AND(OR(B231="Мафия",B231="Дон"),C222="Мирные"),"Проигрыш за мафию",IF(AND(OR(B231="Комиссар",B231="Мирный"),C222="Мафия"),"Проигрыш за мирных"))))</f>
        <v>0</v>
      </c>
    </row>
    <row r="232" spans="1:17" x14ac:dyDescent="0.25">
      <c r="A232" s="13"/>
      <c r="B232" s="14"/>
      <c r="C232" s="6" t="s">
        <v>87</v>
      </c>
      <c r="D232" s="15" t="s">
        <v>28</v>
      </c>
      <c r="E232" s="20" t="s">
        <v>88</v>
      </c>
      <c r="P232" s="35" t="s">
        <v>102</v>
      </c>
    </row>
    <row r="233" spans="1:17" x14ac:dyDescent="0.25">
      <c r="A233" s="16"/>
      <c r="B233" s="24"/>
      <c r="C233" s="2"/>
      <c r="D233" s="1"/>
      <c r="E233" s="21"/>
      <c r="G233" s="3" t="b">
        <f>IF(C233="Мирные",IF(B233="Комиссар",$S$4,IF(B233="Мафия",$S$7,IF(B233="Мирный",$S$3,IF(B233="Дон",$S$2)))),IF(C233="Мафия",IF(B233="Комиссар",$S$1,IF(B233="Мафия",$S$5,IF(B233="Мирный",$S$8,IF(B233="Дон",$S$6))))))</f>
        <v>0</v>
      </c>
      <c r="H233" s="3" t="b">
        <f>IF(AND(OR(B233="Комиссар",B233="Мирный"),C233="Мирные"),"Победа за мирных",IF(AND(OR(B233="Мафия",B233="Дон"),C233="Мафия"),"Победа за мафию",IF(AND(OR(B233="Мафия",B233="Дон"),C233="Мирные"),"Проигрыш за мафию",IF(AND(OR(B233="Комиссар",B233="Мирный"),C233="Мафия"),"Проигрыш за мирных"))))</f>
        <v>0</v>
      </c>
      <c r="P233" s="36">
        <f>COUNTIF(B233:B242,"Мафия")</f>
        <v>0</v>
      </c>
      <c r="Q233" s="3" t="s">
        <v>47</v>
      </c>
    </row>
    <row r="234" spans="1:17" x14ac:dyDescent="0.25">
      <c r="A234" s="16"/>
      <c r="B234" s="2"/>
      <c r="C234" s="1"/>
      <c r="D234" s="1"/>
      <c r="E234" s="17"/>
      <c r="G234" s="3" t="b">
        <f>IF(C233="Мирные",IF(B234="Комиссар",$S$4,IF(B234="Мафия",$S$7,IF(B234="Мирный",$S$3,IF(B234="Дон",$S$2)))),IF(C233="Мафия",IF(B234="Комиссар",$S$1,IF(B234="Мафия",$S$5,IF(B234="Мирный",$S$8,IF(B234="Дон",$S$6))))))</f>
        <v>0</v>
      </c>
      <c r="H234" s="3" t="b">
        <f>IF(AND(OR(B234="Комиссар",B234="Мирный"),C233="Мирные"),"Победа за мирных",IF(AND(OR(B234="Мафия",B234="Дон"),C233="Мафия"),"Победа за мафию",IF(AND(OR(B234="Мафия",B234="Дон"),C233="Мирные"),"Проигрыш за мафию",IF(AND(OR(B234="Комиссар",B234="Мирный"),C233="Мафия"),"Проигрыш за мирных"))))</f>
        <v>0</v>
      </c>
      <c r="P234" s="36">
        <f>COUNTIF(B233:B242,"Комиссар")</f>
        <v>0</v>
      </c>
      <c r="Q234" s="3" t="s">
        <v>78</v>
      </c>
    </row>
    <row r="235" spans="1:17" x14ac:dyDescent="0.25">
      <c r="A235" s="16"/>
      <c r="B235" s="2"/>
      <c r="C235" s="1"/>
      <c r="D235" s="1"/>
      <c r="E235" s="17"/>
      <c r="G235" s="3" t="b">
        <f>IF(C233="Мирные",IF(B235="Комиссар",$S$4,IF(B235="Мафия",$S$7,IF(B235="Мирный",$S$3,IF(B235="Дон",$S$2)))),IF(C233="Мафия",IF(B235="Комиссар",$S$1,IF(B235="Мафия",$S$5,IF(B235="Мирный",$S$8,IF(B235="Дон",$S$6))))))</f>
        <v>0</v>
      </c>
      <c r="H235" s="3" t="b">
        <f>IF(AND(OR(B235="Комиссар",B235="Мирный"),C233="Мирные"),"Победа за мирных",IF(AND(OR(B235="Мафия",B235="Дон"),C233="Мафия"),"Победа за мафию",IF(AND(OR(B235="Мафия",B235="Дон"),C233="Мирные"),"Проигрыш за мафию",IF(AND(OR(B235="Комиссар",B235="Мирный"),C233="Мафия"),"Проигрыш за мирных"))))</f>
        <v>0</v>
      </c>
      <c r="P235" s="36">
        <f>COUNTIF(B233:B242,"Дон")</f>
        <v>0</v>
      </c>
      <c r="Q235" s="3" t="s">
        <v>48</v>
      </c>
    </row>
    <row r="236" spans="1:17" x14ac:dyDescent="0.25">
      <c r="A236" s="16"/>
      <c r="B236" s="2"/>
      <c r="C236" s="1"/>
      <c r="D236" s="1"/>
      <c r="E236" s="17"/>
      <c r="G236" s="3" t="b">
        <f>IF(C233="Мирные",IF(B236="Комиссар",$S$4,IF(B236="Мафия",$S$7,IF(B236="Мирный",$S$3,IF(B236="Дон",$S$2)))),IF(C233="Мафия",IF(B236="Комиссар",$S$1,IF(B236="Мафия",$S$5,IF(B236="Мирный",$S$8,IF(B236="Дон",$S$6))))))</f>
        <v>0</v>
      </c>
      <c r="H236" s="3" t="b">
        <f>IF(AND(OR(B236="Комиссар",B236="Мирный"),C233="Мирные"),"Победа за мирных",IF(AND(OR(B236="Мафия",B236="Дон"),C233="Мафия"),"Победа за мафию",IF(AND(OR(B236="Мафия",B236="Дон"),C233="Мирные"),"Проигрыш за мафию",IF(AND(OR(B236="Комиссар",B236="Мирный"),C233="Мафия"),"Проигрыш за мирных"))))</f>
        <v>0</v>
      </c>
    </row>
    <row r="237" spans="1:17" x14ac:dyDescent="0.25">
      <c r="A237" s="16"/>
      <c r="B237" s="2"/>
      <c r="C237" s="1"/>
      <c r="D237" s="1"/>
      <c r="E237" s="17"/>
      <c r="G237" s="3" t="b">
        <f>IF(C233="Мирные",IF(B237="Комиссар",$S$4,IF(B237="Мафия",$S$7,IF(B237="Мирный",$S$3,IF(B237="Дон",$S$2)))),IF(C233="Мафия",IF(B237="Комиссар",$S$1,IF(B237="Мафия",$S$5,IF(B237="Мирный",$S$8,IF(B237="Дон",$S$6))))))</f>
        <v>0</v>
      </c>
      <c r="H237" s="3" t="b">
        <f>IF(AND(OR(B237="Комиссар",B237="Мирный"),C233="Мирные"),"Победа за мирных",IF(AND(OR(B237="Мафия",B237="Дон"),C233="Мафия"),"Победа за мафию",IF(AND(OR(B237="Мафия",B237="Дон"),C233="Мирные"),"Проигрыш за мафию",IF(AND(OR(B237="Комиссар",B237="Мирный"),C233="Мафия"),"Проигрыш за мирных"))))</f>
        <v>0</v>
      </c>
    </row>
    <row r="238" spans="1:17" x14ac:dyDescent="0.25">
      <c r="A238" s="16"/>
      <c r="B238" s="2"/>
      <c r="C238" s="1"/>
      <c r="D238" s="1"/>
      <c r="E238" s="17"/>
      <c r="G238" s="3" t="b">
        <f>IF(C233="Мирные",IF(B238="Комиссар",$S$4,IF(B238="Мафия",$S$7,IF(B238="Мирный",$S$3,IF(B238="Дон",$S$2)))),IF(C233="Мафия",IF(B238="Комиссар",$S$1,IF(B238="Мафия",$S$5,IF(B238="Мирный",$S$8,IF(B238="Дон",$S$6))))))</f>
        <v>0</v>
      </c>
      <c r="H238" s="3" t="b">
        <f>IF(AND(OR(B238="Комиссар",B238="Мирный"),C233="Мирные"),"Победа за мирных",IF(AND(OR(B238="Мафия",B238="Дон"),C233="Мафия"),"Победа за мафию",IF(AND(OR(B238="Мафия",B238="Дон"),C233="Мирные"),"Проигрыш за мафию",IF(AND(OR(B238="Комиссар",B238="Мирный"),C233="Мафия"),"Проигрыш за мирных"))))</f>
        <v>0</v>
      </c>
    </row>
    <row r="239" spans="1:17" x14ac:dyDescent="0.25">
      <c r="A239" s="16"/>
      <c r="B239" s="2"/>
      <c r="C239" s="1"/>
      <c r="D239" s="1"/>
      <c r="E239" s="17"/>
      <c r="G239" s="3" t="b">
        <f>IF(C233="Мирные",IF(B239="Комиссар",$S$4,IF(B239="Мафия",$S$7,IF(B239="Мирный",$S$3,IF(B239="Дон",$S$2)))),IF(C233="Мафия",IF(B239="Комиссар",$S$1,IF(B239="Мафия",$S$5,IF(B239="Мирный",$S$8,IF(B239="Дон",$S$6))))))</f>
        <v>0</v>
      </c>
      <c r="H239" s="3" t="b">
        <f>IF(AND(OR(B239="Комиссар",B239="Мирный"),C233="Мирные"),"Победа за мирных",IF(AND(OR(B239="Мафия",B239="Дон"),C233="Мафия"),"Победа за мафию",IF(AND(OR(B239="Мафия",B239="Дон"),C233="Мирные"),"Проигрыш за мафию",IF(AND(OR(B239="Комиссар",B239="Мирный"),C233="Мафия"),"Проигрыш за мирных"))))</f>
        <v>0</v>
      </c>
    </row>
    <row r="240" spans="1:17" x14ac:dyDescent="0.25">
      <c r="A240" s="16"/>
      <c r="B240" s="2"/>
      <c r="C240" s="1"/>
      <c r="D240" s="1"/>
      <c r="E240" s="17" t="s">
        <v>101</v>
      </c>
      <c r="G240" s="3" t="b">
        <f>IF(C233="Мирные",IF(B240="Комиссар",$S$4,IF(B240="Мафия",$S$7,IF(B240="Мирный",$S$3,IF(B240="Дон",$S$2)))),IF(C233="Мафия",IF(B240="Комиссар",$S$1,IF(B240="Мафия",$S$5,IF(B240="Мирный",$S$8,IF(B240="Дон",$S$6))))))</f>
        <v>0</v>
      </c>
      <c r="H240" s="3" t="b">
        <f>IF(AND(OR(B240="Комиссар",B240="Мирный"),C233="Мирные"),"Победа за мирных",IF(AND(OR(B240="Мафия",B240="Дон"),C233="Мафия"),"Победа за мафию",IF(AND(OR(B240="Мафия",B240="Дон"),C233="Мирные"),"Проигрыш за мафию",IF(AND(OR(B240="Комиссар",B240="Мирный"),C233="Мафия"),"Проигрыш за мирных"))))</f>
        <v>0</v>
      </c>
    </row>
    <row r="241" spans="1:17" x14ac:dyDescent="0.25">
      <c r="A241" s="16"/>
      <c r="B241" s="24"/>
      <c r="C241" s="6" t="s">
        <v>100</v>
      </c>
      <c r="D241" s="27"/>
      <c r="E241" s="21"/>
      <c r="G241" s="3" t="b">
        <f>IF(C233="Мирные",IF(B241="Комиссар",$S$4,IF(B241="Мафия",$S$7,IF(B241="Мирный",$S$3,IF(B241="Дон",$S$2)))),IF(C233="Мафия",IF(B241="Комиссар",$S$1,IF(B241="Мафия",$S$5,IF(B241="Мирный",$S$8,IF(B241="Дон",$S$6))))))</f>
        <v>0</v>
      </c>
      <c r="H241" s="3" t="b">
        <f>IF(AND(OR(B241="Комиссар",B241="Мирный"),C233="Мирные"),"Победа за мирных",IF(AND(OR(B241="Мафия",B241="Дон"),C233="Мафия"),"Победа за мафию",IF(AND(OR(B241="Мафия",B241="Дон"),C233="Мирные"),"Проигрыш за мафию",IF(AND(OR(B241="Комиссар",B241="Мирный"),C233="Мафия"),"Проигрыш за мирных"))))</f>
        <v>0</v>
      </c>
    </row>
    <row r="242" spans="1:17" ht="15.75" thickBot="1" x14ac:dyDescent="0.3">
      <c r="A242" s="28"/>
      <c r="B242" s="23"/>
      <c r="C242" s="25" t="s">
        <v>98</v>
      </c>
      <c r="D242" s="26"/>
      <c r="E242" s="17"/>
      <c r="G242" s="3" t="b">
        <f>IF(C233="Мирные",IF(B242="Комиссар",$S$4,IF(B242="Мафия",$S$7,IF(B242="Мирный",$S$3,IF(B242="Дон",$S$2)))),IF(C233="Мафия",IF(B242="Комиссар",$S$1,IF(B242="Мафия",$S$5,IF(B242="Мирный",$S$8,IF(B242="Дон",$S$6))))))</f>
        <v>0</v>
      </c>
      <c r="H242" s="3" t="b">
        <f>IF(AND(OR(B242="Комиссар",B242="Мирный"),C233="Мирные"),"Победа за мирных",IF(AND(OR(B242="Мафия",B242="Дон"),C233="Мафия"),"Победа за мафию",IF(AND(OR(B242="Мафия",B242="Дон"),C233="Мирные"),"Проигрыш за мафию",IF(AND(OR(B242="Комиссар",B242="Мирный"),C233="Мафия"),"Проигрыш за мирных"))))</f>
        <v>0</v>
      </c>
    </row>
    <row r="243" spans="1:17" x14ac:dyDescent="0.25">
      <c r="A243" s="13"/>
      <c r="B243" s="14"/>
      <c r="C243" s="6" t="s">
        <v>87</v>
      </c>
      <c r="D243" s="15" t="s">
        <v>29</v>
      </c>
      <c r="E243" s="20" t="s">
        <v>88</v>
      </c>
      <c r="P243" s="35" t="s">
        <v>102</v>
      </c>
    </row>
    <row r="244" spans="1:17" x14ac:dyDescent="0.25">
      <c r="A244" s="16"/>
      <c r="B244" s="24"/>
      <c r="C244" s="2"/>
      <c r="D244" s="1"/>
      <c r="E244" s="21"/>
      <c r="G244" s="3" t="b">
        <f>IF(C244="Мирные",IF(B244="Комиссар",$S$4,IF(B244="Мафия",$S$7,IF(B244="Мирный",$S$3,IF(B244="Дон",$S$2)))),IF(C244="Мафия",IF(B244="Комиссар",$S$1,IF(B244="Мафия",$S$5,IF(B244="Мирный",$S$8,IF(B244="Дон",$S$6))))))</f>
        <v>0</v>
      </c>
      <c r="H244" s="3" t="b">
        <f>IF(AND(OR(B244="Комиссар",B244="Мирный"),C244="Мирные"),"Победа за мирных",IF(AND(OR(B244="Мафия",B244="Дон"),C244="Мафия"),"Победа за мафию",IF(AND(OR(B244="Мафия",B244="Дон"),C244="Мирные"),"Проигрыш за мафию",IF(AND(OR(B244="Комиссар",B244="Мирный"),C244="Мафия"),"Проигрыш за мирных"))))</f>
        <v>0</v>
      </c>
      <c r="P244" s="36">
        <f>COUNTIF(B244:B253,"Мафия")</f>
        <v>0</v>
      </c>
      <c r="Q244" s="3" t="s">
        <v>47</v>
      </c>
    </row>
    <row r="245" spans="1:17" x14ac:dyDescent="0.25">
      <c r="A245" s="16"/>
      <c r="B245" s="2"/>
      <c r="C245" s="1"/>
      <c r="D245" s="1"/>
      <c r="E245" s="17"/>
      <c r="G245" s="3" t="b">
        <f>IF(C244="Мирные",IF(B245="Комиссар",$S$4,IF(B245="Мафия",$S$7,IF(B245="Мирный",$S$3,IF(B245="Дон",$S$2)))),IF(C244="Мафия",IF(B245="Комиссар",$S$1,IF(B245="Мафия",$S$5,IF(B245="Мирный",$S$8,IF(B245="Дон",$S$6))))))</f>
        <v>0</v>
      </c>
      <c r="H245" s="3" t="b">
        <f>IF(AND(OR(B245="Комиссар",B245="Мирный"),C244="Мирные"),"Победа за мирных",IF(AND(OR(B245="Мафия",B245="Дон"),C244="Мафия"),"Победа за мафию",IF(AND(OR(B245="Мафия",B245="Дон"),C244="Мирные"),"Проигрыш за мафию",IF(AND(OR(B245="Комиссар",B245="Мирный"),C244="Мафия"),"Проигрыш за мирных"))))</f>
        <v>0</v>
      </c>
      <c r="P245" s="36">
        <f>COUNTIF(B244:B253,"Комиссар")</f>
        <v>0</v>
      </c>
      <c r="Q245" s="3" t="s">
        <v>78</v>
      </c>
    </row>
    <row r="246" spans="1:17" x14ac:dyDescent="0.25">
      <c r="A246" s="16"/>
      <c r="B246" s="2"/>
      <c r="C246" s="1"/>
      <c r="D246" s="1"/>
      <c r="E246" s="17"/>
      <c r="G246" s="3" t="b">
        <f>IF(C244="Мирные",IF(B246="Комиссар",$S$4,IF(B246="Мафия",$S$7,IF(B246="Мирный",$S$3,IF(B246="Дон",$S$2)))),IF(C244="Мафия",IF(B246="Комиссар",$S$1,IF(B246="Мафия",$S$5,IF(B246="Мирный",$S$8,IF(B246="Дон",$S$6))))))</f>
        <v>0</v>
      </c>
      <c r="H246" s="3" t="b">
        <f>IF(AND(OR(B246="Комиссар",B246="Мирный"),C244="Мирные"),"Победа за мирных",IF(AND(OR(B246="Мафия",B246="Дон"),C244="Мафия"),"Победа за мафию",IF(AND(OR(B246="Мафия",B246="Дон"),C244="Мирные"),"Проигрыш за мафию",IF(AND(OR(B246="Комиссар",B246="Мирный"),C244="Мафия"),"Проигрыш за мирных"))))</f>
        <v>0</v>
      </c>
      <c r="P246" s="36">
        <f>COUNTIF(B244:B253,"Дон")</f>
        <v>0</v>
      </c>
      <c r="Q246" s="3" t="s">
        <v>48</v>
      </c>
    </row>
    <row r="247" spans="1:17" x14ac:dyDescent="0.25">
      <c r="A247" s="16"/>
      <c r="B247" s="2"/>
      <c r="C247" s="1"/>
      <c r="D247" s="1"/>
      <c r="E247" s="17"/>
      <c r="G247" s="3" t="b">
        <f>IF(C244="Мирные",IF(B247="Комиссар",$S$4,IF(B247="Мафия",$S$7,IF(B247="Мирный",$S$3,IF(B247="Дон",$S$2)))),IF(C244="Мафия",IF(B247="Комиссар",$S$1,IF(B247="Мафия",$S$5,IF(B247="Мирный",$S$8,IF(B247="Дон",$S$6))))))</f>
        <v>0</v>
      </c>
      <c r="H247" s="3" t="b">
        <f>IF(AND(OR(B247="Комиссар",B247="Мирный"),C244="Мирные"),"Победа за мирных",IF(AND(OR(B247="Мафия",B247="Дон"),C244="Мафия"),"Победа за мафию",IF(AND(OR(B247="Мафия",B247="Дон"),C244="Мирные"),"Проигрыш за мафию",IF(AND(OR(B247="Комиссар",B247="Мирный"),C244="Мафия"),"Проигрыш за мирных"))))</f>
        <v>0</v>
      </c>
    </row>
    <row r="248" spans="1:17" x14ac:dyDescent="0.25">
      <c r="A248" s="16"/>
      <c r="B248" s="2"/>
      <c r="C248" s="1"/>
      <c r="D248" s="1"/>
      <c r="E248" s="17"/>
      <c r="G248" s="3" t="b">
        <f>IF(C244="Мирные",IF(B248="Комиссар",$S$4,IF(B248="Мафия",$S$7,IF(B248="Мирный",$S$3,IF(B248="Дон",$S$2)))),IF(C244="Мафия",IF(B248="Комиссар",$S$1,IF(B248="Мафия",$S$5,IF(B248="Мирный",$S$8,IF(B248="Дон",$S$6))))))</f>
        <v>0</v>
      </c>
      <c r="H248" s="3" t="b">
        <f>IF(AND(OR(B248="Комиссар",B248="Мирный"),C244="Мирные"),"Победа за мирных",IF(AND(OR(B248="Мафия",B248="Дон"),C244="Мафия"),"Победа за мафию",IF(AND(OR(B248="Мафия",B248="Дон"),C244="Мирные"),"Проигрыш за мафию",IF(AND(OR(B248="Комиссар",B248="Мирный"),C244="Мафия"),"Проигрыш за мирных"))))</f>
        <v>0</v>
      </c>
    </row>
    <row r="249" spans="1:17" x14ac:dyDescent="0.25">
      <c r="A249" s="16"/>
      <c r="B249" s="2"/>
      <c r="C249" s="1"/>
      <c r="D249" s="1"/>
      <c r="E249" s="17"/>
      <c r="G249" s="3" t="b">
        <f>IF(C244="Мирные",IF(B249="Комиссар",$S$4,IF(B249="Мафия",$S$7,IF(B249="Мирный",$S$3,IF(B249="Дон",$S$2)))),IF(C244="Мафия",IF(B249="Комиссар",$S$1,IF(B249="Мафия",$S$5,IF(B249="Мирный",$S$8,IF(B249="Дон",$S$6))))))</f>
        <v>0</v>
      </c>
      <c r="H249" s="3" t="b">
        <f>IF(AND(OR(B249="Комиссар",B249="Мирный"),C244="Мирные"),"Победа за мирных",IF(AND(OR(B249="Мафия",B249="Дон"),C244="Мафия"),"Победа за мафию",IF(AND(OR(B249="Мафия",B249="Дон"),C244="Мирные"),"Проигрыш за мафию",IF(AND(OR(B249="Комиссар",B249="Мирный"),C244="Мафия"),"Проигрыш за мирных"))))</f>
        <v>0</v>
      </c>
    </row>
    <row r="250" spans="1:17" x14ac:dyDescent="0.25">
      <c r="A250" s="16"/>
      <c r="B250" s="2"/>
      <c r="C250" s="1"/>
      <c r="D250" s="1"/>
      <c r="E250" s="17"/>
      <c r="G250" s="3" t="b">
        <f>IF(C244="Мирные",IF(B250="Комиссар",$S$4,IF(B250="Мафия",$S$7,IF(B250="Мирный",$S$3,IF(B250="Дон",$S$2)))),IF(C244="Мафия",IF(B250="Комиссар",$S$1,IF(B250="Мафия",$S$5,IF(B250="Мирный",$S$8,IF(B250="Дон",$S$6))))))</f>
        <v>0</v>
      </c>
      <c r="H250" s="3" t="b">
        <f>IF(AND(OR(B250="Комиссар",B250="Мирный"),C244="Мирные"),"Победа за мирных",IF(AND(OR(B250="Мафия",B250="Дон"),C244="Мафия"),"Победа за мафию",IF(AND(OR(B250="Мафия",B250="Дон"),C244="Мирные"),"Проигрыш за мафию",IF(AND(OR(B250="Комиссар",B250="Мирный"),C244="Мафия"),"Проигрыш за мирных"))))</f>
        <v>0</v>
      </c>
    </row>
    <row r="251" spans="1:17" x14ac:dyDescent="0.25">
      <c r="A251" s="16"/>
      <c r="B251" s="2"/>
      <c r="C251" s="1"/>
      <c r="D251" s="1"/>
      <c r="E251" s="17" t="s">
        <v>101</v>
      </c>
      <c r="G251" s="3" t="b">
        <f>IF(C244="Мирные",IF(B251="Комиссар",$S$4,IF(B251="Мафия",$S$7,IF(B251="Мирный",$S$3,IF(B251="Дон",$S$2)))),IF(C244="Мафия",IF(B251="Комиссар",$S$1,IF(B251="Мафия",$S$5,IF(B251="Мирный",$S$8,IF(B251="Дон",$S$6))))))</f>
        <v>0</v>
      </c>
      <c r="H251" s="3" t="b">
        <f>IF(AND(OR(B251="Комиссар",B251="Мирный"),C244="Мирные"),"Победа за мирных",IF(AND(OR(B251="Мафия",B251="Дон"),C244="Мафия"),"Победа за мафию",IF(AND(OR(B251="Мафия",B251="Дон"),C244="Мирные"),"Проигрыш за мафию",IF(AND(OR(B251="Комиссар",B251="Мирный"),C244="Мафия"),"Проигрыш за мирных"))))</f>
        <v>0</v>
      </c>
    </row>
    <row r="252" spans="1:17" x14ac:dyDescent="0.25">
      <c r="A252" s="16"/>
      <c r="B252" s="24"/>
      <c r="C252" s="6" t="s">
        <v>100</v>
      </c>
      <c r="D252" s="27"/>
      <c r="E252" s="21"/>
      <c r="G252" s="3" t="b">
        <f>IF(C244="Мирные",IF(B252="Комиссар",$S$4,IF(B252="Мафия",$S$7,IF(B252="Мирный",$S$3,IF(B252="Дон",$S$2)))),IF(C244="Мафия",IF(B252="Комиссар",$S$1,IF(B252="Мафия",$S$5,IF(B252="Мирный",$S$8,IF(B252="Дон",$S$6))))))</f>
        <v>0</v>
      </c>
      <c r="H252" s="3" t="b">
        <f>IF(AND(OR(B252="Комиссар",B252="Мирный"),C244="Мирные"),"Победа за мирных",IF(AND(OR(B252="Мафия",B252="Дон"),C244="Мафия"),"Победа за мафию",IF(AND(OR(B252="Мафия",B252="Дон"),C244="Мирные"),"Проигрыш за мафию",IF(AND(OR(B252="Комиссар",B252="Мирный"),C244="Мафия"),"Проигрыш за мирных"))))</f>
        <v>0</v>
      </c>
    </row>
    <row r="253" spans="1:17" ht="15.75" thickBot="1" x14ac:dyDescent="0.3">
      <c r="A253" s="28"/>
      <c r="B253" s="23"/>
      <c r="C253" s="25" t="s">
        <v>98</v>
      </c>
      <c r="D253" s="26"/>
      <c r="E253" s="17"/>
      <c r="G253" s="3" t="b">
        <f>IF(C244="Мирные",IF(B253="Комиссар",$S$4,IF(B253="Мафия",$S$7,IF(B253="Мирный",$S$3,IF(B253="Дон",$S$2)))),IF(C244="Мафия",IF(B253="Комиссар",$S$1,IF(B253="Мафия",$S$5,IF(B253="Мирный",$S$8,IF(B253="Дон",$S$6))))))</f>
        <v>0</v>
      </c>
      <c r="H253" s="3" t="b">
        <f>IF(AND(OR(B253="Комиссар",B253="Мирный"),C244="Мирные"),"Победа за мирных",IF(AND(OR(B253="Мафия",B253="Дон"),C244="Мафия"),"Победа за мафию",IF(AND(OR(B253="Мафия",B253="Дон"),C244="Мирные"),"Проигрыш за мафию",IF(AND(OR(B253="Комиссар",B253="Мирный"),C244="Мафия"),"Проигрыш за мирных"))))</f>
        <v>0</v>
      </c>
    </row>
    <row r="254" spans="1:17" x14ac:dyDescent="0.25">
      <c r="A254" s="13"/>
      <c r="B254" s="14"/>
      <c r="C254" s="6" t="s">
        <v>87</v>
      </c>
      <c r="D254" s="15" t="s">
        <v>30</v>
      </c>
      <c r="E254" s="20" t="s">
        <v>88</v>
      </c>
      <c r="P254" s="35" t="s">
        <v>102</v>
      </c>
    </row>
    <row r="255" spans="1:17" x14ac:dyDescent="0.25">
      <c r="A255" s="16"/>
      <c r="B255" s="24"/>
      <c r="C255" s="2"/>
      <c r="D255" s="1"/>
      <c r="E255" s="21"/>
      <c r="G255" s="3" t="b">
        <f>IF(C255="Мирные",IF(B255="Комиссар",$S$4,IF(B255="Мафия",$S$7,IF(B255="Мирный",$S$3,IF(B255="Дон",$S$2)))),IF(C255="Мафия",IF(B255="Комиссар",$S$1,IF(B255="Мафия",$S$5,IF(B255="Мирный",$S$8,IF(B255="Дон",$S$6))))))</f>
        <v>0</v>
      </c>
      <c r="H255" s="3" t="b">
        <f>IF(AND(OR(B255="Комиссар",B255="Мирный"),C255="Мирные"),"Победа за мирных",IF(AND(OR(B255="Мафия",B255="Дон"),C255="Мафия"),"Победа за мафию",IF(AND(OR(B255="Мафия",B255="Дон"),C255="Мирные"),"Проигрыш за мафию",IF(AND(OR(B255="Комиссар",B255="Мирный"),C255="Мафия"),"Проигрыш за мирных"))))</f>
        <v>0</v>
      </c>
      <c r="P255" s="36">
        <f>COUNTIF(B255:B264,"Мафия")</f>
        <v>0</v>
      </c>
      <c r="Q255" s="3" t="s">
        <v>47</v>
      </c>
    </row>
    <row r="256" spans="1:17" x14ac:dyDescent="0.25">
      <c r="A256" s="16"/>
      <c r="B256" s="2"/>
      <c r="C256" s="1"/>
      <c r="D256" s="1"/>
      <c r="E256" s="17"/>
      <c r="G256" s="3" t="b">
        <f>IF(C255="Мирные",IF(B256="Комиссар",$S$4,IF(B256="Мафия",$S$7,IF(B256="Мирный",$S$3,IF(B256="Дон",$S$2)))),IF(C255="Мафия",IF(B256="Комиссар",$S$1,IF(B256="Мафия",$S$5,IF(B256="Мирный",$S$8,IF(B256="Дон",$S$6))))))</f>
        <v>0</v>
      </c>
      <c r="H256" s="3" t="b">
        <f>IF(AND(OR(B256="Комиссар",B256="Мирный"),C255="Мирные"),"Победа за мирных",IF(AND(OR(B256="Мафия",B256="Дон"),C255="Мафия"),"Победа за мафию",IF(AND(OR(B256="Мафия",B256="Дон"),C255="Мирные"),"Проигрыш за мафию",IF(AND(OR(B256="Комиссар",B256="Мирный"),C255="Мафия"),"Проигрыш за мирных"))))</f>
        <v>0</v>
      </c>
      <c r="P256" s="36">
        <f>COUNTIF(B255:B264,"Комсиссар")</f>
        <v>0</v>
      </c>
      <c r="Q256" s="3" t="s">
        <v>78</v>
      </c>
    </row>
    <row r="257" spans="1:17" x14ac:dyDescent="0.25">
      <c r="A257" s="16"/>
      <c r="B257" s="2"/>
      <c r="C257" s="1"/>
      <c r="D257" s="1"/>
      <c r="E257" s="17"/>
      <c r="G257" s="3" t="b">
        <f>IF(C255="Мирные",IF(B257="Комиссар",$S$4,IF(B257="Мафия",$S$7,IF(B257="Мирный",$S$3,IF(B257="Дон",$S$2)))),IF(C255="Мафия",IF(B257="Комиссар",$S$1,IF(B257="Мафия",$S$5,IF(B257="Мирный",$S$8,IF(B257="Дон",$S$6))))))</f>
        <v>0</v>
      </c>
      <c r="H257" s="3" t="b">
        <f>IF(AND(OR(B257="Комиссар",B257="Мирный"),C255="Мирные"),"Победа за мирных",IF(AND(OR(B257="Мафия",B257="Дон"),C255="Мафия"),"Победа за мафию",IF(AND(OR(B257="Мафия",B257="Дон"),C255="Мирные"),"Проигрыш за мафию",IF(AND(OR(B257="Комиссар",B257="Мирный"),C255="Мафия"),"Проигрыш за мирных"))))</f>
        <v>0</v>
      </c>
      <c r="P257" s="36">
        <f>COUNTIF(B255:B264,"Дон")</f>
        <v>0</v>
      </c>
      <c r="Q257" s="3" t="s">
        <v>48</v>
      </c>
    </row>
    <row r="258" spans="1:17" x14ac:dyDescent="0.25">
      <c r="A258" s="16"/>
      <c r="B258" s="2"/>
      <c r="C258" s="1"/>
      <c r="D258" s="1"/>
      <c r="E258" s="17"/>
      <c r="G258" s="3" t="b">
        <f>IF(C255="Мирные",IF(B258="Комиссар",$S$4,IF(B258="Мафия",$S$7,IF(B258="Мирный",$S$3,IF(B258="Дон",$S$2)))),IF(C255="Мафия",IF(B258="Комиссар",$S$1,IF(B258="Мафия",$S$5,IF(B258="Мирный",$S$8,IF(B258="Дон",$S$6))))))</f>
        <v>0</v>
      </c>
      <c r="H258" s="3" t="b">
        <f>IF(AND(OR(B258="Комиссар",B258="Мирный"),C255="Мирные"),"Победа за мирных",IF(AND(OR(B258="Мафия",B258="Дон"),C255="Мафия"),"Победа за мафию",IF(AND(OR(B258="Мафия",B258="Дон"),C255="Мирные"),"Проигрыш за мафию",IF(AND(OR(B258="Комиссар",B258="Мирный"),C255="Мафия"),"Проигрыш за мирных"))))</f>
        <v>0</v>
      </c>
    </row>
    <row r="259" spans="1:17" x14ac:dyDescent="0.25">
      <c r="A259" s="16"/>
      <c r="B259" s="2"/>
      <c r="C259" s="1"/>
      <c r="D259" s="1"/>
      <c r="E259" s="17"/>
      <c r="G259" s="3" t="b">
        <f>IF(C255="Мирные",IF(B259="Комиссар",$S$4,IF(B259="Мафия",$S$7,IF(B259="Мирный",$S$3,IF(B259="Дон",$S$2)))),IF(C255="Мафия",IF(B259="Комиссар",$S$1,IF(B259="Мафия",$S$5,IF(B259="Мирный",$S$8,IF(B259="Дон",$S$6))))))</f>
        <v>0</v>
      </c>
      <c r="H259" s="3" t="b">
        <f>IF(AND(OR(B259="Комиссар",B259="Мирный"),C255="Мирные"),"Победа за мирных",IF(AND(OR(B259="Мафия",B259="Дон"),C255="Мафия"),"Победа за мафию",IF(AND(OR(B259="Мафия",B259="Дон"),C255="Мирные"),"Проигрыш за мафию",IF(AND(OR(B259="Комиссар",B259="Мирный"),C255="Мафия"),"Проигрыш за мирных"))))</f>
        <v>0</v>
      </c>
    </row>
    <row r="260" spans="1:17" x14ac:dyDescent="0.25">
      <c r="A260" s="16"/>
      <c r="B260" s="2"/>
      <c r="C260" s="1"/>
      <c r="D260" s="1"/>
      <c r="E260" s="17"/>
      <c r="G260" s="3" t="b">
        <f>IF(C255="Мирные",IF(B260="Комиссар",$S$4,IF(B260="Мафия",$S$7,IF(B260="Мирный",$S$3,IF(B260="Дон",$S$2)))),IF(C255="Мафия",IF(B260="Комиссар",$S$1,IF(B260="Мафия",$S$5,IF(B260="Мирный",$S$8,IF(B260="Дон",$S$6))))))</f>
        <v>0</v>
      </c>
      <c r="H260" s="3" t="b">
        <f>IF(AND(OR(B260="Комиссар",B260="Мирный"),C255="Мирные"),"Победа за мирных",IF(AND(OR(B260="Мафия",B260="Дон"),C255="Мафия"),"Победа за мафию",IF(AND(OR(B260="Мафия",B260="Дон"),C255="Мирные"),"Проигрыш за мафию",IF(AND(OR(B260="Комиссар",B260="Мирный"),C255="Мафия"),"Проигрыш за мирных"))))</f>
        <v>0</v>
      </c>
    </row>
    <row r="261" spans="1:17" x14ac:dyDescent="0.25">
      <c r="A261" s="16"/>
      <c r="B261" s="2"/>
      <c r="C261" s="1"/>
      <c r="D261" s="1"/>
      <c r="E261" s="17"/>
      <c r="G261" s="3" t="b">
        <f>IF(C255="Мирные",IF(B261="Комиссар",$S$4,IF(B261="Мафия",$S$7,IF(B261="Мирный",$S$3,IF(B261="Дон",$S$2)))),IF(C255="Мафия",IF(B261="Комиссар",$S$1,IF(B261="Мафия",$S$5,IF(B261="Мирный",$S$8,IF(B261="Дон",$S$6))))))</f>
        <v>0</v>
      </c>
      <c r="H261" s="3" t="b">
        <f>IF(AND(OR(B261="Комиссар",B261="Мирный"),C255="Мирные"),"Победа за мирных",IF(AND(OR(B261="Мафия",B261="Дон"),C255="Мафия"),"Победа за мафию",IF(AND(OR(B261="Мафия",B261="Дон"),C255="Мирные"),"Проигрыш за мафию",IF(AND(OR(B261="Комиссар",B261="Мирный"),C255="Мафия"),"Проигрыш за мирных"))))</f>
        <v>0</v>
      </c>
    </row>
    <row r="262" spans="1:17" x14ac:dyDescent="0.25">
      <c r="A262" s="16"/>
      <c r="B262" s="2"/>
      <c r="C262" s="1"/>
      <c r="D262" s="1"/>
      <c r="E262" s="17" t="s">
        <v>101</v>
      </c>
      <c r="G262" s="3" t="b">
        <f>IF(C255="Мирные",IF(B262="Комиссар",$S$4,IF(B262="Мафия",$S$7,IF(B262="Мирный",$S$3,IF(B262="Дон",$S$2)))),IF(C255="Мафия",IF(B262="Комиссар",$S$1,IF(B262="Мафия",$S$5,IF(B262="Мирный",$S$8,IF(B262="Дон",$S$6))))))</f>
        <v>0</v>
      </c>
      <c r="H262" s="3" t="b">
        <f>IF(AND(OR(B262="Комиссар",B262="Мирный"),C255="Мирные"),"Победа за мирных",IF(AND(OR(B262="Мафия",B262="Дон"),C255="Мафия"),"Победа за мафию",IF(AND(OR(B262="Мафия",B262="Дон"),C255="Мирные"),"Проигрыш за мафию",IF(AND(OR(B262="Комиссар",B262="Мирный"),C255="Мафия"),"Проигрыш за мирных"))))</f>
        <v>0</v>
      </c>
    </row>
    <row r="263" spans="1:17" x14ac:dyDescent="0.25">
      <c r="A263" s="16"/>
      <c r="B263" s="24"/>
      <c r="C263" s="6" t="s">
        <v>100</v>
      </c>
      <c r="D263" s="27"/>
      <c r="E263" s="21"/>
      <c r="G263" s="3" t="b">
        <f>IF(C255="Мирные",IF(B263="Комиссар",$S$4,IF(B263="Мафия",$S$7,IF(B263="Мирный",$S$3,IF(B263="Дон",$S$2)))),IF(C255="Мафия",IF(B263="Комиссар",$S$1,IF(B263="Мафия",$S$5,IF(B263="Мирный",$S$8,IF(B263="Дон",$S$6))))))</f>
        <v>0</v>
      </c>
      <c r="H263" s="3" t="b">
        <f>IF(AND(OR(B263="Комиссар",B263="Мирный"),C255="Мирные"),"Победа за мирных",IF(AND(OR(B263="Мафия",B263="Дон"),C255="Мафия"),"Победа за мафию",IF(AND(OR(B263="Мафия",B263="Дон"),C255="Мирные"),"Проигрыш за мафию",IF(AND(OR(B263="Комиссар",B263="Мирный"),C255="Мафия"),"Проигрыш за мирных"))))</f>
        <v>0</v>
      </c>
    </row>
    <row r="264" spans="1:17" ht="15.75" thickBot="1" x14ac:dyDescent="0.3">
      <c r="A264" s="28"/>
      <c r="B264" s="23"/>
      <c r="C264" s="25" t="s">
        <v>98</v>
      </c>
      <c r="D264" s="26"/>
      <c r="E264" s="17"/>
      <c r="G264" s="3" t="b">
        <f>IF(C255="Мирные",IF(B264="Комиссар",$S$4,IF(B264="Мафия",$S$7,IF(B264="Мирный",$S$3,IF(B264="Дон",$S$2)))),IF(C255="Мафия",IF(B264="Комиссар",$S$1,IF(B264="Мафия",$S$5,IF(B264="Мирный",$S$8,IF(B264="Дон",$S$6))))))</f>
        <v>0</v>
      </c>
      <c r="H264" s="3" t="b">
        <f>IF(AND(OR(B264="Комиссар",B264="Мирный"),C255="Мирные"),"Победа за мирных",IF(AND(OR(B264="Мафия",B264="Дон"),C255="Мафия"),"Победа за мафию",IF(AND(OR(B264="Мафия",B264="Дон"),C255="Мирные"),"Проигрыш за мафию",IF(AND(OR(B264="Комиссар",B264="Мирный"),C255="Мафия"),"Проигрыш за мирных"))))</f>
        <v>0</v>
      </c>
    </row>
    <row r="265" spans="1:17" x14ac:dyDescent="0.25">
      <c r="A265" s="13"/>
      <c r="B265" s="14"/>
      <c r="C265" s="6" t="s">
        <v>87</v>
      </c>
      <c r="D265" s="15" t="s">
        <v>31</v>
      </c>
      <c r="E265" s="20" t="s">
        <v>88</v>
      </c>
      <c r="P265" s="35" t="s">
        <v>102</v>
      </c>
    </row>
    <row r="266" spans="1:17" x14ac:dyDescent="0.25">
      <c r="A266" s="16"/>
      <c r="B266" s="24"/>
      <c r="C266" s="2"/>
      <c r="D266" s="1"/>
      <c r="E266" s="21"/>
      <c r="G266" s="3" t="b">
        <f>IF(C266="Мирные",IF(B266="Комиссар",$S$4,IF(B266="Мафия",$S$7,IF(B266="Мирный",$S$3,IF(B266="Дон",$S$2)))),IF(C266="Мафия",IF(B266="Комиссар",$S$1,IF(B266="Мафия",$S$5,IF(B266="Мирный",$S$8,IF(B266="Дон",$S$6))))))</f>
        <v>0</v>
      </c>
      <c r="H266" s="3" t="b">
        <f>IF(AND(OR(B266="Комиссар",B266="Мирный"),C266="Мирные"),"Победа за мирных",IF(AND(OR(B266="Мафия",B266="Дон"),C266="Мафия"),"Победа за мафию",IF(AND(OR(B266="Мафия",B266="Дон"),C266="Мирные"),"Проигрыш за мафию",IF(AND(OR(B266="Комиссар",B266="Мирный"),C266="Мафия"),"Проигрыш за мирных"))))</f>
        <v>0</v>
      </c>
      <c r="P266" s="36">
        <f>COUNTIF(B266:B275,"Мафия")</f>
        <v>0</v>
      </c>
      <c r="Q266" s="3" t="s">
        <v>47</v>
      </c>
    </row>
    <row r="267" spans="1:17" x14ac:dyDescent="0.25">
      <c r="A267" s="16"/>
      <c r="B267" s="2"/>
      <c r="C267" s="1"/>
      <c r="D267" s="1"/>
      <c r="E267" s="17"/>
      <c r="G267" s="3" t="b">
        <f>IF(C266="Мирные",IF(B267="Комиссар",$S$4,IF(B267="Мафия",$S$7,IF(B267="Мирный",$S$3,IF(B267="Дон",$S$2)))),IF(C266="Мафия",IF(B267="Комиссар",$S$1,IF(B267="Мафия",$S$5,IF(B267="Мирный",$S$8,IF(B267="Дон",$S$6))))))</f>
        <v>0</v>
      </c>
      <c r="H267" s="3" t="b">
        <f>IF(AND(OR(B267="Комиссар",B267="Мирный"),C266="Мирные"),"Победа за мирных",IF(AND(OR(B267="Мафия",B267="Дон"),C266="Мафия"),"Победа за мафию",IF(AND(OR(B267="Мафия",B267="Дон"),C266="Мирные"),"Проигрыш за мафию",IF(AND(OR(B267="Комиссар",B267="Мирный"),C266="Мафия"),"Проигрыш за мирных"))))</f>
        <v>0</v>
      </c>
      <c r="P267" s="36">
        <f>COUNTIF(B266:B275,"Комиссар")</f>
        <v>0</v>
      </c>
      <c r="Q267" s="3" t="s">
        <v>78</v>
      </c>
    </row>
    <row r="268" spans="1:17" x14ac:dyDescent="0.25">
      <c r="A268" s="16"/>
      <c r="B268" s="2"/>
      <c r="C268" s="1"/>
      <c r="D268" s="1"/>
      <c r="E268" s="17"/>
      <c r="G268" s="3" t="b">
        <f>IF(C266="Мирные",IF(B268="Комиссар",$S$4,IF(B268="Мафия",$S$7,IF(B268="Мирный",$S$3,IF(B268="Дон",$S$2)))),IF(C266="Мафия",IF(B268="Комиссар",$S$1,IF(B268="Мафия",$S$5,IF(B268="Мирный",$S$8,IF(B268="Дон",$S$6))))))</f>
        <v>0</v>
      </c>
      <c r="H268" s="3" t="b">
        <f>IF(AND(OR(B268="Комиссар",B268="Мирный"),C266="Мирные"),"Победа за мирных",IF(AND(OR(B268="Мафия",B268="Дон"),C266="Мафия"),"Победа за мафию",IF(AND(OR(B268="Мафия",B268="Дон"),C266="Мирные"),"Проигрыш за мафию",IF(AND(OR(B268="Комиссар",B268="Мирный"),C266="Мафия"),"Проигрыш за мирных"))))</f>
        <v>0</v>
      </c>
      <c r="P268" s="36">
        <f>COUNTIF(B266:B275,"Дон")</f>
        <v>0</v>
      </c>
      <c r="Q268" s="3" t="s">
        <v>48</v>
      </c>
    </row>
    <row r="269" spans="1:17" x14ac:dyDescent="0.25">
      <c r="A269" s="16"/>
      <c r="B269" s="2"/>
      <c r="C269" s="1"/>
      <c r="D269" s="1"/>
      <c r="E269" s="17"/>
      <c r="G269" s="3" t="b">
        <f>IF(C266="Мирные",IF(B269="Комиссар",$S$4,IF(B269="Мафия",$S$7,IF(B269="Мирный",$S$3,IF(B269="Дон",$S$2)))),IF(C266="Мафия",IF(B269="Комиссар",$S$1,IF(B269="Мафия",$S$5,IF(B269="Мирный",$S$8,IF(B269="Дон",$S$6))))))</f>
        <v>0</v>
      </c>
      <c r="H269" s="3" t="b">
        <f>IF(AND(OR(B269="Комиссар",B269="Мирный"),C266="Мирные"),"Победа за мирных",IF(AND(OR(B269="Мафия",B269="Дон"),C266="Мафия"),"Победа за мафию",IF(AND(OR(B269="Мафия",B269="Дон"),C266="Мирные"),"Проигрыш за мафию",IF(AND(OR(B269="Комиссар",B269="Мирный"),C266="Мафия"),"Проигрыш за мирных"))))</f>
        <v>0</v>
      </c>
    </row>
    <row r="270" spans="1:17" x14ac:dyDescent="0.25">
      <c r="A270" s="16"/>
      <c r="B270" s="2"/>
      <c r="C270" s="1"/>
      <c r="D270" s="1"/>
      <c r="E270" s="17"/>
      <c r="G270" s="3" t="b">
        <f>IF(C266="Мирные",IF(B270="Комиссар",$S$4,IF(B270="Мафия",$S$7,IF(B270="Мирный",$S$3,IF(B270="Дон",$S$2)))),IF(C266="Мафия",IF(B270="Комиссар",$S$1,IF(B270="Мафия",$S$5,IF(B270="Мирный",$S$8,IF(B270="Дон",$S$6))))))</f>
        <v>0</v>
      </c>
      <c r="H270" s="3" t="b">
        <f>IF(AND(OR(B270="Комиссар",B270="Мирный"),C266="Мирные"),"Победа за мирных",IF(AND(OR(B270="Мафия",B270="Дон"),C266="Мафия"),"Победа за мафию",IF(AND(OR(B270="Мафия",B270="Дон"),C266="Мирные"),"Проигрыш за мафию",IF(AND(OR(B270="Комиссар",B270="Мирный"),C266="Мафия"),"Проигрыш за мирных"))))</f>
        <v>0</v>
      </c>
    </row>
    <row r="271" spans="1:17" x14ac:dyDescent="0.25">
      <c r="A271" s="16"/>
      <c r="B271" s="2"/>
      <c r="C271" s="1"/>
      <c r="D271" s="1"/>
      <c r="E271" s="17"/>
      <c r="G271" s="3" t="b">
        <f>IF(C266="Мирные",IF(B271="Комиссар",$S$4,IF(B271="Мафия",$S$7,IF(B271="Мирный",$S$3,IF(B271="Дон",$S$2)))),IF(C266="Мафия",IF(B271="Комиссар",$S$1,IF(B271="Мафия",$S$5,IF(B271="Мирный",$S$8,IF(B271="Дон",$S$6))))))</f>
        <v>0</v>
      </c>
      <c r="H271" s="3" t="b">
        <f>IF(AND(OR(B271="Комиссар",B271="Мирный"),C266="Мирные"),"Победа за мирных",IF(AND(OR(B271="Мафия",B271="Дон"),C266="Мафия"),"Победа за мафию",IF(AND(OR(B271="Мафия",B271="Дон"),C266="Мирные"),"Проигрыш за мафию",IF(AND(OR(B271="Комиссар",B271="Мирный"),C266="Мафия"),"Проигрыш за мирных"))))</f>
        <v>0</v>
      </c>
    </row>
    <row r="272" spans="1:17" x14ac:dyDescent="0.25">
      <c r="A272" s="16"/>
      <c r="B272" s="2"/>
      <c r="C272" s="1"/>
      <c r="D272" s="1"/>
      <c r="E272" s="17"/>
      <c r="G272" s="3" t="b">
        <f>IF(C266="Мирные",IF(B272="Комиссар",$S$4,IF(B272="Мафия",$S$7,IF(B272="Мирный",$S$3,IF(B272="Дон",$S$2)))),IF(C266="Мафия",IF(B272="Комиссар",$S$1,IF(B272="Мафия",$S$5,IF(B272="Мирный",$S$8,IF(B272="Дон",$S$6))))))</f>
        <v>0</v>
      </c>
      <c r="H272" s="3" t="b">
        <f>IF(AND(OR(B272="Комиссар",B272="Мирный"),C266="Мирные"),"Победа за мирных",IF(AND(OR(B272="Мафия",B272="Дон"),C266="Мафия"),"Победа за мафию",IF(AND(OR(B272="Мафия",B272="Дон"),C266="Мирные"),"Проигрыш за мафию",IF(AND(OR(B272="Комиссар",B272="Мирный"),C266="Мафия"),"Проигрыш за мирных"))))</f>
        <v>0</v>
      </c>
    </row>
    <row r="273" spans="1:17" x14ac:dyDescent="0.25">
      <c r="A273" s="16"/>
      <c r="B273" s="2"/>
      <c r="C273" s="1"/>
      <c r="D273" s="1"/>
      <c r="E273" s="17" t="s">
        <v>101</v>
      </c>
      <c r="G273" s="3" t="b">
        <f>IF(C266="Мирные",IF(B273="Комиссар",$S$4,IF(B273="Мафия",$S$7,IF(B273="Мирный",$S$3,IF(B273="Дон",$S$2)))),IF(C266="Мафия",IF(B273="Комиссар",$S$1,IF(B273="Мафия",$S$5,IF(B273="Мирный",$S$8,IF(B273="Дон",$S$6))))))</f>
        <v>0</v>
      </c>
      <c r="H273" s="3" t="b">
        <f>IF(AND(OR(B273="Комиссар",B273="Мирный"),C266="Мирные"),"Победа за мирных",IF(AND(OR(B273="Мафия",B273="Дон"),C266="Мафия"),"Победа за мафию",IF(AND(OR(B273="Мафия",B273="Дон"),C266="Мирные"),"Проигрыш за мафию",IF(AND(OR(B273="Комиссар",B273="Мирный"),C266="Мафия"),"Проигрыш за мирных"))))</f>
        <v>0</v>
      </c>
    </row>
    <row r="274" spans="1:17" x14ac:dyDescent="0.25">
      <c r="A274" s="16"/>
      <c r="B274" s="24"/>
      <c r="C274" s="6" t="s">
        <v>100</v>
      </c>
      <c r="D274" s="27"/>
      <c r="E274" s="21"/>
      <c r="G274" s="3" t="b">
        <f>IF(C266="Мирные",IF(B274="Комиссар",$S$4,IF(B274="Мафия",$S$7,IF(B274="Мирный",$S$3,IF(B274="Дон",$S$2)))),IF(C266="Мафия",IF(B274="Комиссар",$S$1,IF(B274="Мафия",$S$5,IF(B274="Мирный",$S$8,IF(B274="Дон",$S$6))))))</f>
        <v>0</v>
      </c>
      <c r="H274" s="3" t="b">
        <f>IF(AND(OR(B274="Комиссар",B274="Мирный"),C266="Мирные"),"Победа за мирных",IF(AND(OR(B274="Мафия",B274="Дон"),C266="Мафия"),"Победа за мафию",IF(AND(OR(B274="Мафия",B274="Дон"),C266="Мирные"),"Проигрыш за мафию",IF(AND(OR(B274="Комиссар",B274="Мирный"),C266="Мафия"),"Проигрыш за мирных"))))</f>
        <v>0</v>
      </c>
    </row>
    <row r="275" spans="1:17" ht="15.75" thickBot="1" x14ac:dyDescent="0.3">
      <c r="A275" s="28"/>
      <c r="B275" s="23"/>
      <c r="C275" s="25" t="s">
        <v>98</v>
      </c>
      <c r="D275" s="26"/>
      <c r="E275" s="17"/>
      <c r="G275" s="3" t="b">
        <f>IF(C266="Мирные",IF(B275="Комиссар",$S$4,IF(B275="Мафия",$S$7,IF(B275="Мирный",$S$3,IF(B275="Дон",$S$2)))),IF(C266="Мафия",IF(B275="Комиссар",$S$1,IF(B275="Мафия",$S$5,IF(B275="Мирный",$S$8,IF(B275="Дон",$S$6))))))</f>
        <v>0</v>
      </c>
      <c r="H275" s="3" t="b">
        <f>IF(AND(OR(B275="Комиссар",B275="Мирный"),C266="Мирные"),"Победа за мирных",IF(AND(OR(B275="Мафия",B275="Дон"),C266="Мафия"),"Победа за мафию",IF(AND(OR(B275="Мафия",B275="Дон"),C266="Мирные"),"Проигрыш за мафию",IF(AND(OR(B275="Комиссар",B275="Мирный"),C266="Мафия"),"Проигрыш за мирных"))))</f>
        <v>0</v>
      </c>
    </row>
    <row r="276" spans="1:17" x14ac:dyDescent="0.25">
      <c r="A276" s="13"/>
      <c r="B276" s="14"/>
      <c r="C276" s="6" t="s">
        <v>87</v>
      </c>
      <c r="D276" s="15" t="s">
        <v>32</v>
      </c>
      <c r="E276" s="20" t="s">
        <v>88</v>
      </c>
      <c r="P276" s="35" t="s">
        <v>102</v>
      </c>
    </row>
    <row r="277" spans="1:17" x14ac:dyDescent="0.25">
      <c r="A277" s="16"/>
      <c r="B277" s="24"/>
      <c r="C277" s="2"/>
      <c r="D277" s="1"/>
      <c r="E277" s="21"/>
      <c r="G277" s="3" t="b">
        <f>IF(C277="Мирные",IF(B277="Комиссар",$S$4,IF(B277="Мафия",$S$7,IF(B277="Мирный",$S$3,IF(B277="Дон",$S$2)))),IF(C277="Мафия",IF(B277="Комиссар",$S$1,IF(B277="Мафия",$S$5,IF(B277="Мирный",$S$8,IF(B277="Дон",$S$6))))))</f>
        <v>0</v>
      </c>
      <c r="H277" s="3" t="b">
        <f>IF(AND(OR(B277="Комиссар",B277="Мирный"),C277="Мирные"),"Победа за мирных",IF(AND(OR(B277="Мафия",B277="Дон"),C277="Мафия"),"Победа за мафию",IF(AND(OR(B277="Мафия",B277="Дон"),C277="Мирные"),"Проигрыш за мафию",IF(AND(OR(B277="Комиссар",B277="Мирный"),C277="Мафия"),"Проигрыш за мирных"))))</f>
        <v>0</v>
      </c>
      <c r="P277" s="36">
        <f>COUNTIF(B277:B286,"Мафия")</f>
        <v>0</v>
      </c>
      <c r="Q277" s="3" t="s">
        <v>47</v>
      </c>
    </row>
    <row r="278" spans="1:17" x14ac:dyDescent="0.25">
      <c r="A278" s="16"/>
      <c r="B278" s="2"/>
      <c r="C278" s="1"/>
      <c r="D278" s="1"/>
      <c r="E278" s="17"/>
      <c r="G278" s="3" t="b">
        <f>IF(C277="Мирные",IF(B278="Комиссар",$S$4,IF(B278="Мафия",$S$7,IF(B278="Мирный",$S$3,IF(B278="Дон",$S$2)))),IF(C277="Мафия",IF(B278="Комиссар",$S$1,IF(B278="Мафия",$S$5,IF(B278="Мирный",$S$8,IF(B278="Дон",$S$6))))))</f>
        <v>0</v>
      </c>
      <c r="H278" s="3" t="b">
        <f>IF(AND(OR(B278="Комиссар",B278="Мирный"),C277="Мирные"),"Победа за мирных",IF(AND(OR(B278="Мафия",B278="Дон"),C277="Мафия"),"Победа за мафию",IF(AND(OR(B278="Мафия",B278="Дон"),C277="Мирные"),"Проигрыш за мафию",IF(AND(OR(B278="Комиссар",B278="Мирный"),C277="Мафия"),"Проигрыш за мирных"))))</f>
        <v>0</v>
      </c>
      <c r="P278" s="36">
        <f>COUNTIF(B277:B286,"Комиссар")</f>
        <v>0</v>
      </c>
      <c r="Q278" s="3" t="s">
        <v>78</v>
      </c>
    </row>
    <row r="279" spans="1:17" x14ac:dyDescent="0.25">
      <c r="A279" s="16"/>
      <c r="B279" s="2"/>
      <c r="C279" s="1"/>
      <c r="D279" s="1"/>
      <c r="E279" s="17"/>
      <c r="G279" s="3" t="b">
        <f>IF(C277="Мирные",IF(B279="Комиссар",$S$4,IF(B279="Мафия",$S$7,IF(B279="Мирный",$S$3,IF(B279="Дон",$S$2)))),IF(C277="Мафия",IF(B279="Комиссар",$S$1,IF(B279="Мафия",$S$5,IF(B279="Мирный",$S$8,IF(B279="Дон",$S$6))))))</f>
        <v>0</v>
      </c>
      <c r="H279" s="3" t="b">
        <f>IF(AND(OR(B279="Комиссар",B279="Мирный"),C277="Мирные"),"Победа за мирных",IF(AND(OR(B279="Мафия",B279="Дон"),C277="Мафия"),"Победа за мафию",IF(AND(OR(B279="Мафия",B279="Дон"),C277="Мирные"),"Проигрыш за мафию",IF(AND(OR(B279="Комиссар",B279="Мирный"),C277="Мафия"),"Проигрыш за мирных"))))</f>
        <v>0</v>
      </c>
      <c r="P279" s="36">
        <f>COUNTIF(B277:B286,"Дон")</f>
        <v>0</v>
      </c>
      <c r="Q279" s="3" t="s">
        <v>48</v>
      </c>
    </row>
    <row r="280" spans="1:17" x14ac:dyDescent="0.25">
      <c r="A280" s="16"/>
      <c r="B280" s="2"/>
      <c r="C280" s="1"/>
      <c r="D280" s="1"/>
      <c r="E280" s="17"/>
      <c r="G280" s="3" t="b">
        <f>IF(C277="Мирные",IF(B280="Комиссар",$S$4,IF(B280="Мафия",$S$7,IF(B280="Мирный",$S$3,IF(B280="Дон",$S$2)))),IF(C277="Мафия",IF(B280="Комиссар",$S$1,IF(B280="Мафия",$S$5,IF(B280="Мирный",$S$8,IF(B280="Дон",$S$6))))))</f>
        <v>0</v>
      </c>
      <c r="H280" s="3" t="b">
        <f>IF(AND(OR(B280="Комиссар",B280="Мирный"),C277="Мирные"),"Победа за мирных",IF(AND(OR(B280="Мафия",B280="Дон"),C277="Мафия"),"Победа за мафию",IF(AND(OR(B280="Мафия",B280="Дон"),C277="Мирные"),"Проигрыш за мафию",IF(AND(OR(B280="Комиссар",B280="Мирный"),C277="Мафия"),"Проигрыш за мирных"))))</f>
        <v>0</v>
      </c>
    </row>
    <row r="281" spans="1:17" x14ac:dyDescent="0.25">
      <c r="A281" s="16"/>
      <c r="B281" s="2"/>
      <c r="C281" s="1"/>
      <c r="D281" s="1"/>
      <c r="E281" s="17"/>
      <c r="G281" s="3" t="b">
        <f>IF(C277="Мирные",IF(B281="Комиссар",$S$4,IF(B281="Мафия",$S$7,IF(B281="Мирный",$S$3,IF(B281="Дон",$S$2)))),IF(C277="Мафия",IF(B281="Комиссар",$S$1,IF(B281="Мафия",$S$5,IF(B281="Мирный",$S$8,IF(B281="Дон",$S$6))))))</f>
        <v>0</v>
      </c>
      <c r="H281" s="3" t="b">
        <f>IF(AND(OR(B281="Комиссар",B281="Мирный"),C277="Мирные"),"Победа за мирных",IF(AND(OR(B281="Мафия",B281="Дон"),C277="Мафия"),"Победа за мафию",IF(AND(OR(B281="Мафия",B281="Дон"),C277="Мирные"),"Проигрыш за мафию",IF(AND(OR(B281="Комиссар",B281="Мирный"),C277="Мафия"),"Проигрыш за мирных"))))</f>
        <v>0</v>
      </c>
    </row>
    <row r="282" spans="1:17" x14ac:dyDescent="0.25">
      <c r="A282" s="16"/>
      <c r="B282" s="2"/>
      <c r="C282" s="1"/>
      <c r="D282" s="1"/>
      <c r="E282" s="17"/>
      <c r="G282" s="3" t="b">
        <f>IF(C277="Мирные",IF(B282="Комиссар",$S$4,IF(B282="Мафия",$S$7,IF(B282="Мирный",$S$3,IF(B282="Дон",$S$2)))),IF(C277="Мафия",IF(B282="Комиссар",$S$1,IF(B282="Мафия",$S$5,IF(B282="Мирный",$S$8,IF(B282="Дон",$S$6))))))</f>
        <v>0</v>
      </c>
      <c r="H282" s="3" t="b">
        <f>IF(AND(OR(B282="Комиссар",B282="Мирный"),C277="Мирные"),"Победа за мирных",IF(AND(OR(B282="Мафия",B282="Дон"),C277="Мафия"),"Победа за мафию",IF(AND(OR(B282="Мафия",B282="Дон"),C277="Мирные"),"Проигрыш за мафию",IF(AND(OR(B282="Комиссар",B282="Мирный"),C277="Мафия"),"Проигрыш за мирных"))))</f>
        <v>0</v>
      </c>
    </row>
    <row r="283" spans="1:17" x14ac:dyDescent="0.25">
      <c r="A283" s="16"/>
      <c r="B283" s="2"/>
      <c r="C283" s="1"/>
      <c r="D283" s="1"/>
      <c r="E283" s="17"/>
      <c r="G283" s="3" t="b">
        <f>IF(C277="Мирные",IF(B283="Комиссар",$S$4,IF(B283="Мафия",$S$7,IF(B283="Мирный",$S$3,IF(B283="Дон",$S$2)))),IF(C277="Мафия",IF(B283="Комиссар",$S$1,IF(B283="Мафия",$S$5,IF(B283="Мирный",$S$8,IF(B283="Дон",$S$6))))))</f>
        <v>0</v>
      </c>
      <c r="H283" s="3" t="b">
        <f>IF(AND(OR(B283="Комиссар",B283="Мирный"),C277="Мирные"),"Победа за мирных",IF(AND(OR(B283="Мафия",B283="Дон"),C277="Мафия"),"Победа за мафию",IF(AND(OR(B283="Мафия",B283="Дон"),C277="Мирные"),"Проигрыш за мафию",IF(AND(OR(B283="Комиссар",B283="Мирный"),C277="Мафия"),"Проигрыш за мирных"))))</f>
        <v>0</v>
      </c>
    </row>
    <row r="284" spans="1:17" x14ac:dyDescent="0.25">
      <c r="A284" s="16"/>
      <c r="B284" s="2"/>
      <c r="C284" s="1"/>
      <c r="D284" s="1"/>
      <c r="E284" s="17" t="s">
        <v>101</v>
      </c>
      <c r="G284" s="3" t="b">
        <f>IF(C277="Мирные",IF(B284="Комиссар",$S$4,IF(B284="Мафия",$S$7,IF(B284="Мирный",$S$3,IF(B284="Дон",$S$2)))),IF(C277="Мафия",IF(B284="Комиссар",$S$1,IF(B284="Мафия",$S$5,IF(B284="Мирный",$S$8,IF(B284="Дон",$S$6))))))</f>
        <v>0</v>
      </c>
      <c r="H284" s="3" t="b">
        <f>IF(AND(OR(B284="Комиссар",B284="Мирный"),C277="Мирные"),"Победа за мирных",IF(AND(OR(B284="Мафия",B284="Дон"),C277="Мафия"),"Победа за мафию",IF(AND(OR(B284="Мафия",B284="Дон"),C277="Мирные"),"Проигрыш за мафию",IF(AND(OR(B284="Комиссар",B284="Мирный"),C277="Мафия"),"Проигрыш за мирных"))))</f>
        <v>0</v>
      </c>
    </row>
    <row r="285" spans="1:17" x14ac:dyDescent="0.25">
      <c r="A285" s="16"/>
      <c r="B285" s="24"/>
      <c r="C285" s="6" t="s">
        <v>100</v>
      </c>
      <c r="D285" s="27"/>
      <c r="E285" s="21"/>
      <c r="G285" s="3" t="b">
        <f>IF(C277="Мирные",IF(B285="Комиссар",$S$4,IF(B285="Мафия",$S$7,IF(B285="Мирный",$S$3,IF(B285="Дон",$S$2)))),IF(C277="Мафия",IF(B285="Комиссар",$S$1,IF(B285="Мафия",$S$5,IF(B285="Мирный",$S$8,IF(B285="Дон",$S$6))))))</f>
        <v>0</v>
      </c>
      <c r="H285" s="3" t="b">
        <f>IF(AND(OR(B285="Комиссар",B285="Мирный"),C277="Мирные"),"Победа за мирных",IF(AND(OR(B285="Мафия",B285="Дон"),C277="Мафия"),"Победа за мафию",IF(AND(OR(B285="Мафия",B285="Дон"),C277="Мирные"),"Проигрыш за мафию",IF(AND(OR(B285="Комиссар",B285="Мирный"),C277="Мафия"),"Проигрыш за мирных"))))</f>
        <v>0</v>
      </c>
    </row>
    <row r="286" spans="1:17" ht="15.75" thickBot="1" x14ac:dyDescent="0.3">
      <c r="A286" s="28"/>
      <c r="B286" s="23"/>
      <c r="C286" s="25" t="s">
        <v>98</v>
      </c>
      <c r="D286" s="26"/>
      <c r="E286" s="17"/>
      <c r="G286" s="3" t="b">
        <f>IF(C277="Мирные",IF(B286="Комиссар",$S$4,IF(B286="Мафия",$S$7,IF(B286="Мирный",$S$3,IF(B286="Дон",$S$2)))),IF(C277="Мафия",IF(B286="Комиссар",$S$1,IF(B286="Мафия",$S$5,IF(B286="Мирный",$S$8,IF(B286="Дон",$S$6))))))</f>
        <v>0</v>
      </c>
      <c r="H286" s="3" t="b">
        <f>IF(AND(OR(B286="Комиссар",B286="Мирный"),C277="Мирные"),"Победа за мирных",IF(AND(OR(B286="Мафия",B286="Дон"),C277="Мафия"),"Победа за мафию",IF(AND(OR(B286="Мафия",B286="Дон"),C277="Мирные"),"Проигрыш за мафию",IF(AND(OR(B286="Комиссар",B286="Мирный"),C277="Мафия"),"Проигрыш за мирных"))))</f>
        <v>0</v>
      </c>
    </row>
    <row r="287" spans="1:17" x14ac:dyDescent="0.25">
      <c r="A287" s="13"/>
      <c r="B287" s="14"/>
      <c r="C287" s="6" t="s">
        <v>87</v>
      </c>
      <c r="D287" s="15" t="s">
        <v>33</v>
      </c>
      <c r="E287" s="20" t="s">
        <v>88</v>
      </c>
      <c r="P287" s="35" t="s">
        <v>102</v>
      </c>
    </row>
    <row r="288" spans="1:17" x14ac:dyDescent="0.25">
      <c r="A288" s="16"/>
      <c r="B288" s="24"/>
      <c r="C288" s="2"/>
      <c r="D288" s="1"/>
      <c r="E288" s="21"/>
      <c r="G288" s="3" t="b">
        <f>IF(C288="Мирные",IF(B288="Комиссар",$S$4,IF(B288="Мафия",$S$7,IF(B288="Мирный",$S$3,IF(B288="Дон",$S$2)))),IF(C288="Мафия",IF(B288="Комиссар",$S$1,IF(B288="Мафия",$S$5,IF(B288="Мирный",$S$8,IF(B288="Дон",$S$6))))))</f>
        <v>0</v>
      </c>
      <c r="H288" s="3" t="b">
        <f>IF(AND(OR(B288="Комиссар",B288="Мирный"),C288="Мирные"),"Победа за мирных",IF(AND(OR(B288="Мафия",B288="Дон"),C288="Мафия"),"Победа за мафию",IF(AND(OR(B288="Мафия",B288="Дон"),C288="Мирные"),"Проигрыш за мафию",IF(AND(OR(B288="Комиссар",B288="Мирный"),C288="Мафия"),"Проигрыш за мирных"))))</f>
        <v>0</v>
      </c>
      <c r="P288" s="36">
        <f>COUNTIF(B288:B297,"Мафия")</f>
        <v>0</v>
      </c>
      <c r="Q288" s="3" t="s">
        <v>47</v>
      </c>
    </row>
    <row r="289" spans="1:17" x14ac:dyDescent="0.25">
      <c r="A289" s="16"/>
      <c r="B289" s="2"/>
      <c r="C289" s="1"/>
      <c r="D289" s="1"/>
      <c r="E289" s="17"/>
      <c r="G289" s="3" t="b">
        <f>IF(C288="Мирные",IF(B289="Комиссар",$S$4,IF(B289="Мафия",$S$7,IF(B289="Мирный",$S$3,IF(B289="Дон",$S$2)))),IF(C288="Мафия",IF(B289="Комиссар",$S$1,IF(B289="Мафия",$S$5,IF(B289="Мирный",$S$8,IF(B289="Дон",$S$6))))))</f>
        <v>0</v>
      </c>
      <c r="H289" s="3" t="b">
        <f>IF(AND(OR(B289="Комиссар",B289="Мирный"),C288="Мирные"),"Победа за мирных",IF(AND(OR(B289="Мафия",B289="Дон"),C288="Мафия"),"Победа за мафию",IF(AND(OR(B289="Мафия",B289="Дон"),C288="Мирные"),"Проигрыш за мафию",IF(AND(OR(B289="Комиссар",B289="Мирный"),C288="Мафия"),"Проигрыш за мирных"))))</f>
        <v>0</v>
      </c>
      <c r="P289" s="36">
        <f>COUNTIF(B288:B297,"Комиссар")</f>
        <v>0</v>
      </c>
      <c r="Q289" s="3" t="s">
        <v>78</v>
      </c>
    </row>
    <row r="290" spans="1:17" x14ac:dyDescent="0.25">
      <c r="A290" s="16"/>
      <c r="B290" s="2"/>
      <c r="C290" s="1"/>
      <c r="D290" s="1"/>
      <c r="E290" s="17"/>
      <c r="G290" s="3" t="b">
        <f>IF(C288="Мирные",IF(B290="Комиссар",$S$4,IF(B290="Мафия",$S$7,IF(B290="Мирный",$S$3,IF(B290="Дон",$S$2)))),IF(C288="Мафия",IF(B290="Комиссар",$S$1,IF(B290="Мафия",$S$5,IF(B290="Мирный",$S$8,IF(B290="Дон",$S$6))))))</f>
        <v>0</v>
      </c>
      <c r="H290" s="3" t="b">
        <f>IF(AND(OR(B290="Комиссар",B290="Мирный"),C288="Мирные"),"Победа за мирных",IF(AND(OR(B290="Мафия",B290="Дон"),C288="Мафия"),"Победа за мафию",IF(AND(OR(B290="Мафия",B290="Дон"),C288="Мирные"),"Проигрыш за мафию",IF(AND(OR(B290="Комиссар",B290="Мирный"),C288="Мафия"),"Проигрыш за мирных"))))</f>
        <v>0</v>
      </c>
      <c r="P290" s="36">
        <f>COUNTIF(B288:B297,"Дон")</f>
        <v>0</v>
      </c>
      <c r="Q290" s="3" t="s">
        <v>48</v>
      </c>
    </row>
    <row r="291" spans="1:17" x14ac:dyDescent="0.25">
      <c r="A291" s="16"/>
      <c r="B291" s="2"/>
      <c r="C291" s="1"/>
      <c r="D291" s="1"/>
      <c r="E291" s="17"/>
      <c r="G291" s="3" t="b">
        <f>IF(C288="Мирные",IF(B291="Комиссар",$S$4,IF(B291="Мафия",$S$7,IF(B291="Мирный",$S$3,IF(B291="Дон",$S$2)))),IF(C288="Мафия",IF(B291="Комиссар",$S$1,IF(B291="Мафия",$S$5,IF(B291="Мирный",$S$8,IF(B291="Дон",$S$6))))))</f>
        <v>0</v>
      </c>
      <c r="H291" s="3" t="b">
        <f>IF(AND(OR(B291="Комиссар",B291="Мирный"),C288="Мирные"),"Победа за мирных",IF(AND(OR(B291="Мафия",B291="Дон"),C288="Мафия"),"Победа за мафию",IF(AND(OR(B291="Мафия",B291="Дон"),C288="Мирные"),"Проигрыш за мафию",IF(AND(OR(B291="Комиссар",B291="Мирный"),C288="Мафия"),"Проигрыш за мирных"))))</f>
        <v>0</v>
      </c>
    </row>
    <row r="292" spans="1:17" x14ac:dyDescent="0.25">
      <c r="A292" s="16"/>
      <c r="B292" s="2"/>
      <c r="C292" s="1"/>
      <c r="D292" s="1"/>
      <c r="E292" s="17"/>
      <c r="G292" s="3" t="b">
        <f>IF(C288="Мирные",IF(B292="Комиссар",$S$4,IF(B292="Мафия",$S$7,IF(B292="Мирный",$S$3,IF(B292="Дон",$S$2)))),IF(C288="Мафия",IF(B292="Комиссар",$S$1,IF(B292="Мафия",$S$5,IF(B292="Мирный",$S$8,IF(B292="Дон",$S$6))))))</f>
        <v>0</v>
      </c>
      <c r="H292" s="3" t="b">
        <f>IF(AND(OR(B292="Комиссар",B292="Мирный"),C288="Мирные"),"Победа за мирных",IF(AND(OR(B292="Мафия",B292="Дон"),C288="Мафия"),"Победа за мафию",IF(AND(OR(B292="Мафия",B292="Дон"),C288="Мирные"),"Проигрыш за мафию",IF(AND(OR(B292="Комиссар",B292="Мирный"),C288="Мафия"),"Проигрыш за мирных"))))</f>
        <v>0</v>
      </c>
    </row>
    <row r="293" spans="1:17" x14ac:dyDescent="0.25">
      <c r="A293" s="16"/>
      <c r="B293" s="2"/>
      <c r="C293" s="1"/>
      <c r="D293" s="1"/>
      <c r="E293" s="17"/>
      <c r="G293" s="3" t="b">
        <f>IF(C288="Мирные",IF(B293="Комиссар",$S$4,IF(B293="Мафия",$S$7,IF(B293="Мирный",$S$3,IF(B293="Дон",$S$2)))),IF(C288="Мафия",IF(B293="Комиссар",$S$1,IF(B293="Мафия",$S$5,IF(B293="Мирный",$S$8,IF(B293="Дон",$S$6))))))</f>
        <v>0</v>
      </c>
      <c r="H293" s="3" t="b">
        <f>IF(AND(OR(B293="Комиссар",B293="Мирный"),C288="Мирные"),"Победа за мирных",IF(AND(OR(B293="Мафия",B293="Дон"),C288="Мафия"),"Победа за мафию",IF(AND(OR(B293="Мафия",B293="Дон"),C288="Мирные"),"Проигрыш за мафию",IF(AND(OR(B293="Комиссар",B293="Мирный"),C288="Мафия"),"Проигрыш за мирных"))))</f>
        <v>0</v>
      </c>
    </row>
    <row r="294" spans="1:17" x14ac:dyDescent="0.25">
      <c r="A294" s="16"/>
      <c r="B294" s="2"/>
      <c r="C294" s="1"/>
      <c r="D294" s="1"/>
      <c r="E294" s="17"/>
      <c r="G294" s="3" t="b">
        <f>IF(C288="Мирные",IF(B294="Комиссар",$S$4,IF(B294="Мафия",$S$7,IF(B294="Мирный",$S$3,IF(B294="Дон",$S$2)))),IF(C288="Мафия",IF(B294="Комиссар",$S$1,IF(B294="Мафия",$S$5,IF(B294="Мирный",$S$8,IF(B294="Дон",$S$6))))))</f>
        <v>0</v>
      </c>
      <c r="H294" s="3" t="b">
        <f>IF(AND(OR(B294="Комиссар",B294="Мирный"),C288="Мирные"),"Победа за мирных",IF(AND(OR(B294="Мафия",B294="Дон"),C288="Мафия"),"Победа за мафию",IF(AND(OR(B294="Мафия",B294="Дон"),C288="Мирные"),"Проигрыш за мафию",IF(AND(OR(B294="Комиссар",B294="Мирный"),C288="Мафия"),"Проигрыш за мирных"))))</f>
        <v>0</v>
      </c>
    </row>
    <row r="295" spans="1:17" x14ac:dyDescent="0.25">
      <c r="A295" s="16"/>
      <c r="B295" s="2"/>
      <c r="C295" s="1"/>
      <c r="D295" s="1"/>
      <c r="E295" s="17" t="s">
        <v>101</v>
      </c>
      <c r="G295" s="3" t="b">
        <f>IF(C288="Мирные",IF(B295="Комиссар",$S$4,IF(B295="Мафия",$S$7,IF(B295="Мирный",$S$3,IF(B295="Дон",$S$2)))),IF(C288="Мафия",IF(B295="Комиссар",$S$1,IF(B295="Мафия",$S$5,IF(B295="Мирный",$S$8,IF(B295="Дон",$S$6))))))</f>
        <v>0</v>
      </c>
      <c r="H295" s="3" t="b">
        <f>IF(AND(OR(B295="Комиссар",B295="Мирный"),C288="Мирные"),"Победа за мирных",IF(AND(OR(B295="Мафия",B295="Дон"),C288="Мафия"),"Победа за мафию",IF(AND(OR(B295="Мафия",B295="Дон"),C288="Мирные"),"Проигрыш за мафию",IF(AND(OR(B295="Комиссар",B295="Мирный"),C288="Мафия"),"Проигрыш за мирных"))))</f>
        <v>0</v>
      </c>
    </row>
    <row r="296" spans="1:17" x14ac:dyDescent="0.25">
      <c r="A296" s="16"/>
      <c r="B296" s="24"/>
      <c r="C296" s="6" t="s">
        <v>100</v>
      </c>
      <c r="D296" s="27"/>
      <c r="E296" s="21"/>
      <c r="G296" s="3" t="b">
        <f>IF(C288="Мирные",IF(B296="Комиссар",$S$4,IF(B296="Мафия",$S$7,IF(B296="Мирный",$S$3,IF(B296="Дон",$S$2)))),IF(C288="Мафия",IF(B296="Комиссар",$S$1,IF(B296="Мафия",$S$5,IF(B296="Мирный",$S$8,IF(B296="Дон",$S$6))))))</f>
        <v>0</v>
      </c>
      <c r="H296" s="3" t="b">
        <f>IF(AND(OR(B296="Комиссар",B296="Мирный"),C288="Мирные"),"Победа за мирных",IF(AND(OR(B296="Мафия",B296="Дон"),C288="Мафия"),"Победа за мафию",IF(AND(OR(B296="Мафия",B296="Дон"),C288="Мирные"),"Проигрыш за мафию",IF(AND(OR(B296="Комиссар",B296="Мирный"),C288="Мафия"),"Проигрыш за мирных"))))</f>
        <v>0</v>
      </c>
    </row>
    <row r="297" spans="1:17" ht="15.75" thickBot="1" x14ac:dyDescent="0.3">
      <c r="A297" s="28"/>
      <c r="B297" s="23"/>
      <c r="C297" s="25" t="s">
        <v>98</v>
      </c>
      <c r="D297" s="26"/>
      <c r="E297" s="17"/>
      <c r="G297" s="3" t="b">
        <f>IF(C288="Мирные",IF(B297="Комиссар",$S$4,IF(B297="Мафия",$S$7,IF(B297="Мирный",$S$3,IF(B297="Дон",$S$2)))),IF(C288="Мафия",IF(B297="Комиссар",$S$1,IF(B297="Мафия",$S$5,IF(B297="Мирный",$S$8,IF(B297="Дон",$S$6))))))</f>
        <v>0</v>
      </c>
      <c r="H297" s="3" t="b">
        <f>IF(AND(OR(B297="Комиссар",B297="Мирный"),C288="Мирные"),"Победа за мирных",IF(AND(OR(B297="Мафия",B297="Дон"),C288="Мафия"),"Победа за мафию",IF(AND(OR(B297="Мафия",B297="Дон"),C288="Мирные"),"Проигрыш за мафию",IF(AND(OR(B297="Комиссар",B297="Мирный"),C288="Мафия"),"Проигрыш за мирных"))))</f>
        <v>0</v>
      </c>
    </row>
    <row r="298" spans="1:17" x14ac:dyDescent="0.25">
      <c r="A298" s="13"/>
      <c r="B298" s="14"/>
      <c r="C298" s="6" t="s">
        <v>87</v>
      </c>
      <c r="D298" s="15" t="s">
        <v>34</v>
      </c>
      <c r="E298" s="20" t="s">
        <v>88</v>
      </c>
      <c r="P298" s="35" t="s">
        <v>102</v>
      </c>
    </row>
    <row r="299" spans="1:17" x14ac:dyDescent="0.25">
      <c r="A299" s="16"/>
      <c r="B299" s="24"/>
      <c r="C299" s="2"/>
      <c r="D299" s="1"/>
      <c r="E299" s="21"/>
      <c r="G299" s="3" t="b">
        <f>IF(C299="Мирные",IF(B299="Комиссар",$S$4,IF(B299="Мафия",$S$7,IF(B299="Мирный",$S$3,IF(B299="Дон",$S$2)))),IF(C299="Мафия",IF(B299="Комиссар",$S$1,IF(B299="Мафия",$S$5,IF(B299="Мирный",$S$8,IF(B299="Дон",$S$6))))))</f>
        <v>0</v>
      </c>
      <c r="H299" s="3" t="b">
        <f>IF(AND(OR(B299="Комиссар",B299="Мирный"),C299="Мирные"),"Победа за мирных",IF(AND(OR(B299="Мафия",B299="Дон"),C299="Мафия"),"Победа за мафию",IF(AND(OR(B299="Мафия",B299="Дон"),C299="Мирные"),"Проигрыш за мафию",IF(AND(OR(B299="Комиссар",B299="Мирный"),C299="Мафия"),"Проигрыш за мирных"))))</f>
        <v>0</v>
      </c>
      <c r="P299" s="36">
        <f>COUNTIF(B299:B308,"Мафия")</f>
        <v>0</v>
      </c>
      <c r="Q299" s="3" t="s">
        <v>47</v>
      </c>
    </row>
    <row r="300" spans="1:17" x14ac:dyDescent="0.25">
      <c r="A300" s="16"/>
      <c r="B300" s="2"/>
      <c r="C300" s="1"/>
      <c r="D300" s="1"/>
      <c r="E300" s="17"/>
      <c r="G300" s="3" t="b">
        <f>IF(C299="Мирные",IF(B300="Комиссар",$S$4,IF(B300="Мафия",$S$7,IF(B300="Мирный",$S$3,IF(B300="Дон",$S$2)))),IF(C299="Мафия",IF(B300="Комиссар",$S$1,IF(B300="Мафия",$S$5,IF(B300="Мирный",$S$8,IF(B300="Дон",$S$6))))))</f>
        <v>0</v>
      </c>
      <c r="H300" s="3" t="b">
        <f>IF(AND(OR(B300="Комиссар",B300="Мирный"),C299="Мирные"),"Победа за мирных",IF(AND(OR(B300="Мафия",B300="Дон"),C299="Мафия"),"Победа за мафию",IF(AND(OR(B300="Мафия",B300="Дон"),C299="Мирные"),"Проигрыш за мафию",IF(AND(OR(B300="Комиссар",B300="Мирный"),C299="Мафия"),"Проигрыш за мирных"))))</f>
        <v>0</v>
      </c>
      <c r="P300" s="36">
        <f>COUNTIF(B299:B308,"Комиссар")</f>
        <v>0</v>
      </c>
      <c r="Q300" s="3" t="s">
        <v>78</v>
      </c>
    </row>
    <row r="301" spans="1:17" x14ac:dyDescent="0.25">
      <c r="A301" s="16"/>
      <c r="B301" s="2"/>
      <c r="C301" s="1"/>
      <c r="D301" s="1"/>
      <c r="E301" s="17"/>
      <c r="G301" s="3" t="b">
        <f>IF(C299="Мирные",IF(B301="Комиссар",$S$4,IF(B301="Мафия",$S$7,IF(B301="Мирный",$S$3,IF(B301="Дон",$S$2)))),IF(C299="Мафия",IF(B301="Комиссар",$S$1,IF(B301="Мафия",$S$5,IF(B301="Мирный",$S$8,IF(B301="Дон",$S$6))))))</f>
        <v>0</v>
      </c>
      <c r="H301" s="3" t="b">
        <f>IF(AND(OR(B301="Комиссар",B301="Мирный"),C299="Мирные"),"Победа за мирных",IF(AND(OR(B301="Мафия",B301="Дон"),C299="Мафия"),"Победа за мафию",IF(AND(OR(B301="Мафия",B301="Дон"),C299="Мирные"),"Проигрыш за мафию",IF(AND(OR(B301="Комиссар",B301="Мирный"),C299="Мафия"),"Проигрыш за мирных"))))</f>
        <v>0</v>
      </c>
      <c r="P301" s="36">
        <f>COUNTIF(B299:B308,"Дон")</f>
        <v>0</v>
      </c>
      <c r="Q301" s="3" t="s">
        <v>48</v>
      </c>
    </row>
    <row r="302" spans="1:17" x14ac:dyDescent="0.25">
      <c r="A302" s="16"/>
      <c r="B302" s="2"/>
      <c r="C302" s="1"/>
      <c r="D302" s="1"/>
      <c r="E302" s="17"/>
      <c r="G302" s="3" t="b">
        <f>IF(C299="Мирные",IF(B302="Комиссар",$S$4,IF(B302="Мафия",$S$7,IF(B302="Мирный",$S$3,IF(B302="Дон",$S$2)))),IF(C299="Мафия",IF(B302="Комиссар",$S$1,IF(B302="Мафия",$S$5,IF(B302="Мирный",$S$8,IF(B302="Дон",$S$6))))))</f>
        <v>0</v>
      </c>
      <c r="H302" s="3" t="b">
        <f>IF(AND(OR(B302="Комиссар",B302="Мирный"),C299="Мирные"),"Победа за мирных",IF(AND(OR(B302="Мафия",B302="Дон"),C299="Мафия"),"Победа за мафию",IF(AND(OR(B302="Мафия",B302="Дон"),C299="Мирные"),"Проигрыш за мафию",IF(AND(OR(B302="Комиссар",B302="Мирный"),C299="Мафия"),"Проигрыш за мирных"))))</f>
        <v>0</v>
      </c>
    </row>
    <row r="303" spans="1:17" x14ac:dyDescent="0.25">
      <c r="A303" s="16"/>
      <c r="B303" s="2"/>
      <c r="C303" s="1"/>
      <c r="D303" s="1"/>
      <c r="E303" s="17"/>
      <c r="G303" s="3" t="b">
        <f>IF(C299="Мирные",IF(B303="Комиссар",$S$4,IF(B303="Мафия",$S$7,IF(B303="Мирный",$S$3,IF(B303="Дон",$S$2)))),IF(C299="Мафия",IF(B303="Комиссар",$S$1,IF(B303="Мафия",$S$5,IF(B303="Мирный",$S$8,IF(B303="Дон",$S$6))))))</f>
        <v>0</v>
      </c>
      <c r="H303" s="3" t="b">
        <f>IF(AND(OR(B303="Комиссар",B303="Мирный"),C299="Мирные"),"Победа за мирных",IF(AND(OR(B303="Мафия",B303="Дон"),C299="Мафия"),"Победа за мафию",IF(AND(OR(B303="Мафия",B303="Дон"),C299="Мирные"),"Проигрыш за мафию",IF(AND(OR(B303="Комиссар",B303="Мирный"),C299="Мафия"),"Проигрыш за мирных"))))</f>
        <v>0</v>
      </c>
    </row>
    <row r="304" spans="1:17" x14ac:dyDescent="0.25">
      <c r="A304" s="16"/>
      <c r="B304" s="2"/>
      <c r="C304" s="1"/>
      <c r="D304" s="1"/>
      <c r="E304" s="17"/>
      <c r="G304" s="3" t="b">
        <f>IF(C299="Мирные",IF(B304="Комиссар",$S$4,IF(B304="Мафия",$S$7,IF(B304="Мирный",$S$3,IF(B304="Дон",$S$2)))),IF(C299="Мафия",IF(B304="Комиссар",$S$1,IF(B304="Мафия",$S$5,IF(B304="Мирный",$S$8,IF(B304="Дон",$S$6))))))</f>
        <v>0</v>
      </c>
      <c r="H304" s="3" t="b">
        <f>IF(AND(OR(B304="Комиссар",B304="Мирный"),C299="Мирные"),"Победа за мирных",IF(AND(OR(B304="Мафия",B304="Дон"),C299="Мафия"),"Победа за мафию",IF(AND(OR(B304="Мафия",B304="Дон"),C299="Мирные"),"Проигрыш за мафию",IF(AND(OR(B304="Комиссар",B304="Мирный"),C299="Мафия"),"Проигрыш за мирных"))))</f>
        <v>0</v>
      </c>
    </row>
    <row r="305" spans="1:17" x14ac:dyDescent="0.25">
      <c r="A305" s="16"/>
      <c r="B305" s="2"/>
      <c r="C305" s="1"/>
      <c r="D305" s="1"/>
      <c r="E305" s="17"/>
      <c r="G305" s="3" t="b">
        <f>IF(C299="Мирные",IF(B305="Комиссар",$S$4,IF(B305="Мафия",$S$7,IF(B305="Мирный",$S$3,IF(B305="Дон",$S$2)))),IF(C299="Мафия",IF(B305="Комиссар",$S$1,IF(B305="Мафия",$S$5,IF(B305="Мирный",$S$8,IF(B305="Дон",$S$6))))))</f>
        <v>0</v>
      </c>
      <c r="H305" s="3" t="b">
        <f>IF(AND(OR(B305="Комиссар",B305="Мирный"),C299="Мирные"),"Победа за мирных",IF(AND(OR(B305="Мафия",B305="Дон"),C299="Мафия"),"Победа за мафию",IF(AND(OR(B305="Мафия",B305="Дон"),C299="Мирные"),"Проигрыш за мафию",IF(AND(OR(B305="Комиссар",B305="Мирный"),C299="Мафия"),"Проигрыш за мирных"))))</f>
        <v>0</v>
      </c>
    </row>
    <row r="306" spans="1:17" x14ac:dyDescent="0.25">
      <c r="A306" s="16"/>
      <c r="B306" s="2"/>
      <c r="C306" s="1"/>
      <c r="D306" s="1"/>
      <c r="E306" s="17" t="s">
        <v>101</v>
      </c>
      <c r="G306" s="3" t="b">
        <f>IF(C299="Мирные",IF(B306="Комиссар",$S$4,IF(B306="Мафия",$S$7,IF(B306="Мирный",$S$3,IF(B306="Дон",$S$2)))),IF(C299="Мафия",IF(B306="Комиссар",$S$1,IF(B306="Мафия",$S$5,IF(B306="Мирный",$S$8,IF(B306="Дон",$S$6))))))</f>
        <v>0</v>
      </c>
      <c r="H306" s="3" t="b">
        <f>IF(AND(OR(B306="Комиссар",B306="Мирный"),C299="Мирные"),"Победа за мирных",IF(AND(OR(B306="Мафия",B306="Дон"),C299="Мафия"),"Победа за мафию",IF(AND(OR(B306="Мафия",B306="Дон"),C299="Мирные"),"Проигрыш за мафию",IF(AND(OR(B306="Комиссар",B306="Мирный"),C299="Мафия"),"Проигрыш за мирных"))))</f>
        <v>0</v>
      </c>
    </row>
    <row r="307" spans="1:17" x14ac:dyDescent="0.25">
      <c r="A307" s="16"/>
      <c r="B307" s="24"/>
      <c r="C307" s="6" t="s">
        <v>100</v>
      </c>
      <c r="D307" s="27"/>
      <c r="E307" s="21"/>
      <c r="G307" s="3" t="b">
        <f>IF(C299="Мирные",IF(B307="Комиссар",$S$4,IF(B307="Мафия",$S$7,IF(B307="Мирный",$S$3,IF(B307="Дон",$S$2)))),IF(C299="Мафия",IF(B307="Комиссар",$S$1,IF(B307="Мафия",$S$5,IF(B307="Мирный",$S$8,IF(B307="Дон",$S$6))))))</f>
        <v>0</v>
      </c>
      <c r="H307" s="3" t="b">
        <f>IF(AND(OR(B307="Комиссар",B307="Мирный"),C299="Мирные"),"Победа за мирных",IF(AND(OR(B307="Мафия",B307="Дон"),C299="Мафия"),"Победа за мафию",IF(AND(OR(B307="Мафия",B307="Дон"),C299="Мирные"),"Проигрыш за мафию",IF(AND(OR(B307="Комиссар",B307="Мирный"),C299="Мафия"),"Проигрыш за мирных"))))</f>
        <v>0</v>
      </c>
    </row>
    <row r="308" spans="1:17" ht="15.75" thickBot="1" x14ac:dyDescent="0.3">
      <c r="A308" s="28"/>
      <c r="B308" s="23"/>
      <c r="C308" s="25" t="s">
        <v>98</v>
      </c>
      <c r="D308" s="26"/>
      <c r="E308" s="17"/>
      <c r="G308" s="3" t="b">
        <f>IF(C299="Мирные",IF(B308="Комиссар",$S$4,IF(B308="Мафия",$S$7,IF(B308="Мирный",$S$3,IF(B308="Дон",$S$2)))),IF(C299="Мафия",IF(B308="Комиссар",$S$1,IF(B308="Мафия",$S$5,IF(B308="Мирный",$S$8,IF(B308="Дон",$S$6))))))</f>
        <v>0</v>
      </c>
      <c r="H308" s="3" t="b">
        <f>IF(AND(OR(B308="Комиссар",B308="Мирный"),C299="Мирные"),"Победа за мирных",IF(AND(OR(B308="Мафия",B308="Дон"),C299="Мафия"),"Победа за мафию",IF(AND(OR(B308="Мафия",B308="Дон"),C299="Мирные"),"Проигрыш за мафию",IF(AND(OR(B308="Комиссар",B308="Мирный"),C299="Мафия"),"Проигрыш за мирных"))))</f>
        <v>0</v>
      </c>
    </row>
    <row r="309" spans="1:17" x14ac:dyDescent="0.25">
      <c r="A309" s="13"/>
      <c r="B309" s="14"/>
      <c r="C309" s="6" t="s">
        <v>87</v>
      </c>
      <c r="D309" s="15" t="s">
        <v>35</v>
      </c>
      <c r="E309" s="20" t="s">
        <v>88</v>
      </c>
      <c r="P309" s="35" t="s">
        <v>102</v>
      </c>
    </row>
    <row r="310" spans="1:17" x14ac:dyDescent="0.25">
      <c r="A310" s="16"/>
      <c r="B310" s="24"/>
      <c r="C310" s="2"/>
      <c r="D310" s="1"/>
      <c r="E310" s="21"/>
      <c r="G310" s="3" t="b">
        <f>IF(C310="Мирные",IF(B310="Комиссар",$S$4,IF(B310="Мафия",$S$7,IF(B310="Мирный",$S$3,IF(B310="Дон",$S$2)))),IF(C310="Мафия",IF(B310="Комиссар",$S$1,IF(B310="Мафия",$S$5,IF(B310="Мирный",$S$8,IF(B310="Дон",$S$6))))))</f>
        <v>0</v>
      </c>
      <c r="H310" s="3" t="b">
        <f>IF(AND(OR(B310="Комиссар",B310="Мирный"),C310="Мирные"),"Победа за мирных",IF(AND(OR(B310="Мафия",B310="Дон"),C310="Мафия"),"Победа за мафию",IF(AND(OR(B310="Мафия",B310="Дон"),C310="Мирные"),"Проигрыш за мафию",IF(AND(OR(B310="Комиссар",B310="Мирный"),C310="Мафия"),"Проигрыш за мирных"))))</f>
        <v>0</v>
      </c>
      <c r="P310" s="36">
        <f>COUNTIF(B310:B319,"Мафия")</f>
        <v>0</v>
      </c>
      <c r="Q310" s="3" t="s">
        <v>47</v>
      </c>
    </row>
    <row r="311" spans="1:17" x14ac:dyDescent="0.25">
      <c r="A311" s="16"/>
      <c r="B311" s="2"/>
      <c r="C311" s="1"/>
      <c r="D311" s="1"/>
      <c r="E311" s="17"/>
      <c r="G311" s="3" t="b">
        <f>IF(C310="Мирные",IF(B311="Комиссар",$S$4,IF(B311="Мафия",$S$7,IF(B311="Мирный",$S$3,IF(B311="Дон",$S$2)))),IF(C310="Мафия",IF(B311="Комиссар",$S$1,IF(B311="Мафия",$S$5,IF(B311="Мирный",$S$8,IF(B311="Дон",$S$6))))))</f>
        <v>0</v>
      </c>
      <c r="H311" s="3" t="b">
        <f>IF(AND(OR(B311="Комиссар",B311="Мирный"),C310="Мирные"),"Победа за мирных",IF(AND(OR(B311="Мафия",B311="Дон"),C310="Мафия"),"Победа за мафию",IF(AND(OR(B311="Мафия",B311="Дон"),C310="Мирные"),"Проигрыш за мафию",IF(AND(OR(B311="Комиссар",B311="Мирный"),C310="Мафия"),"Проигрыш за мирных"))))</f>
        <v>0</v>
      </c>
      <c r="P311" s="36">
        <f>COUNTIF(B310:B319,"Комиссар")</f>
        <v>0</v>
      </c>
      <c r="Q311" s="3" t="s">
        <v>78</v>
      </c>
    </row>
    <row r="312" spans="1:17" x14ac:dyDescent="0.25">
      <c r="A312" s="16"/>
      <c r="B312" s="2"/>
      <c r="C312" s="1"/>
      <c r="D312" s="1"/>
      <c r="E312" s="17"/>
      <c r="G312" s="3" t="b">
        <f>IF(C310="Мирные",IF(B312="Комиссар",$S$4,IF(B312="Мафия",$S$7,IF(B312="Мирный",$S$3,IF(B312="Дон",$S$2)))),IF(C310="Мафия",IF(B312="Комиссар",$S$1,IF(B312="Мафия",$S$5,IF(B312="Мирный",$S$8,IF(B312="Дон",$S$6))))))</f>
        <v>0</v>
      </c>
      <c r="H312" s="3" t="b">
        <f>IF(AND(OR(B312="Комиссар",B312="Мирный"),C310="Мирные"),"Победа за мирных",IF(AND(OR(B312="Мафия",B312="Дон"),C310="Мафия"),"Победа за мафию",IF(AND(OR(B312="Мафия",B312="Дон"),C310="Мирные"),"Проигрыш за мафию",IF(AND(OR(B312="Комиссар",B312="Мирный"),C310="Мафия"),"Проигрыш за мирных"))))</f>
        <v>0</v>
      </c>
      <c r="P312" s="36">
        <f>COUNTIF(B310:B319,"Дон")</f>
        <v>0</v>
      </c>
      <c r="Q312" s="3" t="s">
        <v>48</v>
      </c>
    </row>
    <row r="313" spans="1:17" x14ac:dyDescent="0.25">
      <c r="A313" s="16"/>
      <c r="B313" s="2"/>
      <c r="C313" s="1"/>
      <c r="D313" s="1"/>
      <c r="E313" s="17"/>
      <c r="G313" s="3" t="b">
        <f>IF(C310="Мирные",IF(B313="Комиссар",$S$4,IF(B313="Мафия",$S$7,IF(B313="Мирный",$S$3,IF(B313="Дон",$S$2)))),IF(C310="Мафия",IF(B313="Комиссар",$S$1,IF(B313="Мафия",$S$5,IF(B313="Мирный",$S$8,IF(B313="Дон",$S$6))))))</f>
        <v>0</v>
      </c>
      <c r="H313" s="3" t="b">
        <f>IF(AND(OR(B313="Комиссар",B313="Мирный"),C310="Мирные"),"Победа за мирных",IF(AND(OR(B313="Мафия",B313="Дон"),C310="Мафия"),"Победа за мафию",IF(AND(OR(B313="Мафия",B313="Дон"),C310="Мирные"),"Проигрыш за мафию",IF(AND(OR(B313="Комиссар",B313="Мирный"),C310="Мафия"),"Проигрыш за мирных"))))</f>
        <v>0</v>
      </c>
    </row>
    <row r="314" spans="1:17" x14ac:dyDescent="0.25">
      <c r="A314" s="16"/>
      <c r="B314" s="2"/>
      <c r="C314" s="1"/>
      <c r="D314" s="1"/>
      <c r="E314" s="17"/>
      <c r="G314" s="3" t="b">
        <f>IF(C310="Мирные",IF(B314="Комиссар",$S$4,IF(B314="Мафия",$S$7,IF(B314="Мирный",$S$3,IF(B314="Дон",$S$2)))),IF(C310="Мафия",IF(B314="Комиссар",$S$1,IF(B314="Мафия",$S$5,IF(B314="Мирный",$S$8,IF(B314="Дон",$S$6))))))</f>
        <v>0</v>
      </c>
      <c r="H314" s="3" t="b">
        <f>IF(AND(OR(B314="Комиссар",B314="Мирный"),C310="Мирные"),"Победа за мирных",IF(AND(OR(B314="Мафия",B314="Дон"),C310="Мафия"),"Победа за мафию",IF(AND(OR(B314="Мафия",B314="Дон"),C310="Мирные"),"Проигрыш за мафию",IF(AND(OR(B314="Комиссар",B314="Мирный"),C310="Мафия"),"Проигрыш за мирных"))))</f>
        <v>0</v>
      </c>
    </row>
    <row r="315" spans="1:17" x14ac:dyDescent="0.25">
      <c r="A315" s="16"/>
      <c r="B315" s="2"/>
      <c r="C315" s="1"/>
      <c r="D315" s="1"/>
      <c r="E315" s="17"/>
      <c r="G315" s="3" t="b">
        <f>IF(C310="Мирные",IF(B315="Комиссар",$S$4,IF(B315="Мафия",$S$7,IF(B315="Мирный",$S$3,IF(B315="Дон",$S$2)))),IF(C310="Мафия",IF(B315="Комиссар",$S$1,IF(B315="Мафия",$S$5,IF(B315="Мирный",$S$8,IF(B315="Дон",$S$6))))))</f>
        <v>0</v>
      </c>
      <c r="H315" s="3" t="b">
        <f>IF(AND(OR(B315="Комиссар",B315="Мирный"),C310="Мирные"),"Победа за мирных",IF(AND(OR(B315="Мафия",B315="Дон"),C310="Мафия"),"Победа за мафию",IF(AND(OR(B315="Мафия",B315="Дон"),C310="Мирные"),"Проигрыш за мафию",IF(AND(OR(B315="Комиссар",B315="Мирный"),C310="Мафия"),"Проигрыш за мирных"))))</f>
        <v>0</v>
      </c>
    </row>
    <row r="316" spans="1:17" x14ac:dyDescent="0.25">
      <c r="A316" s="16"/>
      <c r="B316" s="2"/>
      <c r="C316" s="1"/>
      <c r="D316" s="1"/>
      <c r="E316" s="17"/>
      <c r="G316" s="3" t="b">
        <f>IF(C310="Мирные",IF(B316="Комиссар",$S$4,IF(B316="Мафия",$S$7,IF(B316="Мирный",$S$3,IF(B316="Дон",$S$2)))),IF(C310="Мафия",IF(B316="Комиссар",$S$1,IF(B316="Мафия",$S$5,IF(B316="Мирный",$S$8,IF(B316="Дон",$S$6))))))</f>
        <v>0</v>
      </c>
      <c r="H316" s="3" t="b">
        <f>IF(AND(OR(B316="Комиссар",B316="Мирный"),C310="Мирные"),"Победа за мирных",IF(AND(OR(B316="Мафия",B316="Дон"),C310="Мафия"),"Победа за мафию",IF(AND(OR(B316="Мафия",B316="Дон"),C310="Мирные"),"Проигрыш за мафию",IF(AND(OR(B316="Комиссар",B316="Мирный"),C310="Мафия"),"Проигрыш за мирных"))))</f>
        <v>0</v>
      </c>
    </row>
    <row r="317" spans="1:17" x14ac:dyDescent="0.25">
      <c r="A317" s="16"/>
      <c r="B317" s="2"/>
      <c r="C317" s="1"/>
      <c r="D317" s="1"/>
      <c r="E317" s="17" t="s">
        <v>101</v>
      </c>
      <c r="G317" s="3" t="b">
        <f>IF(C310="Мирные",IF(B317="Комиссар",$S$4,IF(B317="Мафия",$S$7,IF(B317="Мирный",$S$3,IF(B317="Дон",$S$2)))),IF(C310="Мафия",IF(B317="Комиссар",$S$1,IF(B317="Мафия",$S$5,IF(B317="Мирный",$S$8,IF(B317="Дон",$S$6))))))</f>
        <v>0</v>
      </c>
      <c r="H317" s="3" t="b">
        <f>IF(AND(OR(B317="Комиссар",B317="Мирный"),C310="Мирные"),"Победа за мирных",IF(AND(OR(B317="Мафия",B317="Дон"),C310="Мафия"),"Победа за мафию",IF(AND(OR(B317="Мафия",B317="Дон"),C310="Мирные"),"Проигрыш за мафию",IF(AND(OR(B317="Комиссар",B317="Мирный"),C310="Мафия"),"Проигрыш за мирных"))))</f>
        <v>0</v>
      </c>
    </row>
    <row r="318" spans="1:17" x14ac:dyDescent="0.25">
      <c r="A318" s="16"/>
      <c r="B318" s="24"/>
      <c r="C318" s="6" t="s">
        <v>100</v>
      </c>
      <c r="D318" s="27"/>
      <c r="E318" s="21"/>
      <c r="G318" s="3" t="b">
        <f>IF(C310="Мирные",IF(B318="Комиссар",$S$4,IF(B318="Мафия",$S$7,IF(B318="Мирный",$S$3,IF(B318="Дон",$S$2)))),IF(C310="Мафия",IF(B318="Комиссар",$S$1,IF(B318="Мафия",$S$5,IF(B318="Мирный",$S$8,IF(B318="Дон",$S$6))))))</f>
        <v>0</v>
      </c>
      <c r="H318" s="3" t="b">
        <f>IF(AND(OR(B318="Комиссар",B318="Мирный"),C310="Мирные"),"Победа за мирных",IF(AND(OR(B318="Мафия",B318="Дон"),C310="Мафия"),"Победа за мафию",IF(AND(OR(B318="Мафия",B318="Дон"),C310="Мирные"),"Проигрыш за мафию",IF(AND(OR(B318="Комиссар",B318="Мирный"),C310="Мафия"),"Проигрыш за мирных"))))</f>
        <v>0</v>
      </c>
    </row>
    <row r="319" spans="1:17" ht="15.75" thickBot="1" x14ac:dyDescent="0.3">
      <c r="A319" s="28"/>
      <c r="B319" s="23"/>
      <c r="C319" s="25" t="s">
        <v>98</v>
      </c>
      <c r="D319" s="26"/>
      <c r="E319" s="17"/>
      <c r="G319" s="3" t="b">
        <f>IF(C310="Мирные",IF(B319="Комиссар",$S$4,IF(B319="Мафия",$S$7,IF(B319="Мирный",$S$3,IF(B319="Дон",$S$2)))),IF(C310="Мафия",IF(B319="Комиссар",$S$1,IF(B319="Мафия",$S$5,IF(B319="Мирный",$S$8,IF(B319="Дон",$S$6))))))</f>
        <v>0</v>
      </c>
      <c r="H319" s="3" t="b">
        <f>IF(AND(OR(B319="Комиссар",B319="Мирный"),C310="Мирные"),"Победа за мирных",IF(AND(OR(B319="Мафия",B319="Дон"),C310="Мафия"),"Победа за мафию",IF(AND(OR(B319="Мафия",B319="Дон"),C310="Мирные"),"Проигрыш за мафию",IF(AND(OR(B319="Комиссар",B319="Мирный"),C310="Мафия"),"Проигрыш за мирных"))))</f>
        <v>0</v>
      </c>
    </row>
    <row r="320" spans="1:17" x14ac:dyDescent="0.25">
      <c r="A320" s="13"/>
      <c r="B320" s="14"/>
      <c r="C320" s="6" t="s">
        <v>87</v>
      </c>
      <c r="D320" s="15" t="s">
        <v>36</v>
      </c>
      <c r="E320" s="20" t="s">
        <v>88</v>
      </c>
      <c r="P320" s="35" t="s">
        <v>102</v>
      </c>
    </row>
    <row r="321" spans="1:17" x14ac:dyDescent="0.25">
      <c r="A321" s="16"/>
      <c r="B321" s="24"/>
      <c r="C321" s="2"/>
      <c r="D321" s="1"/>
      <c r="E321" s="21"/>
      <c r="G321" s="3" t="b">
        <f>IF(C321="Мирные",IF(B321="Комиссар",$S$4,IF(B321="Мафия",$S$7,IF(B321="Мирный",$S$3,IF(B321="Дон",$S$2)))),IF(C321="Мафия",IF(B321="Комиссар",$S$1,IF(B321="Мафия",$S$5,IF(B321="Мирный",$S$8,IF(B321="Дон",$S$6))))))</f>
        <v>0</v>
      </c>
      <c r="H321" s="3" t="b">
        <f>IF(AND(OR(B321="Комиссар",B321="Мирный"),C321="Мирные"),"Победа за мирных",IF(AND(OR(B321="Мафия",B321="Дон"),C321="Мафия"),"Победа за мафию",IF(AND(OR(B321="Мафия",B321="Дон"),C321="Мирные"),"Проигрыш за мафию",IF(AND(OR(B321="Комиссар",B321="Мирный"),C321="Мафия"),"Проигрыш за мирных"))))</f>
        <v>0</v>
      </c>
      <c r="P321" s="36">
        <f>COUNTIF(B321:B330,"Мафия")</f>
        <v>0</v>
      </c>
      <c r="Q321" s="3" t="s">
        <v>47</v>
      </c>
    </row>
    <row r="322" spans="1:17" x14ac:dyDescent="0.25">
      <c r="A322" s="16"/>
      <c r="B322" s="2"/>
      <c r="C322" s="1"/>
      <c r="D322" s="1"/>
      <c r="E322" s="17"/>
      <c r="G322" s="3" t="b">
        <f>IF(C321="Мирные",IF(B322="Комиссар",$S$4,IF(B322="Мафия",$S$7,IF(B322="Мирный",$S$3,IF(B322="Дон",$S$2)))),IF(C321="Мафия",IF(B322="Комиссар",$S$1,IF(B322="Мафия",$S$5,IF(B322="Мирный",$S$8,IF(B322="Дон",$S$6))))))</f>
        <v>0</v>
      </c>
      <c r="H322" s="3" t="b">
        <f>IF(AND(OR(B322="Комиссар",B322="Мирный"),C321="Мирные"),"Победа за мирных",IF(AND(OR(B322="Мафия",B322="Дон"),C321="Мафия"),"Победа за мафию",IF(AND(OR(B322="Мафия",B322="Дон"),C321="Мирные"),"Проигрыш за мафию",IF(AND(OR(B322="Комиссар",B322="Мирный"),C321="Мафия"),"Проигрыш за мирных"))))</f>
        <v>0</v>
      </c>
      <c r="P322" s="36">
        <f>COUNTIF(B321:B330,"Комиссар")</f>
        <v>0</v>
      </c>
      <c r="Q322" s="3" t="s">
        <v>78</v>
      </c>
    </row>
    <row r="323" spans="1:17" x14ac:dyDescent="0.25">
      <c r="A323" s="16"/>
      <c r="B323" s="2"/>
      <c r="C323" s="1"/>
      <c r="D323" s="1"/>
      <c r="E323" s="17"/>
      <c r="G323" s="3" t="b">
        <f>IF(C321="Мирные",IF(B323="Комиссар",$S$4,IF(B323="Мафия",$S$7,IF(B323="Мирный",$S$3,IF(B323="Дон",$S$2)))),IF(C321="Мафия",IF(B323="Комиссар",$S$1,IF(B323="Мафия",$S$5,IF(B323="Мирный",$S$8,IF(B323="Дон",$S$6))))))</f>
        <v>0</v>
      </c>
      <c r="H323" s="3" t="b">
        <f>IF(AND(OR(B323="Комиссар",B323="Мирный"),C321="Мирные"),"Победа за мирных",IF(AND(OR(B323="Мафия",B323="Дон"),C321="Мафия"),"Победа за мафию",IF(AND(OR(B323="Мафия",B323="Дон"),C321="Мирные"),"Проигрыш за мафию",IF(AND(OR(B323="Комиссар",B323="Мирный"),C321="Мафия"),"Проигрыш за мирных"))))</f>
        <v>0</v>
      </c>
      <c r="P323" s="36">
        <f>COUNTIF(B321:B330,"Дон")</f>
        <v>0</v>
      </c>
      <c r="Q323" s="3" t="s">
        <v>48</v>
      </c>
    </row>
    <row r="324" spans="1:17" x14ac:dyDescent="0.25">
      <c r="A324" s="16"/>
      <c r="B324" s="2"/>
      <c r="C324" s="1"/>
      <c r="D324" s="1"/>
      <c r="E324" s="17"/>
      <c r="G324" s="3" t="b">
        <f>IF(C321="Мирные",IF(B324="Комиссар",$S$4,IF(B324="Мафия",$S$7,IF(B324="Мирный",$S$3,IF(B324="Дон",$S$2)))),IF(C321="Мафия",IF(B324="Комиссар",$S$1,IF(B324="Мафия",$S$5,IF(B324="Мирный",$S$8,IF(B324="Дон",$S$6))))))</f>
        <v>0</v>
      </c>
      <c r="H324" s="3" t="b">
        <f>IF(AND(OR(B324="Комиссар",B324="Мирный"),C321="Мирные"),"Победа за мирных",IF(AND(OR(B324="Мафия",B324="Дон"),C321="Мафия"),"Победа за мафию",IF(AND(OR(B324="Мафия",B324="Дон"),C321="Мирные"),"Проигрыш за мафию",IF(AND(OR(B324="Комиссар",B324="Мирный"),C321="Мафия"),"Проигрыш за мирных"))))</f>
        <v>0</v>
      </c>
    </row>
    <row r="325" spans="1:17" x14ac:dyDescent="0.25">
      <c r="A325" s="16"/>
      <c r="B325" s="2"/>
      <c r="C325" s="1"/>
      <c r="D325" s="1"/>
      <c r="E325" s="17"/>
      <c r="G325" s="3" t="b">
        <f>IF(C321="Мирные",IF(B325="Комиссар",$S$4,IF(B325="Мафия",$S$7,IF(B325="Мирный",$S$3,IF(B325="Дон",$S$2)))),IF(C321="Мафия",IF(B325="Комиссар",$S$1,IF(B325="Мафия",$S$5,IF(B325="Мирный",$S$8,IF(B325="Дон",$S$6))))))</f>
        <v>0</v>
      </c>
      <c r="H325" s="3" t="b">
        <f>IF(AND(OR(B325="Комиссар",B325="Мирный"),C321="Мирные"),"Победа за мирных",IF(AND(OR(B325="Мафия",B325="Дон"),C321="Мафия"),"Победа за мафию",IF(AND(OR(B325="Мафия",B325="Дон"),C321="Мирные"),"Проигрыш за мафию",IF(AND(OR(B325="Комиссар",B325="Мирный"),C321="Мафия"),"Проигрыш за мирных"))))</f>
        <v>0</v>
      </c>
    </row>
    <row r="326" spans="1:17" x14ac:dyDescent="0.25">
      <c r="A326" s="16"/>
      <c r="B326" s="2"/>
      <c r="C326" s="1"/>
      <c r="D326" s="1"/>
      <c r="E326" s="17"/>
      <c r="G326" s="3" t="b">
        <f>IF(C321="Мирные",IF(B326="Комиссар",$S$4,IF(B326="Мафия",$S$7,IF(B326="Мирный",$S$3,IF(B326="Дон",$S$2)))),IF(C321="Мафия",IF(B326="Комиссар",$S$1,IF(B326="Мафия",$S$5,IF(B326="Мирный",$S$8,IF(B326="Дон",$S$6))))))</f>
        <v>0</v>
      </c>
      <c r="H326" s="3" t="b">
        <f>IF(AND(OR(B326="Комиссар",B326="Мирный"),C321="Мирные"),"Победа за мирных",IF(AND(OR(B326="Мафия",B326="Дон"),C321="Мафия"),"Победа за мафию",IF(AND(OR(B326="Мафия",B326="Дон"),C321="Мирные"),"Проигрыш за мафию",IF(AND(OR(B326="Комиссар",B326="Мирный"),C321="Мафия"),"Проигрыш за мирных"))))</f>
        <v>0</v>
      </c>
    </row>
    <row r="327" spans="1:17" x14ac:dyDescent="0.25">
      <c r="A327" s="16"/>
      <c r="B327" s="2"/>
      <c r="C327" s="1"/>
      <c r="D327" s="1"/>
      <c r="E327" s="17"/>
      <c r="G327" s="3" t="b">
        <f>IF(C321="Мирные",IF(B327="Комиссар",$S$4,IF(B327="Мафия",$S$7,IF(B327="Мирный",$S$3,IF(B327="Дон",$S$2)))),IF(C321="Мафия",IF(B327="Комиссар",$S$1,IF(B327="Мафия",$S$5,IF(B327="Мирный",$S$8,IF(B327="Дон",$S$6))))))</f>
        <v>0</v>
      </c>
      <c r="H327" s="3" t="b">
        <f>IF(AND(OR(B327="Комиссар",B327="Мирный"),C321="Мирные"),"Победа за мирных",IF(AND(OR(B327="Мафия",B327="Дон"),C321="Мафия"),"Победа за мафию",IF(AND(OR(B327="Мафия",B327="Дон"),C321="Мирные"),"Проигрыш за мафию",IF(AND(OR(B327="Комиссар",B327="Мирный"),C321="Мафия"),"Проигрыш за мирных"))))</f>
        <v>0</v>
      </c>
    </row>
    <row r="328" spans="1:17" x14ac:dyDescent="0.25">
      <c r="A328" s="16"/>
      <c r="B328" s="2"/>
      <c r="C328" s="1"/>
      <c r="D328" s="1"/>
      <c r="E328" s="17" t="s">
        <v>101</v>
      </c>
      <c r="G328" s="3" t="b">
        <f>IF(C321="Мирные",IF(B328="Комиссар",$S$4,IF(B328="Мафия",$S$7,IF(B328="Мирный",$S$3,IF(B328="Дон",$S$2)))),IF(C321="Мафия",IF(B328="Комиссар",$S$1,IF(B328="Мафия",$S$5,IF(B328="Мирный",$S$8,IF(B328="Дон",$S$6))))))</f>
        <v>0</v>
      </c>
      <c r="H328" s="3" t="b">
        <f>IF(AND(OR(B328="Комиссар",B328="Мирный"),C321="Мирные"),"Победа за мирных",IF(AND(OR(B328="Мафия",B328="Дон"),C321="Мафия"),"Победа за мафию",IF(AND(OR(B328="Мафия",B328="Дон"),C321="Мирные"),"Проигрыш за мафию",IF(AND(OR(B328="Комиссар",B328="Мирный"),C321="Мафия"),"Проигрыш за мирных"))))</f>
        <v>0</v>
      </c>
    </row>
    <row r="329" spans="1:17" x14ac:dyDescent="0.25">
      <c r="A329" s="16"/>
      <c r="B329" s="24"/>
      <c r="C329" s="6" t="s">
        <v>100</v>
      </c>
      <c r="D329" s="27"/>
      <c r="E329" s="21"/>
      <c r="G329" s="3" t="b">
        <f>IF(C321="Мирные",IF(B329="Комиссар",$S$4,IF(B329="Мафия",$S$7,IF(B329="Мирный",$S$3,IF(B329="Дон",$S$2)))),IF(C321="Мафия",IF(B329="Комиссар",$S$1,IF(B329="Мафия",$S$5,IF(B329="Мирный",$S$8,IF(B329="Дон",$S$6))))))</f>
        <v>0</v>
      </c>
      <c r="H329" s="3" t="b">
        <f>IF(AND(OR(B329="Комиссар",B329="Мирный"),C321="Мирные"),"Победа за мирных",IF(AND(OR(B329="Мафия",B329="Дон"),C321="Мафия"),"Победа за мафию",IF(AND(OR(B329="Мафия",B329="Дон"),C321="Мирные"),"Проигрыш за мафию",IF(AND(OR(B329="Комиссар",B329="Мирный"),C321="Мафия"),"Проигрыш за мирных"))))</f>
        <v>0</v>
      </c>
    </row>
    <row r="330" spans="1:17" ht="15.75" thickBot="1" x14ac:dyDescent="0.3">
      <c r="A330" s="28"/>
      <c r="B330" s="23"/>
      <c r="C330" s="25" t="s">
        <v>98</v>
      </c>
      <c r="D330" s="26"/>
      <c r="E330" s="17"/>
      <c r="G330" s="3" t="b">
        <f>IF(C321="Мирные",IF(B330="Комиссар",$S$4,IF(B330="Мафия",$S$7,IF(B330="Мирный",$S$3,IF(B330="Дон",$S$2)))),IF(C321="Мафия",IF(B330="Комиссар",$S$1,IF(B330="Мафия",$S$5,IF(B330="Мирный",$S$8,IF(B330="Дон",$S$6))))))</f>
        <v>0</v>
      </c>
      <c r="H330" s="3" t="b">
        <f>IF(AND(OR(B330="Комиссар",B330="Мирный"),C321="Мирные"),"Победа за мирных",IF(AND(OR(B330="Мафия",B330="Дон"),C321="Мафия"),"Победа за мафию",IF(AND(OR(B330="Мафия",B330="Дон"),C321="Мирные"),"Проигрыш за мафию",IF(AND(OR(B330="Комиссар",B330="Мирный"),C321="Мафия"),"Проигрыш за мирных"))))</f>
        <v>0</v>
      </c>
    </row>
    <row r="331" spans="1:17" x14ac:dyDescent="0.25">
      <c r="A331" s="13"/>
      <c r="B331" s="14"/>
      <c r="C331" s="6" t="s">
        <v>87</v>
      </c>
      <c r="D331" s="15" t="s">
        <v>37</v>
      </c>
      <c r="E331" s="20" t="s">
        <v>88</v>
      </c>
      <c r="P331" s="35" t="s">
        <v>102</v>
      </c>
    </row>
    <row r="332" spans="1:17" x14ac:dyDescent="0.25">
      <c r="A332" s="16"/>
      <c r="B332" s="24"/>
      <c r="C332" s="2"/>
      <c r="D332" s="1"/>
      <c r="E332" s="21"/>
      <c r="G332" s="3" t="b">
        <f>IF(C332="Мирные",IF(B332="Комиссар",$S$4,IF(B332="Мафия",$S$7,IF(B332="Мирный",$S$3,IF(B332="Дон",$S$2)))),IF(C332="Мафия",IF(B332="Комиссар",$S$1,IF(B332="Мафия",$S$5,IF(B332="Мирный",$S$8,IF(B332="Дон",$S$6))))))</f>
        <v>0</v>
      </c>
      <c r="H332" s="3" t="b">
        <f>IF(AND(OR(B332="Комиссар",B332="Мирный"),C332="Мирные"),"Победа за мирных",IF(AND(OR(B332="Мафия",B332="Дон"),C332="Мафия"),"Победа за мафию",IF(AND(OR(B332="Мафия",B332="Дон"),C332="Мирные"),"Проигрыш за мафию",IF(AND(OR(B332="Комиссар",B332="Мирный"),C332="Мафия"),"Проигрыш за мирных"))))</f>
        <v>0</v>
      </c>
      <c r="P332" s="36">
        <f>COUNTIF(B332:B341,"Мафия")</f>
        <v>0</v>
      </c>
      <c r="Q332" s="3" t="s">
        <v>47</v>
      </c>
    </row>
    <row r="333" spans="1:17" x14ac:dyDescent="0.25">
      <c r="A333" s="16"/>
      <c r="B333" s="2"/>
      <c r="C333" s="1"/>
      <c r="D333" s="1"/>
      <c r="E333" s="17"/>
      <c r="G333" s="3" t="b">
        <f>IF(C332="Мирные",IF(B333="Комиссар",$S$4,IF(B333="Мафия",$S$7,IF(B333="Мирный",$S$3,IF(B333="Дон",$S$2)))),IF(C332="Мафия",IF(B333="Комиссар",$S$1,IF(B333="Мафия",$S$5,IF(B333="Мирный",$S$8,IF(B333="Дон",$S$6))))))</f>
        <v>0</v>
      </c>
      <c r="H333" s="3" t="b">
        <f>IF(AND(OR(B333="Комиссар",B333="Мирный"),C332="Мирные"),"Победа за мирных",IF(AND(OR(B333="Мафия",B333="Дон"),C332="Мафия"),"Победа за мафию",IF(AND(OR(B333="Мафия",B333="Дон"),C332="Мирные"),"Проигрыш за мафию",IF(AND(OR(B333="Комиссар",B333="Мирный"),C332="Мафия"),"Проигрыш за мирных"))))</f>
        <v>0</v>
      </c>
      <c r="P333" s="36">
        <f>COUNTIF(B332:B341,"Комиссар")</f>
        <v>0</v>
      </c>
      <c r="Q333" s="3" t="s">
        <v>78</v>
      </c>
    </row>
    <row r="334" spans="1:17" x14ac:dyDescent="0.25">
      <c r="A334" s="16"/>
      <c r="B334" s="2"/>
      <c r="C334" s="1"/>
      <c r="D334" s="1"/>
      <c r="E334" s="17"/>
      <c r="G334" s="3" t="b">
        <f>IF(C332="Мирные",IF(B334="Комиссар",$S$4,IF(B334="Мафия",$S$7,IF(B334="Мирный",$S$3,IF(B334="Дон",$S$2)))),IF(C332="Мафия",IF(B334="Комиссар",$S$1,IF(B334="Мафия",$S$5,IF(B334="Мирный",$S$8,IF(B334="Дон",$S$6))))))</f>
        <v>0</v>
      </c>
      <c r="H334" s="3" t="b">
        <f>IF(AND(OR(B334="Комиссар",B334="Мирный"),C332="Мирные"),"Победа за мирных",IF(AND(OR(B334="Мафия",B334="Дон"),C332="Мафия"),"Победа за мафию",IF(AND(OR(B334="Мафия",B334="Дон"),C332="Мирные"),"Проигрыш за мафию",IF(AND(OR(B334="Комиссар",B334="Мирный"),C332="Мафия"),"Проигрыш за мирных"))))</f>
        <v>0</v>
      </c>
      <c r="P334" s="36">
        <f>COUNTIF(B332:B341,"Дон")</f>
        <v>0</v>
      </c>
      <c r="Q334" s="3" t="s">
        <v>48</v>
      </c>
    </row>
    <row r="335" spans="1:17" x14ac:dyDescent="0.25">
      <c r="A335" s="16"/>
      <c r="B335" s="2"/>
      <c r="C335" s="1"/>
      <c r="D335" s="1"/>
      <c r="E335" s="17"/>
      <c r="G335" s="3" t="b">
        <f>IF(C332="Мирные",IF(B335="Комиссар",$S$4,IF(B335="Мафия",$S$7,IF(B335="Мирный",$S$3,IF(B335="Дон",$S$2)))),IF(C332="Мафия",IF(B335="Комиссар",$S$1,IF(B335="Мафия",$S$5,IF(B335="Мирный",$S$8,IF(B335="Дон",$S$6))))))</f>
        <v>0</v>
      </c>
      <c r="H335" s="3" t="b">
        <f>IF(AND(OR(B335="Комиссар",B335="Мирный"),C332="Мирные"),"Победа за мирных",IF(AND(OR(B335="Мафия",B335="Дон"),C332="Мафия"),"Победа за мафию",IF(AND(OR(B335="Мафия",B335="Дон"),C332="Мирные"),"Проигрыш за мафию",IF(AND(OR(B335="Комиссар",B335="Мирный"),C332="Мафия"),"Проигрыш за мирных"))))</f>
        <v>0</v>
      </c>
    </row>
    <row r="336" spans="1:17" x14ac:dyDescent="0.25">
      <c r="A336" s="16"/>
      <c r="B336" s="2"/>
      <c r="C336" s="1"/>
      <c r="D336" s="1"/>
      <c r="E336" s="17"/>
      <c r="G336" s="3" t="b">
        <f>IF(C332="Мирные",IF(B336="Комиссар",$S$4,IF(B336="Мафия",$S$7,IF(B336="Мирный",$S$3,IF(B336="Дон",$S$2)))),IF(C332="Мафия",IF(B336="Комиссар",$S$1,IF(B336="Мафия",$S$5,IF(B336="Мирный",$S$8,IF(B336="Дон",$S$6))))))</f>
        <v>0</v>
      </c>
      <c r="H336" s="3" t="b">
        <f>IF(AND(OR(B336="Комиссар",B336="Мирный"),C332="Мирные"),"Победа за мирных",IF(AND(OR(B336="Мафия",B336="Дон"),C332="Мафия"),"Победа за мафию",IF(AND(OR(B336="Мафия",B336="Дон"),C332="Мирные"),"Проигрыш за мафию",IF(AND(OR(B336="Комиссар",B336="Мирный"),C332="Мафия"),"Проигрыш за мирных"))))</f>
        <v>0</v>
      </c>
    </row>
    <row r="337" spans="1:17" x14ac:dyDescent="0.25">
      <c r="A337" s="16"/>
      <c r="B337" s="2"/>
      <c r="C337" s="1"/>
      <c r="D337" s="1"/>
      <c r="E337" s="17"/>
      <c r="G337" s="3" t="b">
        <f>IF(C332="Мирные",IF(B337="Комиссар",$S$4,IF(B337="Мафия",$S$7,IF(B337="Мирный",$S$3,IF(B337="Дон",$S$2)))),IF(C332="Мафия",IF(B337="Комиссар",$S$1,IF(B337="Мафия",$S$5,IF(B337="Мирный",$S$8,IF(B337="Дон",$S$6))))))</f>
        <v>0</v>
      </c>
      <c r="H337" s="3" t="b">
        <f>IF(AND(OR(B337="Комиссар",B337="Мирный"),C332="Мирные"),"Победа за мирных",IF(AND(OR(B337="Мафия",B337="Дон"),C332="Мафия"),"Победа за мафию",IF(AND(OR(B337="Мафия",B337="Дон"),C332="Мирные"),"Проигрыш за мафию",IF(AND(OR(B337="Комиссар",B337="Мирный"),C332="Мафия"),"Проигрыш за мирных"))))</f>
        <v>0</v>
      </c>
    </row>
    <row r="338" spans="1:17" x14ac:dyDescent="0.25">
      <c r="A338" s="16"/>
      <c r="B338" s="2"/>
      <c r="C338" s="1"/>
      <c r="D338" s="1"/>
      <c r="E338" s="17"/>
      <c r="G338" s="3" t="b">
        <f>IF(C332="Мирные",IF(B338="Комиссар",$S$4,IF(B338="Мафия",$S$7,IF(B338="Мирный",$S$3,IF(B338="Дон",$S$2)))),IF(C332="Мафия",IF(B338="Комиссар",$S$1,IF(B338="Мафия",$S$5,IF(B338="Мирный",$S$8,IF(B338="Дон",$S$6))))))</f>
        <v>0</v>
      </c>
      <c r="H338" s="3" t="b">
        <f>IF(AND(OR(B338="Комиссар",B338="Мирный"),C332="Мирные"),"Победа за мирных",IF(AND(OR(B338="Мафия",B338="Дон"),C332="Мафия"),"Победа за мафию",IF(AND(OR(B338="Мафия",B338="Дон"),C332="Мирные"),"Проигрыш за мафию",IF(AND(OR(B338="Комиссар",B338="Мирный"),C332="Мафия"),"Проигрыш за мирных"))))</f>
        <v>0</v>
      </c>
    </row>
    <row r="339" spans="1:17" x14ac:dyDescent="0.25">
      <c r="A339" s="16"/>
      <c r="B339" s="2"/>
      <c r="C339" s="1"/>
      <c r="D339" s="1"/>
      <c r="E339" s="17" t="s">
        <v>101</v>
      </c>
      <c r="G339" s="3" t="b">
        <f>IF(C332="Мирные",IF(B339="Комиссар",$S$4,IF(B339="Мафия",$S$7,IF(B339="Мирный",$S$3,IF(B339="Дон",$S$2)))),IF(C332="Мафия",IF(B339="Комиссар",$S$1,IF(B339="Мафия",$S$5,IF(B339="Мирный",$S$8,IF(B339="Дон",$S$6))))))</f>
        <v>0</v>
      </c>
      <c r="H339" s="3" t="b">
        <f>IF(AND(OR(B339="Комиссар",B339="Мирный"),C332="Мирные"),"Победа за мирных",IF(AND(OR(B339="Мафия",B339="Дон"),C332="Мафия"),"Победа за мафию",IF(AND(OR(B339="Мафия",B339="Дон"),C332="Мирные"),"Проигрыш за мафию",IF(AND(OR(B339="Комиссар",B339="Мирный"),C332="Мафия"),"Проигрыш за мирных"))))</f>
        <v>0</v>
      </c>
    </row>
    <row r="340" spans="1:17" x14ac:dyDescent="0.25">
      <c r="A340" s="16"/>
      <c r="B340" s="24"/>
      <c r="C340" s="6" t="s">
        <v>100</v>
      </c>
      <c r="D340" s="27"/>
      <c r="E340" s="21"/>
      <c r="G340" s="3" t="b">
        <f>IF(C332="Мирные",IF(B340="Комиссар",$S$4,IF(B340="Мафия",$S$7,IF(B340="Мирный",$S$3,IF(B340="Дон",$S$2)))),IF(C332="Мафия",IF(B340="Комиссар",$S$1,IF(B340="Мафия",$S$5,IF(B340="Мирный",$S$8,IF(B340="Дон",$S$6))))))</f>
        <v>0</v>
      </c>
      <c r="H340" s="3" t="b">
        <f>IF(AND(OR(B340="Комиссар",B340="Мирный"),C332="Мирные"),"Победа за мирных",IF(AND(OR(B340="Мафия",B340="Дон"),C332="Мафия"),"Победа за мафию",IF(AND(OR(B340="Мафия",B340="Дон"),C332="Мирные"),"Проигрыш за мафию",IF(AND(OR(B340="Комиссар",B340="Мирный"),C332="Мафия"),"Проигрыш за мирных"))))</f>
        <v>0</v>
      </c>
    </row>
    <row r="341" spans="1:17" ht="15.75" thickBot="1" x14ac:dyDescent="0.3">
      <c r="A341" s="28"/>
      <c r="B341" s="23"/>
      <c r="C341" s="25" t="s">
        <v>98</v>
      </c>
      <c r="D341" s="26"/>
      <c r="E341" s="17"/>
      <c r="G341" s="3" t="b">
        <f>IF(C332="Мирные",IF(B341="Комиссар",$S$4,IF(B341="Мафия",$S$7,IF(B341="Мирный",$S$3,IF(B341="Дон",$S$2)))),IF(C332="Мафия",IF(B341="Комиссар",$S$1,IF(B341="Мафия",$S$5,IF(B341="Мирный",$S$8,IF(B341="Дон",$S$6))))))</f>
        <v>0</v>
      </c>
      <c r="H341" s="3" t="b">
        <f>IF(AND(OR(B341="Комиссар",B341="Мирный"),C332="Мирные"),"Победа за мирных",IF(AND(OR(B341="Мафия",B341="Дон"),C332="Мафия"),"Победа за мафию",IF(AND(OR(B341="Мафия",B341="Дон"),C332="Мирные"),"Проигрыш за мафию",IF(AND(OR(B341="Комиссар",B341="Мирный"),C332="Мафия"),"Проигрыш за мирных"))))</f>
        <v>0</v>
      </c>
    </row>
    <row r="342" spans="1:17" x14ac:dyDescent="0.25">
      <c r="A342" s="13"/>
      <c r="B342" s="14"/>
      <c r="C342" s="6" t="s">
        <v>87</v>
      </c>
      <c r="D342" s="15" t="s">
        <v>38</v>
      </c>
      <c r="E342" s="20" t="s">
        <v>88</v>
      </c>
      <c r="P342" s="35" t="s">
        <v>102</v>
      </c>
    </row>
    <row r="343" spans="1:17" x14ac:dyDescent="0.25">
      <c r="A343" s="16"/>
      <c r="B343" s="24"/>
      <c r="C343" s="2"/>
      <c r="D343" s="1"/>
      <c r="E343" s="21"/>
      <c r="G343" s="3" t="b">
        <f>IF(C343="Мирные",IF(B343="Комиссар",$S$4,IF(B343="Мафия",$S$7,IF(B343="Мирный",$S$3,IF(B343="Дон",$S$2)))),IF(C343="Мафия",IF(B343="Комиссар",$S$1,IF(B343="Мафия",$S$5,IF(B343="Мирный",$S$8,IF(B343="Дон",$S$6))))))</f>
        <v>0</v>
      </c>
      <c r="H343" s="3" t="b">
        <f>IF(AND(OR(B343="Комиссар",B343="Мирный"),C343="Мирные"),"Победа за мирных",IF(AND(OR(B343="Мафия",B343="Дон"),C343="Мафия"),"Победа за мафию",IF(AND(OR(B343="Мафия",B343="Дон"),C343="Мирные"),"Проигрыш за мафию",IF(AND(OR(B343="Комиссар",B343="Мирный"),C343="Мафия"),"Проигрыш за мирных"))))</f>
        <v>0</v>
      </c>
      <c r="P343" s="36">
        <f>COUNTIF(B343:B352,"Мафия")</f>
        <v>0</v>
      </c>
      <c r="Q343" s="3" t="s">
        <v>47</v>
      </c>
    </row>
    <row r="344" spans="1:17" x14ac:dyDescent="0.25">
      <c r="A344" s="16"/>
      <c r="B344" s="2"/>
      <c r="C344" s="1"/>
      <c r="D344" s="1"/>
      <c r="E344" s="17"/>
      <c r="G344" s="3" t="b">
        <f>IF(C343="Мирные",IF(B344="Комиссар",$S$4,IF(B344="Мафия",$S$7,IF(B344="Мирный",$S$3,IF(B344="Дон",$S$2)))),IF(C343="Мафия",IF(B344="Комиссар",$S$1,IF(B344="Мафия",$S$5,IF(B344="Мирный",$S$8,IF(B344="Дон",$S$6))))))</f>
        <v>0</v>
      </c>
      <c r="H344" s="3" t="b">
        <f>IF(AND(OR(B344="Комиссар",B344="Мирный"),C343="Мирные"),"Победа за мирных",IF(AND(OR(B344="Мафия",B344="Дон"),C343="Мафия"),"Победа за мафию",IF(AND(OR(B344="Мафия",B344="Дон"),C343="Мирные"),"Проигрыш за мафию",IF(AND(OR(B344="Комиссар",B344="Мирный"),C343="Мафия"),"Проигрыш за мирных"))))</f>
        <v>0</v>
      </c>
      <c r="P344" s="36">
        <f>COUNTIF(B343:B352,"Комиссар")</f>
        <v>0</v>
      </c>
      <c r="Q344" s="3" t="s">
        <v>78</v>
      </c>
    </row>
    <row r="345" spans="1:17" x14ac:dyDescent="0.25">
      <c r="A345" s="16"/>
      <c r="B345" s="2"/>
      <c r="C345" s="1"/>
      <c r="D345" s="1"/>
      <c r="E345" s="17"/>
      <c r="G345" s="3" t="b">
        <f>IF(C343="Мирные",IF(B345="Комиссар",$S$4,IF(B345="Мафия",$S$7,IF(B345="Мирный",$S$3,IF(B345="Дон",$S$2)))),IF(C343="Мафия",IF(B345="Комиссар",$S$1,IF(B345="Мафия",$S$5,IF(B345="Мирный",$S$8,IF(B345="Дон",$S$6))))))</f>
        <v>0</v>
      </c>
      <c r="H345" s="3" t="b">
        <f>IF(AND(OR(B345="Комиссар",B345="Мирный"),C343="Мирные"),"Победа за мирных",IF(AND(OR(B345="Мафия",B345="Дон"),C343="Мафия"),"Победа за мафию",IF(AND(OR(B345="Мафия",B345="Дон"),C343="Мирные"),"Проигрыш за мафию",IF(AND(OR(B345="Комиссар",B345="Мирный"),C343="Мафия"),"Проигрыш за мирных"))))</f>
        <v>0</v>
      </c>
      <c r="P345" s="36">
        <f>COUNTIF(B343:B352,"Дон")</f>
        <v>0</v>
      </c>
      <c r="Q345" s="3" t="s">
        <v>48</v>
      </c>
    </row>
    <row r="346" spans="1:17" x14ac:dyDescent="0.25">
      <c r="A346" s="16"/>
      <c r="B346" s="2"/>
      <c r="C346" s="1"/>
      <c r="D346" s="1"/>
      <c r="E346" s="17"/>
      <c r="G346" s="3" t="b">
        <f>IF(C343="Мирные",IF(B346="Комиссар",$S$4,IF(B346="Мафия",$S$7,IF(B346="Мирный",$S$3,IF(B346="Дон",$S$2)))),IF(C343="Мафия",IF(B346="Комиссар",$S$1,IF(B346="Мафия",$S$5,IF(B346="Мирный",$S$8,IF(B346="Дон",$S$6))))))</f>
        <v>0</v>
      </c>
      <c r="H346" s="3" t="b">
        <f>IF(AND(OR(B346="Комиссар",B346="Мирный"),C343="Мирные"),"Победа за мирных",IF(AND(OR(B346="Мафия",B346="Дон"),C343="Мафия"),"Победа за мафию",IF(AND(OR(B346="Мафия",B346="Дон"),C343="Мирные"),"Проигрыш за мафию",IF(AND(OR(B346="Комиссар",B346="Мирный"),C343="Мафия"),"Проигрыш за мирных"))))</f>
        <v>0</v>
      </c>
    </row>
    <row r="347" spans="1:17" x14ac:dyDescent="0.25">
      <c r="A347" s="16"/>
      <c r="B347" s="2"/>
      <c r="C347" s="1"/>
      <c r="D347" s="1"/>
      <c r="E347" s="17"/>
      <c r="G347" s="3" t="b">
        <f>IF(C343="Мирные",IF(B347="Комиссар",$S$4,IF(B347="Мафия",$S$7,IF(B347="Мирный",$S$3,IF(B347="Дон",$S$2)))),IF(C343="Мафия",IF(B347="Комиссар",$S$1,IF(B347="Мафия",$S$5,IF(B347="Мирный",$S$8,IF(B347="Дон",$S$6))))))</f>
        <v>0</v>
      </c>
      <c r="H347" s="3" t="b">
        <f>IF(AND(OR(B347="Комиссар",B347="Мирный"),C343="Мирные"),"Победа за мирных",IF(AND(OR(B347="Мафия",B347="Дон"),C343="Мафия"),"Победа за мафию",IF(AND(OR(B347="Мафия",B347="Дон"),C343="Мирные"),"Проигрыш за мафию",IF(AND(OR(B347="Комиссар",B347="Мирный"),C343="Мафия"),"Проигрыш за мирных"))))</f>
        <v>0</v>
      </c>
    </row>
    <row r="348" spans="1:17" x14ac:dyDescent="0.25">
      <c r="A348" s="16"/>
      <c r="B348" s="2"/>
      <c r="C348" s="1"/>
      <c r="D348" s="1"/>
      <c r="E348" s="17"/>
      <c r="G348" s="3" t="b">
        <f>IF(C343="Мирные",IF(B348="Комиссар",$S$4,IF(B348="Мафия",$S$7,IF(B348="Мирный",$S$3,IF(B348="Дон",$S$2)))),IF(C343="Мафия",IF(B348="Комиссар",$S$1,IF(B348="Мафия",$S$5,IF(B348="Мирный",$S$8,IF(B348="Дон",$S$6))))))</f>
        <v>0</v>
      </c>
      <c r="H348" s="3" t="b">
        <f>IF(AND(OR(B348="Комиссар",B348="Мирный"),C343="Мирные"),"Победа за мирных",IF(AND(OR(B348="Мафия",B348="Дон"),C343="Мафия"),"Победа за мафию",IF(AND(OR(B348="Мафия",B348="Дон"),C343="Мирные"),"Проигрыш за мафию",IF(AND(OR(B348="Комиссар",B348="Мирный"),C343="Мафия"),"Проигрыш за мирных"))))</f>
        <v>0</v>
      </c>
    </row>
    <row r="349" spans="1:17" x14ac:dyDescent="0.25">
      <c r="A349" s="16"/>
      <c r="B349" s="2"/>
      <c r="C349" s="1"/>
      <c r="D349" s="1"/>
      <c r="E349" s="17"/>
      <c r="G349" s="3" t="b">
        <f>IF(C343="Мирные",IF(B349="Комиссар",$S$4,IF(B349="Мафия",$S$7,IF(B349="Мирный",$S$3,IF(B349="Дон",$S$2)))),IF(C343="Мафия",IF(B349="Комиссар",$S$1,IF(B349="Мафия",$S$5,IF(B349="Мирный",$S$8,IF(B349="Дон",$S$6))))))</f>
        <v>0</v>
      </c>
      <c r="H349" s="3" t="b">
        <f>IF(AND(OR(B349="Комиссар",B349="Мирный"),C343="Мирные"),"Победа за мирных",IF(AND(OR(B349="Мафия",B349="Дон"),C343="Мафия"),"Победа за мафию",IF(AND(OR(B349="Мафия",B349="Дон"),C343="Мирные"),"Проигрыш за мафию",IF(AND(OR(B349="Комиссар",B349="Мирный"),C343="Мафия"),"Проигрыш за мирных"))))</f>
        <v>0</v>
      </c>
    </row>
    <row r="350" spans="1:17" x14ac:dyDescent="0.25">
      <c r="A350" s="16"/>
      <c r="B350" s="2"/>
      <c r="C350" s="1"/>
      <c r="D350" s="1"/>
      <c r="E350" s="17" t="s">
        <v>101</v>
      </c>
      <c r="G350" s="3" t="b">
        <f>IF(C343="Мирные",IF(B350="Комиссар",$S$4,IF(B350="Мафия",$S$7,IF(B350="Мирный",$S$3,IF(B350="Дон",$S$2)))),IF(C343="Мафия",IF(B350="Комиссар",$S$1,IF(B350="Мафия",$S$5,IF(B350="Мирный",$S$8,IF(B350="Дон",$S$6))))))</f>
        <v>0</v>
      </c>
      <c r="H350" s="3" t="b">
        <f>IF(AND(OR(B350="Комиссар",B350="Мирный"),C343="Мирные"),"Победа за мирных",IF(AND(OR(B350="Мафия",B350="Дон"),C343="Мафия"),"Победа за мафию",IF(AND(OR(B350="Мафия",B350="Дон"),C343="Мирные"),"Проигрыш за мафию",IF(AND(OR(B350="Комиссар",B350="Мирный"),C343="Мафия"),"Проигрыш за мирных"))))</f>
        <v>0</v>
      </c>
    </row>
    <row r="351" spans="1:17" x14ac:dyDescent="0.25">
      <c r="A351" s="16"/>
      <c r="B351" s="24"/>
      <c r="C351" s="6" t="s">
        <v>100</v>
      </c>
      <c r="D351" s="27"/>
      <c r="E351" s="21"/>
      <c r="G351" s="3" t="b">
        <f>IF(C343="Мирные",IF(B351="Комиссар",$S$4,IF(B351="Мафия",$S$7,IF(B351="Мирный",$S$3,IF(B351="Дон",$S$2)))),IF(C343="Мафия",IF(B351="Комиссар",$S$1,IF(B351="Мафия",$S$5,IF(B351="Мирный",$S$8,IF(B351="Дон",$S$6))))))</f>
        <v>0</v>
      </c>
      <c r="H351" s="3" t="b">
        <f>IF(AND(OR(B351="Комиссар",B351="Мирный"),C343="Мирные"),"Победа за мирных",IF(AND(OR(B351="Мафия",B351="Дон"),C343="Мафия"),"Победа за мафию",IF(AND(OR(B351="Мафия",B351="Дон"),C343="Мирные"),"Проигрыш за мафию",IF(AND(OR(B351="Комиссар",B351="Мирный"),C343="Мафия"),"Проигрыш за мирных"))))</f>
        <v>0</v>
      </c>
    </row>
    <row r="352" spans="1:17" ht="15.75" thickBot="1" x14ac:dyDescent="0.3">
      <c r="A352" s="28"/>
      <c r="B352" s="23"/>
      <c r="C352" s="25" t="s">
        <v>98</v>
      </c>
      <c r="D352" s="26"/>
      <c r="E352" s="17"/>
      <c r="G352" s="3" t="b">
        <f>IF(C343="Мирные",IF(B352="Комиссар",$S$4,IF(B352="Мафия",$S$7,IF(B352="Мирный",$S$3,IF(B352="Дон",$S$2)))),IF(C343="Мафия",IF(B352="Комиссар",$S$1,IF(B352="Мафия",$S$5,IF(B352="Мирный",$S$8,IF(B352="Дон",$S$6))))))</f>
        <v>0</v>
      </c>
      <c r="H352" s="3" t="b">
        <f>IF(AND(OR(B352="Комиссар",B352="Мирный"),C343="Мирные"),"Победа за мирных",IF(AND(OR(B352="Мафия",B352="Дон"),C343="Мафия"),"Победа за мафию",IF(AND(OR(B352="Мафия",B352="Дон"),C343="Мирные"),"Проигрыш за мафию",IF(AND(OR(B352="Комиссар",B352="Мирный"),C343="Мафия"),"Проигрыш за мирных"))))</f>
        <v>0</v>
      </c>
    </row>
    <row r="353" spans="1:17" x14ac:dyDescent="0.25">
      <c r="A353" s="13"/>
      <c r="B353" s="14"/>
      <c r="C353" s="6" t="s">
        <v>87</v>
      </c>
      <c r="D353" s="15" t="s">
        <v>39</v>
      </c>
      <c r="E353" s="20" t="s">
        <v>88</v>
      </c>
      <c r="P353" s="35" t="s">
        <v>102</v>
      </c>
    </row>
    <row r="354" spans="1:17" x14ac:dyDescent="0.25">
      <c r="A354" s="16"/>
      <c r="B354" s="24"/>
      <c r="C354" s="2"/>
      <c r="D354" s="1"/>
      <c r="E354" s="21"/>
      <c r="G354" s="3" t="b">
        <f>IF(C354="Мирные",IF(B354="Комиссар",$S$4,IF(B354="Мафия",$S$7,IF(B354="Мирный",$S$3,IF(B354="Дон",$S$2)))),IF(C354="Мафия",IF(B354="Комиссар",$S$1,IF(B354="Мафия",$S$5,IF(B354="Мирный",$S$8,IF(B354="Дон",$S$6))))))</f>
        <v>0</v>
      </c>
      <c r="H354" s="3" t="b">
        <f>IF(AND(OR(B354="Комиссар",B354="Мирный"),C354="Мирные"),"Победа за мирных",IF(AND(OR(B354="Мафия",B354="Дон"),C354="Мафия"),"Победа за мафию",IF(AND(OR(B354="Мафия",B354="Дон"),C354="Мирные"),"Проигрыш за мафию",IF(AND(OR(B354="Комиссар",B354="Мирный"),C354="Мафия"),"Проигрыш за мирных"))))</f>
        <v>0</v>
      </c>
      <c r="P354" s="36">
        <f>COUNTIF(B354:B363,"Мафия")</f>
        <v>0</v>
      </c>
      <c r="Q354" s="3" t="s">
        <v>47</v>
      </c>
    </row>
    <row r="355" spans="1:17" x14ac:dyDescent="0.25">
      <c r="A355" s="16"/>
      <c r="B355" s="2"/>
      <c r="C355" s="1"/>
      <c r="D355" s="1"/>
      <c r="E355" s="17"/>
      <c r="G355" s="3" t="b">
        <f>IF(C354="Мирные",IF(B355="Комиссар",$S$4,IF(B355="Мафия",$S$7,IF(B355="Мирный",$S$3,IF(B355="Дон",$S$2)))),IF(C354="Мафия",IF(B355="Комиссар",$S$1,IF(B355="Мафия",$S$5,IF(B355="Мирный",$S$8,IF(B355="Дон",$S$6))))))</f>
        <v>0</v>
      </c>
      <c r="H355" s="3" t="b">
        <f>IF(AND(OR(B355="Комиссар",B355="Мирный"),C354="Мирные"),"Победа за мирных",IF(AND(OR(B355="Мафия",B355="Дон"),C354="Мафия"),"Победа за мафию",IF(AND(OR(B355="Мафия",B355="Дон"),C354="Мирные"),"Проигрыш за мафию",IF(AND(OR(B355="Комиссар",B355="Мирный"),C354="Мафия"),"Проигрыш за мирных"))))</f>
        <v>0</v>
      </c>
      <c r="P355" s="36">
        <f>COUNTIF(B354:B363,"Комиссар")</f>
        <v>0</v>
      </c>
      <c r="Q355" s="3" t="s">
        <v>78</v>
      </c>
    </row>
    <row r="356" spans="1:17" x14ac:dyDescent="0.25">
      <c r="A356" s="16"/>
      <c r="B356" s="2"/>
      <c r="C356" s="1"/>
      <c r="D356" s="1"/>
      <c r="E356" s="17"/>
      <c r="G356" s="3" t="b">
        <f>IF(C354="Мирные",IF(B356="Комиссар",$S$4,IF(B356="Мафия",$S$7,IF(B356="Мирный",$S$3,IF(B356="Дон",$S$2)))),IF(C354="Мафия",IF(B356="Комиссар",$S$1,IF(B356="Мафия",$S$5,IF(B356="Мирный",$S$8,IF(B356="Дон",$S$6))))))</f>
        <v>0</v>
      </c>
      <c r="H356" s="3" t="b">
        <f>IF(AND(OR(B356="Комиссар",B356="Мирный"),C354="Мирные"),"Победа за мирных",IF(AND(OR(B356="Мафия",B356="Дон"),C354="Мафия"),"Победа за мафию",IF(AND(OR(B356="Мафия",B356="Дон"),C354="Мирные"),"Проигрыш за мафию",IF(AND(OR(B356="Комиссар",B356="Мирный"),C354="Мафия"),"Проигрыш за мирных"))))</f>
        <v>0</v>
      </c>
      <c r="P356" s="36">
        <f>COUNTIF(B354:B363,"Дон")</f>
        <v>0</v>
      </c>
      <c r="Q356" s="3" t="s">
        <v>48</v>
      </c>
    </row>
    <row r="357" spans="1:17" x14ac:dyDescent="0.25">
      <c r="A357" s="16"/>
      <c r="B357" s="2"/>
      <c r="C357" s="1"/>
      <c r="D357" s="1"/>
      <c r="E357" s="17"/>
      <c r="G357" s="3" t="b">
        <f>IF(C354="Мирные",IF(B357="Комиссар",$S$4,IF(B357="Мафия",$S$7,IF(B357="Мирный",$S$3,IF(B357="Дон",$S$2)))),IF(C354="Мафия",IF(B357="Комиссар",$S$1,IF(B357="Мафия",$S$5,IF(B357="Мирный",$S$8,IF(B357="Дон",$S$6))))))</f>
        <v>0</v>
      </c>
      <c r="H357" s="3" t="b">
        <f>IF(AND(OR(B357="Комиссар",B357="Мирный"),C354="Мирные"),"Победа за мирных",IF(AND(OR(B357="Мафия",B357="Дон"),C354="Мафия"),"Победа за мафию",IF(AND(OR(B357="Мафия",B357="Дон"),C354="Мирные"),"Проигрыш за мафию",IF(AND(OR(B357="Комиссар",B357="Мирный"),C354="Мафия"),"Проигрыш за мирных"))))</f>
        <v>0</v>
      </c>
    </row>
    <row r="358" spans="1:17" x14ac:dyDescent="0.25">
      <c r="A358" s="16"/>
      <c r="B358" s="2"/>
      <c r="C358" s="1"/>
      <c r="D358" s="1"/>
      <c r="E358" s="17"/>
      <c r="G358" s="3" t="b">
        <f>IF(C354="Мирные",IF(B358="Комиссар",$S$4,IF(B358="Мафия",$S$7,IF(B358="Мирный",$S$3,IF(B358="Дон",$S$2)))),IF(C354="Мафия",IF(B358="Комиссар",$S$1,IF(B358="Мафия",$S$5,IF(B358="Мирный",$S$8,IF(B358="Дон",$S$6))))))</f>
        <v>0</v>
      </c>
      <c r="H358" s="3" t="b">
        <f>IF(AND(OR(B358="Комиссар",B358="Мирный"),C354="Мирные"),"Победа за мирных",IF(AND(OR(B358="Мафия",B358="Дон"),C354="Мафия"),"Победа за мафию",IF(AND(OR(B358="Мафия",B358="Дон"),C354="Мирные"),"Проигрыш за мафию",IF(AND(OR(B358="Комиссар",B358="Мирный"),C354="Мафия"),"Проигрыш за мирных"))))</f>
        <v>0</v>
      </c>
    </row>
    <row r="359" spans="1:17" x14ac:dyDescent="0.25">
      <c r="A359" s="16"/>
      <c r="B359" s="2"/>
      <c r="C359" s="1"/>
      <c r="D359" s="1"/>
      <c r="E359" s="17"/>
      <c r="G359" s="3" t="b">
        <f>IF(C354="Мирные",IF(B359="Комиссар",$S$4,IF(B359="Мафия",$S$7,IF(B359="Мирный",$S$3,IF(B359="Дон",$S$2)))),IF(C354="Мафия",IF(B359="Комиссар",$S$1,IF(B359="Мафия",$S$5,IF(B359="Мирный",$S$8,IF(B359="Дон",$S$6))))))</f>
        <v>0</v>
      </c>
      <c r="H359" s="3" t="b">
        <f>IF(AND(OR(B359="Комиссар",B359="Мирный"),C354="Мирные"),"Победа за мирных",IF(AND(OR(B359="Мафия",B359="Дон"),C354="Мафия"),"Победа за мафию",IF(AND(OR(B359="Мафия",B359="Дон"),C354="Мирные"),"Проигрыш за мафию",IF(AND(OR(B359="Комиссар",B359="Мирный"),C354="Мафия"),"Проигрыш за мирных"))))</f>
        <v>0</v>
      </c>
    </row>
    <row r="360" spans="1:17" x14ac:dyDescent="0.25">
      <c r="A360" s="16"/>
      <c r="B360" s="2"/>
      <c r="C360" s="1"/>
      <c r="D360" s="1"/>
      <c r="E360" s="17"/>
      <c r="G360" s="3" t="b">
        <f>IF(C354="Мирные",IF(B360="Комиссар",$S$4,IF(B360="Мафия",$S$7,IF(B360="Мирный",$S$3,IF(B360="Дон",$S$2)))),IF(C354="Мафия",IF(B360="Комиссар",$S$1,IF(B360="Мафия",$S$5,IF(B360="Мирный",$S$8,IF(B360="Дон",$S$6))))))</f>
        <v>0</v>
      </c>
      <c r="H360" s="3" t="b">
        <f>IF(AND(OR(B360="Комиссар",B360="Мирный"),C354="Мирные"),"Победа за мирных",IF(AND(OR(B360="Мафия",B360="Дон"),C354="Мафия"),"Победа за мафию",IF(AND(OR(B360="Мафия",B360="Дон"),C354="Мирные"),"Проигрыш за мафию",IF(AND(OR(B360="Комиссар",B360="Мирный"),C354="Мафия"),"Проигрыш за мирных"))))</f>
        <v>0</v>
      </c>
    </row>
    <row r="361" spans="1:17" x14ac:dyDescent="0.25">
      <c r="A361" s="16"/>
      <c r="B361" s="2"/>
      <c r="C361" s="1"/>
      <c r="D361" s="1"/>
      <c r="E361" s="17" t="s">
        <v>101</v>
      </c>
      <c r="G361" s="3" t="b">
        <f>IF(C354="Мирные",IF(B361="Комиссар",$S$4,IF(B361="Мафия",$S$7,IF(B361="Мирный",$S$3,IF(B361="Дон",$S$2)))),IF(C354="Мафия",IF(B361="Комиссар",$S$1,IF(B361="Мафия",$S$5,IF(B361="Мирный",$S$8,IF(B361="Дон",$S$6))))))</f>
        <v>0</v>
      </c>
      <c r="H361" s="3" t="b">
        <f>IF(AND(OR(B361="Комиссар",B361="Мирный"),C354="Мирные"),"Победа за мирных",IF(AND(OR(B361="Мафия",B361="Дон"),C354="Мафия"),"Победа за мафию",IF(AND(OR(B361="Мафия",B361="Дон"),C354="Мирные"),"Проигрыш за мафию",IF(AND(OR(B361="Комиссар",B361="Мирный"),C354="Мафия"),"Проигрыш за мирных"))))</f>
        <v>0</v>
      </c>
    </row>
    <row r="362" spans="1:17" x14ac:dyDescent="0.25">
      <c r="A362" s="16"/>
      <c r="B362" s="24"/>
      <c r="C362" s="6" t="s">
        <v>100</v>
      </c>
      <c r="D362" s="27"/>
      <c r="E362" s="21"/>
      <c r="G362" s="3" t="b">
        <f>IF(C354="Мирные",IF(B362="Комиссар",$S$4,IF(B362="Мафия",$S$7,IF(B362="Мирный",$S$3,IF(B362="Дон",$S$2)))),IF(C354="Мафия",IF(B362="Комиссар",$S$1,IF(B362="Мафия",$S$5,IF(B362="Мирный",$S$8,IF(B362="Дон",$S$6))))))</f>
        <v>0</v>
      </c>
      <c r="H362" s="3" t="b">
        <f>IF(AND(OR(B362="Комиссар",B362="Мирный"),C354="Мирные"),"Победа за мирных",IF(AND(OR(B362="Мафия",B362="Дон"),C354="Мафия"),"Победа за мафию",IF(AND(OR(B362="Мафия",B362="Дон"),C354="Мирные"),"Проигрыш за мафию",IF(AND(OR(B362="Комиссар",B362="Мирный"),C354="Мафия"),"Проигрыш за мирных"))))</f>
        <v>0</v>
      </c>
    </row>
    <row r="363" spans="1:17" ht="15.75" thickBot="1" x14ac:dyDescent="0.3">
      <c r="A363" s="28"/>
      <c r="B363" s="23"/>
      <c r="C363" s="25" t="s">
        <v>98</v>
      </c>
      <c r="D363" s="26"/>
      <c r="E363" s="17"/>
      <c r="G363" s="3" t="b">
        <f>IF(C354="Мирные",IF(B363="Комиссар",$S$4,IF(B363="Мафия",$S$7,IF(B363="Мирный",$S$3,IF(B363="Дон",$S$2)))),IF(C354="Мафия",IF(B363="Комиссар",$S$1,IF(B363="Мафия",$S$5,IF(B363="Мирный",$S$8,IF(B363="Дон",$S$6))))))</f>
        <v>0</v>
      </c>
      <c r="H363" s="3" t="b">
        <f>IF(AND(OR(B363="Комиссар",B363="Мирный"),C354="Мирные"),"Победа за мирных",IF(AND(OR(B363="Мафия",B363="Дон"),C354="Мафия"),"Победа за мафию",IF(AND(OR(B363="Мафия",B363="Дон"),C354="Мирные"),"Проигрыш за мафию",IF(AND(OR(B363="Комиссар",B363="Мирный"),C354="Мафия"),"Проигрыш за мирных"))))</f>
        <v>0</v>
      </c>
    </row>
    <row r="364" spans="1:17" x14ac:dyDescent="0.25">
      <c r="A364" s="13"/>
      <c r="B364" s="14"/>
      <c r="C364" s="6" t="s">
        <v>87</v>
      </c>
      <c r="D364" s="15" t="s">
        <v>40</v>
      </c>
      <c r="E364" s="20" t="s">
        <v>88</v>
      </c>
      <c r="P364" s="35" t="s">
        <v>102</v>
      </c>
    </row>
    <row r="365" spans="1:17" x14ac:dyDescent="0.25">
      <c r="A365" s="16"/>
      <c r="B365" s="24"/>
      <c r="C365" s="2"/>
      <c r="D365" s="1"/>
      <c r="E365" s="21"/>
      <c r="G365" s="3" t="b">
        <f>IF(C365="Мирные",IF(B365="Комиссар",$S$4,IF(B365="Мафия",$S$7,IF(B365="Мирный",$S$3,IF(B365="Дон",$S$2)))),IF(C365="Мафия",IF(B365="Комиссар",$S$1,IF(B365="Мафия",$S$5,IF(B365="Мирный",$S$8,IF(B365="Дон",$S$6))))))</f>
        <v>0</v>
      </c>
      <c r="H365" s="3" t="b">
        <f>IF(AND(OR(B365="Комиссар",B365="Мирный"),C365="Мирные"),"Победа за мирных",IF(AND(OR(B365="Мафия",B365="Дон"),C365="Мафия"),"Победа за мафию",IF(AND(OR(B365="Мафия",B365="Дон"),C365="Мирные"),"Проигрыш за мафию",IF(AND(OR(B365="Комиссар",B365="Мирный"),C365="Мафия"),"Проигрыш за мирных"))))</f>
        <v>0</v>
      </c>
      <c r="P365" s="36">
        <f>COUNTIF(B365:B374,"Мафия")</f>
        <v>0</v>
      </c>
      <c r="Q365" s="3" t="s">
        <v>47</v>
      </c>
    </row>
    <row r="366" spans="1:17" x14ac:dyDescent="0.25">
      <c r="A366" s="16"/>
      <c r="B366" s="2"/>
      <c r="C366" s="1"/>
      <c r="D366" s="1"/>
      <c r="E366" s="17"/>
      <c r="G366" s="3" t="b">
        <f>IF(C365="Мирные",IF(B366="Комиссар",$S$4,IF(B366="Мафия",$S$7,IF(B366="Мирный",$S$3,IF(B366="Дон",$S$2)))),IF(C365="Мафия",IF(B366="Комиссар",$S$1,IF(B366="Мафия",$S$5,IF(B366="Мирный",$S$8,IF(B366="Дон",$S$6))))))</f>
        <v>0</v>
      </c>
      <c r="H366" s="3" t="b">
        <f>IF(AND(OR(B366="Комиссар",B366="Мирный"),C365="Мирные"),"Победа за мирных",IF(AND(OR(B366="Мафия",B366="Дон"),C365="Мафия"),"Победа за мафию",IF(AND(OR(B366="Мафия",B366="Дон"),C365="Мирные"),"Проигрыш за мафию",IF(AND(OR(B366="Комиссар",B366="Мирный"),C365="Мафия"),"Проигрыш за мирных"))))</f>
        <v>0</v>
      </c>
      <c r="P366" s="36">
        <f>COUNTIF(B365:B374,"Комиссар")</f>
        <v>0</v>
      </c>
      <c r="Q366" s="3" t="s">
        <v>78</v>
      </c>
    </row>
    <row r="367" spans="1:17" x14ac:dyDescent="0.25">
      <c r="A367" s="16"/>
      <c r="B367" s="2"/>
      <c r="C367" s="1"/>
      <c r="D367" s="1"/>
      <c r="E367" s="17"/>
      <c r="G367" s="3" t="b">
        <f>IF(C365="Мирные",IF(B367="Комиссар",$S$4,IF(B367="Мафия",$S$7,IF(B367="Мирный",$S$3,IF(B367="Дон",$S$2)))),IF(C365="Мафия",IF(B367="Комиссар",$S$1,IF(B367="Мафия",$S$5,IF(B367="Мирный",$S$8,IF(B367="Дон",$S$6))))))</f>
        <v>0</v>
      </c>
      <c r="H367" s="3" t="b">
        <f>IF(AND(OR(B367="Комиссар",B367="Мирный"),C365="Мирные"),"Победа за мирных",IF(AND(OR(B367="Мафия",B367="Дон"),C365="Мафия"),"Победа за мафию",IF(AND(OR(B367="Мафия",B367="Дон"),C365="Мирные"),"Проигрыш за мафию",IF(AND(OR(B367="Комиссар",B367="Мирный"),C365="Мафия"),"Проигрыш за мирных"))))</f>
        <v>0</v>
      </c>
      <c r="P367" s="36">
        <f>COUNTIF(B365:B374,"Дон")</f>
        <v>0</v>
      </c>
      <c r="Q367" s="3" t="s">
        <v>48</v>
      </c>
    </row>
    <row r="368" spans="1:17" x14ac:dyDescent="0.25">
      <c r="A368" s="16"/>
      <c r="B368" s="2"/>
      <c r="C368" s="1"/>
      <c r="D368" s="1"/>
      <c r="E368" s="17"/>
      <c r="G368" s="3" t="b">
        <f>IF(C365="Мирные",IF(B368="Комиссар",$S$4,IF(B368="Мафия",$S$7,IF(B368="Мирный",$S$3,IF(B368="Дон",$S$2)))),IF(C365="Мафия",IF(B368="Комиссар",$S$1,IF(B368="Мафия",$S$5,IF(B368="Мирный",$S$8,IF(B368="Дон",$S$6))))))</f>
        <v>0</v>
      </c>
      <c r="H368" s="3" t="b">
        <f>IF(AND(OR(B368="Комиссар",B368="Мирный"),C365="Мирные"),"Победа за мирных",IF(AND(OR(B368="Мафия",B368="Дон"),C365="Мафия"),"Победа за мафию",IF(AND(OR(B368="Мафия",B368="Дон"),C365="Мирные"),"Проигрыш за мафию",IF(AND(OR(B368="Комиссар",B368="Мирный"),C365="Мафия"),"Проигрыш за мирных"))))</f>
        <v>0</v>
      </c>
    </row>
    <row r="369" spans="1:17" x14ac:dyDescent="0.25">
      <c r="A369" s="16"/>
      <c r="B369" s="2"/>
      <c r="C369" s="1"/>
      <c r="D369" s="1"/>
      <c r="E369" s="17"/>
      <c r="G369" s="3" t="b">
        <f>IF(C365="Мирные",IF(B369="Комиссар",$S$4,IF(B369="Мафия",$S$7,IF(B369="Мирный",$S$3,IF(B369="Дон",$S$2)))),IF(C365="Мафия",IF(B369="Комиссар",$S$1,IF(B369="Мафия",$S$5,IF(B369="Мирный",$S$8,IF(B369="Дон",$S$6))))))</f>
        <v>0</v>
      </c>
      <c r="H369" s="3" t="b">
        <f>IF(AND(OR(B369="Комиссар",B369="Мирный"),C365="Мирные"),"Победа за мирных",IF(AND(OR(B369="Мафия",B369="Дон"),C365="Мафия"),"Победа за мафию",IF(AND(OR(B369="Мафия",B369="Дон"),C365="Мирные"),"Проигрыш за мафию",IF(AND(OR(B369="Комиссар",B369="Мирный"),C365="Мафия"),"Проигрыш за мирных"))))</f>
        <v>0</v>
      </c>
    </row>
    <row r="370" spans="1:17" x14ac:dyDescent="0.25">
      <c r="A370" s="16"/>
      <c r="B370" s="2"/>
      <c r="C370" s="1"/>
      <c r="D370" s="1"/>
      <c r="E370" s="17"/>
      <c r="G370" s="3" t="b">
        <f>IF(C365="Мирные",IF(B370="Комиссар",$S$4,IF(B370="Мафия",$S$7,IF(B370="Мирный",$S$3,IF(B370="Дон",$S$2)))),IF(C365="Мафия",IF(B370="Комиссар",$S$1,IF(B370="Мафия",$S$5,IF(B370="Мирный",$S$8,IF(B370="Дон",$S$6))))))</f>
        <v>0</v>
      </c>
      <c r="H370" s="3" t="b">
        <f>IF(AND(OR(B370="Комиссар",B370="Мирный"),C365="Мирные"),"Победа за мирных",IF(AND(OR(B370="Мафия",B370="Дон"),C365="Мафия"),"Победа за мафию",IF(AND(OR(B370="Мафия",B370="Дон"),C365="Мирные"),"Проигрыш за мафию",IF(AND(OR(B370="Комиссар",B370="Мирный"),C365="Мафия"),"Проигрыш за мирных"))))</f>
        <v>0</v>
      </c>
    </row>
    <row r="371" spans="1:17" x14ac:dyDescent="0.25">
      <c r="A371" s="16"/>
      <c r="B371" s="2"/>
      <c r="C371" s="1"/>
      <c r="D371" s="1"/>
      <c r="E371" s="17"/>
      <c r="G371" s="3" t="b">
        <f>IF(C365="Мирные",IF(B371="Комиссар",$S$4,IF(B371="Мафия",$S$7,IF(B371="Мирный",$S$3,IF(B371="Дон",$S$2)))),IF(C365="Мафия",IF(B371="Комиссар",$S$1,IF(B371="Мафия",$S$5,IF(B371="Мирный",$S$8,IF(B371="Дон",$S$6))))))</f>
        <v>0</v>
      </c>
      <c r="H371" s="3" t="b">
        <f>IF(AND(OR(B371="Комиссар",B371="Мирный"),C365="Мирные"),"Победа за мирных",IF(AND(OR(B371="Мафия",B371="Дон"),C365="Мафия"),"Победа за мафию",IF(AND(OR(B371="Мафия",B371="Дон"),C365="Мирные"),"Проигрыш за мафию",IF(AND(OR(B371="Комиссар",B371="Мирный"),C365="Мафия"),"Проигрыш за мирных"))))</f>
        <v>0</v>
      </c>
    </row>
    <row r="372" spans="1:17" x14ac:dyDescent="0.25">
      <c r="A372" s="16"/>
      <c r="B372" s="2"/>
      <c r="C372" s="1"/>
      <c r="D372" s="1"/>
      <c r="E372" s="17" t="s">
        <v>101</v>
      </c>
      <c r="G372" s="3" t="b">
        <f>IF(C365="Мирные",IF(B372="Комиссар",$S$4,IF(B372="Мафия",$S$7,IF(B372="Мирный",$S$3,IF(B372="Дон",$S$2)))),IF(C365="Мафия",IF(B372="Комиссар",$S$1,IF(B372="Мафия",$S$5,IF(B372="Мирный",$S$8,IF(B372="Дон",$S$6))))))</f>
        <v>0</v>
      </c>
      <c r="H372" s="3" t="b">
        <f>IF(AND(OR(B372="Комиссар",B372="Мирный"),C365="Мирные"),"Победа за мирных",IF(AND(OR(B372="Мафия",B372="Дон"),C365="Мафия"),"Победа за мафию",IF(AND(OR(B372="Мафия",B372="Дон"),C365="Мирные"),"Проигрыш за мафию",IF(AND(OR(B372="Комиссар",B372="Мирный"),C365="Мафия"),"Проигрыш за мирных"))))</f>
        <v>0</v>
      </c>
    </row>
    <row r="373" spans="1:17" x14ac:dyDescent="0.25">
      <c r="A373" s="16"/>
      <c r="B373" s="24"/>
      <c r="C373" s="6" t="s">
        <v>100</v>
      </c>
      <c r="D373" s="27"/>
      <c r="E373" s="21"/>
      <c r="G373" s="3" t="b">
        <f>IF(C365="Мирные",IF(B373="Комиссар",$S$4,IF(B373="Мафия",$S$7,IF(B373="Мирный",$S$3,IF(B373="Дон",$S$2)))),IF(C365="Мафия",IF(B373="Комиссар",$S$1,IF(B373="Мафия",$S$5,IF(B373="Мирный",$S$8,IF(B373="Дон",$S$6))))))</f>
        <v>0</v>
      </c>
      <c r="H373" s="3" t="b">
        <f>IF(AND(OR(B373="Комиссар",B373="Мирный"),C365="Мирные"),"Победа за мирных",IF(AND(OR(B373="Мафия",B373="Дон"),C365="Мафия"),"Победа за мафию",IF(AND(OR(B373="Мафия",B373="Дон"),C365="Мирные"),"Проигрыш за мафию",IF(AND(OR(B373="Комиссар",B373="Мирный"),C365="Мафия"),"Проигрыш за мирных"))))</f>
        <v>0</v>
      </c>
    </row>
    <row r="374" spans="1:17" ht="15.75" thickBot="1" x14ac:dyDescent="0.3">
      <c r="A374" s="28"/>
      <c r="B374" s="23"/>
      <c r="C374" s="25" t="s">
        <v>98</v>
      </c>
      <c r="D374" s="26"/>
      <c r="E374" s="17"/>
      <c r="G374" s="3" t="b">
        <f>IF(C365="Мирные",IF(B374="Комиссар",$S$4,IF(B374="Мафия",$S$7,IF(B374="Мирный",$S$3,IF(B374="Дон",$S$2)))),IF(C365="Мафия",IF(B374="Комиссар",$S$1,IF(B374="Мафия",$S$5,IF(B374="Мирный",$S$8,IF(B374="Дон",$S$6))))))</f>
        <v>0</v>
      </c>
      <c r="H374" s="3" t="b">
        <f>IF(AND(OR(B374="Комиссар",B374="Мирный"),C365="Мирные"),"Победа за мирных",IF(AND(OR(B374="Мафия",B374="Дон"),C365="Мафия"),"Победа за мафию",IF(AND(OR(B374="Мафия",B374="Дон"),C365="Мирные"),"Проигрыш за мафию",IF(AND(OR(B374="Комиссар",B374="Мирный"),C365="Мафия"),"Проигрыш за мирных"))))</f>
        <v>0</v>
      </c>
    </row>
    <row r="375" spans="1:17" x14ac:dyDescent="0.25">
      <c r="A375" s="13"/>
      <c r="B375" s="14"/>
      <c r="C375" s="6" t="s">
        <v>87</v>
      </c>
      <c r="D375" s="15" t="s">
        <v>41</v>
      </c>
      <c r="E375" s="20" t="s">
        <v>88</v>
      </c>
      <c r="P375" s="35" t="s">
        <v>102</v>
      </c>
    </row>
    <row r="376" spans="1:17" x14ac:dyDescent="0.25">
      <c r="A376" s="16"/>
      <c r="B376" s="24"/>
      <c r="C376" s="2"/>
      <c r="D376" s="1"/>
      <c r="E376" s="21"/>
      <c r="G376" s="3" t="b">
        <f>IF(C376="Мирные",IF(B376="Комиссар",$S$4,IF(B376="Мафия",$S$7,IF(B376="Мирный",$S$3,IF(B376="Дон",$S$2)))),IF(C376="Мафия",IF(B376="Комиссар",$S$1,IF(B376="Мафия",$S$5,IF(B376="Мирный",$S$8,IF(B376="Дон",$S$6))))))</f>
        <v>0</v>
      </c>
      <c r="H376" s="3" t="b">
        <f>IF(AND(OR(B376="Комиссар",B376="Мирный"),C376="Мирные"),"Победа за мирных",IF(AND(OR(B376="Мафия",B376="Дон"),C376="Мафия"),"Победа за мафию",IF(AND(OR(B376="Мафия",B376="Дон"),C376="Мирные"),"Проигрыш за мафию",IF(AND(OR(B376="Комиссар",B376="Мирный"),C376="Мафия"),"Проигрыш за мирных"))))</f>
        <v>0</v>
      </c>
      <c r="P376" s="36">
        <f>COUNTIF(B376:B385,"Мафия")</f>
        <v>0</v>
      </c>
      <c r="Q376" s="3" t="s">
        <v>47</v>
      </c>
    </row>
    <row r="377" spans="1:17" x14ac:dyDescent="0.25">
      <c r="A377" s="16"/>
      <c r="B377" s="2"/>
      <c r="C377" s="1"/>
      <c r="D377" s="1"/>
      <c r="E377" s="17"/>
      <c r="G377" s="3" t="b">
        <f>IF(C376="Мирные",IF(B377="Комиссар",$S$4,IF(B377="Мафия",$S$7,IF(B377="Мирный",$S$3,IF(B377="Дон",$S$2)))),IF(C376="Мафия",IF(B377="Комиссар",$S$1,IF(B377="Мафия",$S$5,IF(B377="Мирный",$S$8,IF(B377="Дон",$S$6))))))</f>
        <v>0</v>
      </c>
      <c r="H377" s="3" t="b">
        <f>IF(AND(OR(B377="Комиссар",B377="Мирный"),C376="Мирные"),"Победа за мирных",IF(AND(OR(B377="Мафия",B377="Дон"),C376="Мафия"),"Победа за мафию",IF(AND(OR(B377="Мафия",B377="Дон"),C376="Мирные"),"Проигрыш за мафию",IF(AND(OR(B377="Комиссар",B377="Мирный"),C376="Мафия"),"Проигрыш за мирных"))))</f>
        <v>0</v>
      </c>
      <c r="P377" s="36">
        <f>COUNTIF(B376:B385,"Комиссар")</f>
        <v>0</v>
      </c>
      <c r="Q377" s="3" t="s">
        <v>78</v>
      </c>
    </row>
    <row r="378" spans="1:17" x14ac:dyDescent="0.25">
      <c r="A378" s="16"/>
      <c r="B378" s="2"/>
      <c r="C378" s="1"/>
      <c r="D378" s="1"/>
      <c r="E378" s="17"/>
      <c r="G378" s="3" t="b">
        <f>IF(C376="Мирные",IF(B378="Комиссар",$S$4,IF(B378="Мафия",$S$7,IF(B378="Мирный",$S$3,IF(B378="Дон",$S$2)))),IF(C376="Мафия",IF(B378="Комиссар",$S$1,IF(B378="Мафия",$S$5,IF(B378="Мирный",$S$8,IF(B378="Дон",$S$6))))))</f>
        <v>0</v>
      </c>
      <c r="H378" s="3" t="b">
        <f>IF(AND(OR(B378="Комиссар",B378="Мирный"),C376="Мирные"),"Победа за мирных",IF(AND(OR(B378="Мафия",B378="Дон"),C376="Мафия"),"Победа за мафию",IF(AND(OR(B378="Мафия",B378="Дон"),C376="Мирные"),"Проигрыш за мафию",IF(AND(OR(B378="Комиссар",B378="Мирный"),C376="Мафия"),"Проигрыш за мирных"))))</f>
        <v>0</v>
      </c>
      <c r="P378" s="36">
        <f>COUNTIF(B376:B385,"Дон")</f>
        <v>0</v>
      </c>
      <c r="Q378" s="3" t="s">
        <v>48</v>
      </c>
    </row>
    <row r="379" spans="1:17" x14ac:dyDescent="0.25">
      <c r="A379" s="16"/>
      <c r="B379" s="2"/>
      <c r="C379" s="1"/>
      <c r="D379" s="1"/>
      <c r="E379" s="17"/>
      <c r="G379" s="3" t="b">
        <f>IF(C376="Мирные",IF(B379="Комиссар",$S$4,IF(B379="Мафия",$S$7,IF(B379="Мирный",$S$3,IF(B379="Дон",$S$2)))),IF(C376="Мафия",IF(B379="Комиссар",$S$1,IF(B379="Мафия",$S$5,IF(B379="Мирный",$S$8,IF(B379="Дон",$S$6))))))</f>
        <v>0</v>
      </c>
      <c r="H379" s="3" t="b">
        <f>IF(AND(OR(B379="Комиссар",B379="Мирный"),C376="Мирные"),"Победа за мирных",IF(AND(OR(B379="Мафия",B379="Дон"),C376="Мафия"),"Победа за мафию",IF(AND(OR(B379="Мафия",B379="Дон"),C376="Мирные"),"Проигрыш за мафию",IF(AND(OR(B379="Комиссар",B379="Мирный"),C376="Мафия"),"Проигрыш за мирных"))))</f>
        <v>0</v>
      </c>
    </row>
    <row r="380" spans="1:17" x14ac:dyDescent="0.25">
      <c r="A380" s="16"/>
      <c r="B380" s="2"/>
      <c r="C380" s="1"/>
      <c r="D380" s="1"/>
      <c r="E380" s="17"/>
      <c r="G380" s="3" t="b">
        <f>IF(C376="Мирные",IF(B380="Комиссар",$S$4,IF(B380="Мафия",$S$7,IF(B380="Мирный",$S$3,IF(B380="Дон",$S$2)))),IF(C376="Мафия",IF(B380="Комиссар",$S$1,IF(B380="Мафия",$S$5,IF(B380="Мирный",$S$8,IF(B380="Дон",$S$6))))))</f>
        <v>0</v>
      </c>
      <c r="H380" s="3" t="b">
        <f>IF(AND(OR(B380="Комиссар",B380="Мирный"),C376="Мирные"),"Победа за мирных",IF(AND(OR(B380="Мафия",B380="Дон"),C376="Мафия"),"Победа за мафию",IF(AND(OR(B380="Мафия",B380="Дон"),C376="Мирные"),"Проигрыш за мафию",IF(AND(OR(B380="Комиссар",B380="Мирный"),C376="Мафия"),"Проигрыш за мирных"))))</f>
        <v>0</v>
      </c>
    </row>
    <row r="381" spans="1:17" x14ac:dyDescent="0.25">
      <c r="A381" s="16"/>
      <c r="B381" s="2"/>
      <c r="C381" s="1"/>
      <c r="D381" s="1"/>
      <c r="E381" s="17"/>
      <c r="G381" s="3" t="b">
        <f>IF(C376="Мирные",IF(B381="Комиссар",$S$4,IF(B381="Мафия",$S$7,IF(B381="Мирный",$S$3,IF(B381="Дон",$S$2)))),IF(C376="Мафия",IF(B381="Комиссар",$S$1,IF(B381="Мафия",$S$5,IF(B381="Мирный",$S$8,IF(B381="Дон",$S$6))))))</f>
        <v>0</v>
      </c>
      <c r="H381" s="3" t="b">
        <f>IF(AND(OR(B381="Комиссар",B381="Мирный"),C376="Мирные"),"Победа за мирных",IF(AND(OR(B381="Мафия",B381="Дон"),C376="Мафия"),"Победа за мафию",IF(AND(OR(B381="Мафия",B381="Дон"),C376="Мирные"),"Проигрыш за мафию",IF(AND(OR(B381="Комиссар",B381="Мирный"),C376="Мафия"),"Проигрыш за мирных"))))</f>
        <v>0</v>
      </c>
    </row>
    <row r="382" spans="1:17" x14ac:dyDescent="0.25">
      <c r="A382" s="16"/>
      <c r="B382" s="2"/>
      <c r="C382" s="1"/>
      <c r="D382" s="1"/>
      <c r="E382" s="17"/>
      <c r="G382" s="3" t="b">
        <f>IF(C376="Мирные",IF(B382="Комиссар",$S$4,IF(B382="Мафия",$S$7,IF(B382="Мирный",$S$3,IF(B382="Дон",$S$2)))),IF(C376="Мафия",IF(B382="Комиссар",$S$1,IF(B382="Мафия",$S$5,IF(B382="Мирный",$S$8,IF(B382="Дон",$S$6))))))</f>
        <v>0</v>
      </c>
      <c r="H382" s="3" t="b">
        <f>IF(AND(OR(B382="Комиссар",B382="Мирный"),C376="Мирные"),"Победа за мирных",IF(AND(OR(B382="Мафия",B382="Дон"),C376="Мафия"),"Победа за мафию",IF(AND(OR(B382="Мафия",B382="Дон"),C376="Мирные"),"Проигрыш за мафию",IF(AND(OR(B382="Комиссар",B382="Мирный"),C376="Мафия"),"Проигрыш за мирных"))))</f>
        <v>0</v>
      </c>
    </row>
    <row r="383" spans="1:17" x14ac:dyDescent="0.25">
      <c r="A383" s="16"/>
      <c r="B383" s="2"/>
      <c r="C383" s="1"/>
      <c r="D383" s="1"/>
      <c r="E383" s="17" t="s">
        <v>101</v>
      </c>
      <c r="G383" s="3" t="b">
        <f>IF(C376="Мирные",IF(B383="Комиссар",$S$4,IF(B383="Мафия",$S$7,IF(B383="Мирный",$S$3,IF(B383="Дон",$S$2)))),IF(C376="Мафия",IF(B383="Комиссар",$S$1,IF(B383="Мафия",$S$5,IF(B383="Мирный",$S$8,IF(B383="Дон",$S$6))))))</f>
        <v>0</v>
      </c>
      <c r="H383" s="3" t="b">
        <f>IF(AND(OR(B383="Комиссар",B383="Мирный"),C376="Мирные"),"Победа за мирных",IF(AND(OR(B383="Мафия",B383="Дон"),C376="Мафия"),"Победа за мафию",IF(AND(OR(B383="Мафия",B383="Дон"),C376="Мирные"),"Проигрыш за мафию",IF(AND(OR(B383="Комиссар",B383="Мирный"),C376="Мафия"),"Проигрыш за мирных"))))</f>
        <v>0</v>
      </c>
    </row>
    <row r="384" spans="1:17" x14ac:dyDescent="0.25">
      <c r="A384" s="16"/>
      <c r="B384" s="24"/>
      <c r="C384" s="6" t="s">
        <v>100</v>
      </c>
      <c r="D384" s="27"/>
      <c r="E384" s="21"/>
      <c r="G384" s="3" t="b">
        <f>IF(C376="Мирные",IF(B384="Комиссар",$S$4,IF(B384="Мафия",$S$7,IF(B384="Мирный",$S$3,IF(B384="Дон",$S$2)))),IF(C376="Мафия",IF(B384="Комиссар",$S$1,IF(B384="Мафия",$S$5,IF(B384="Мирный",$S$8,IF(B384="Дон",$S$6))))))</f>
        <v>0</v>
      </c>
      <c r="H384" s="3" t="b">
        <f>IF(AND(OR(B384="Комиссар",B384="Мирный"),C376="Мирные"),"Победа за мирных",IF(AND(OR(B384="Мафия",B384="Дон"),C376="Мафия"),"Победа за мафию",IF(AND(OR(B384="Мафия",B384="Дон"),C376="Мирные"),"Проигрыш за мафию",IF(AND(OR(B384="Комиссар",B384="Мирный"),C376="Мафия"),"Проигрыш за мирных"))))</f>
        <v>0</v>
      </c>
    </row>
    <row r="385" spans="1:17" ht="15.75" thickBot="1" x14ac:dyDescent="0.3">
      <c r="A385" s="28"/>
      <c r="B385" s="23"/>
      <c r="C385" s="25" t="s">
        <v>98</v>
      </c>
      <c r="D385" s="26"/>
      <c r="E385" s="17"/>
      <c r="G385" s="3" t="b">
        <f>IF(C376="Мирные",IF(B385="Комиссар",$S$4,IF(B385="Мафия",$S$7,IF(B385="Мирный",$S$3,IF(B385="Дон",$S$2)))),IF(C376="Мафия",IF(B385="Комиссар",$S$1,IF(B385="Мафия",$S$5,IF(B385="Мирный",$S$8,IF(B385="Дон",$S$6))))))</f>
        <v>0</v>
      </c>
      <c r="H385" s="3" t="b">
        <f>IF(AND(OR(B385="Комиссар",B385="Мирный"),C376="Мирные"),"Победа за мирных",IF(AND(OR(B385="Мафия",B385="Дон"),C376="Мафия"),"Победа за мафию",IF(AND(OR(B385="Мафия",B385="Дон"),C376="Мирные"),"Проигрыш за мафию",IF(AND(OR(B385="Комиссар",B385="Мирный"),C376="Мафия"),"Проигрыш за мирных"))))</f>
        <v>0</v>
      </c>
    </row>
    <row r="386" spans="1:17" x14ac:dyDescent="0.25">
      <c r="A386" s="13"/>
      <c r="B386" s="14"/>
      <c r="C386" s="6" t="s">
        <v>87</v>
      </c>
      <c r="D386" s="15" t="s">
        <v>42</v>
      </c>
      <c r="E386" s="20" t="s">
        <v>88</v>
      </c>
      <c r="P386" s="35" t="s">
        <v>102</v>
      </c>
    </row>
    <row r="387" spans="1:17" x14ac:dyDescent="0.25">
      <c r="A387" s="16"/>
      <c r="B387" s="24"/>
      <c r="C387" s="2"/>
      <c r="D387" s="1"/>
      <c r="E387" s="21"/>
      <c r="G387" s="3" t="b">
        <f>IF(C387="Мирные",IF(B387="Комиссар",$S$4,IF(B387="Мафия",$S$7,IF(B387="Мирный",$S$3,IF(B387="Дон",$S$2)))),IF(C387="Мафия",IF(B387="Комиссар",$S$1,IF(B387="Мафия",$S$5,IF(B387="Мирный",$S$8,IF(B387="Дон",$S$6))))))</f>
        <v>0</v>
      </c>
      <c r="H387" s="3" t="b">
        <f>IF(AND(OR(B387="Комиссар",B387="Мирный"),C387="Мирные"),"Победа за мирных",IF(AND(OR(B387="Мафия",B387="Дон"),C387="Мафия"),"Победа за мафию",IF(AND(OR(B387="Мафия",B387="Дон"),C387="Мирные"),"Проигрыш за мафию",IF(AND(OR(B387="Комиссар",B387="Мирный"),C387="Мафия"),"Проигрыш за мирных"))))</f>
        <v>0</v>
      </c>
      <c r="P387" s="36">
        <f>COUNTIF(B387:B396,"Мафия")</f>
        <v>0</v>
      </c>
      <c r="Q387" s="3" t="s">
        <v>47</v>
      </c>
    </row>
    <row r="388" spans="1:17" x14ac:dyDescent="0.25">
      <c r="A388" s="16"/>
      <c r="B388" s="2"/>
      <c r="C388" s="1"/>
      <c r="D388" s="1"/>
      <c r="E388" s="17"/>
      <c r="G388" s="3" t="b">
        <f>IF(C387="Мирные",IF(B388="Комиссар",$S$4,IF(B388="Мафия",$S$7,IF(B388="Мирный",$S$3,IF(B388="Дон",$S$2)))),IF(C387="Мафия",IF(B388="Комиссар",$S$1,IF(B388="Мафия",$S$5,IF(B388="Мирный",$S$8,IF(B388="Дон",$S$6))))))</f>
        <v>0</v>
      </c>
      <c r="H388" s="3" t="b">
        <f>IF(AND(OR(B388="Комиссар",B388="Мирный"),C387="Мирные"),"Победа за мирных",IF(AND(OR(B388="Мафия",B388="Дон"),C387="Мафия"),"Победа за мафию",IF(AND(OR(B388="Мафия",B388="Дон"),C387="Мирные"),"Проигрыш за мафию",IF(AND(OR(B388="Комиссар",B388="Мирный"),C387="Мафия"),"Проигрыш за мирных"))))</f>
        <v>0</v>
      </c>
      <c r="P388" s="36">
        <f>COUNTIF(B387:B396,"Комиссар")</f>
        <v>0</v>
      </c>
      <c r="Q388" s="3" t="s">
        <v>78</v>
      </c>
    </row>
    <row r="389" spans="1:17" x14ac:dyDescent="0.25">
      <c r="A389" s="16"/>
      <c r="B389" s="2"/>
      <c r="C389" s="1"/>
      <c r="D389" s="1"/>
      <c r="E389" s="17"/>
      <c r="G389" s="3" t="b">
        <f>IF(C387="Мирные",IF(B389="Комиссар",$S$4,IF(B389="Мафия",$S$7,IF(B389="Мирный",$S$3,IF(B389="Дон",$S$2)))),IF(C387="Мафия",IF(B389="Комиссар",$S$1,IF(B389="Мафия",$S$5,IF(B389="Мирный",$S$8,IF(B389="Дон",$S$6))))))</f>
        <v>0</v>
      </c>
      <c r="H389" s="3" t="b">
        <f>IF(AND(OR(B389="Комиссар",B389="Мирный"),C387="Мирные"),"Победа за мирных",IF(AND(OR(B389="Мафия",B389="Дон"),C387="Мафия"),"Победа за мафию",IF(AND(OR(B389="Мафия",B389="Дон"),C387="Мирные"),"Проигрыш за мафию",IF(AND(OR(B389="Комиссар",B389="Мирный"),C387="Мафия"),"Проигрыш за мирных"))))</f>
        <v>0</v>
      </c>
      <c r="P389" s="36">
        <f>COUNTIF(B387:B396,"Дон")</f>
        <v>0</v>
      </c>
      <c r="Q389" s="3" t="s">
        <v>48</v>
      </c>
    </row>
    <row r="390" spans="1:17" x14ac:dyDescent="0.25">
      <c r="A390" s="16"/>
      <c r="B390" s="2"/>
      <c r="C390" s="1"/>
      <c r="D390" s="1"/>
      <c r="E390" s="17"/>
      <c r="G390" s="3" t="b">
        <f>IF(C387="Мирные",IF(B390="Комиссар",$S$4,IF(B390="Мафия",$S$7,IF(B390="Мирный",$S$3,IF(B390="Дон",$S$2)))),IF(C387="Мафия",IF(B390="Комиссар",$S$1,IF(B390="Мафия",$S$5,IF(B390="Мирный",$S$8,IF(B390="Дон",$S$6))))))</f>
        <v>0</v>
      </c>
      <c r="H390" s="3" t="b">
        <f>IF(AND(OR(B390="Комиссар",B390="Мирный"),C387="Мирные"),"Победа за мирных",IF(AND(OR(B390="Мафия",B390="Дон"),C387="Мафия"),"Победа за мафию",IF(AND(OR(B390="Мафия",B390="Дон"),C387="Мирные"),"Проигрыш за мафию",IF(AND(OR(B390="Комиссар",B390="Мирный"),C387="Мафия"),"Проигрыш за мирных"))))</f>
        <v>0</v>
      </c>
    </row>
    <row r="391" spans="1:17" x14ac:dyDescent="0.25">
      <c r="A391" s="16"/>
      <c r="B391" s="2"/>
      <c r="C391" s="1"/>
      <c r="D391" s="1"/>
      <c r="E391" s="17"/>
      <c r="G391" s="3" t="b">
        <f>IF(C387="Мирные",IF(B391="Комиссар",$S$4,IF(B391="Мафия",$S$7,IF(B391="Мирный",$S$3,IF(B391="Дон",$S$2)))),IF(C387="Мафия",IF(B391="Комиссар",$S$1,IF(B391="Мафия",$S$5,IF(B391="Мирный",$S$8,IF(B391="Дон",$S$6))))))</f>
        <v>0</v>
      </c>
      <c r="H391" s="3" t="b">
        <f>IF(AND(OR(B391="Комиссар",B391="Мирный"),C387="Мирные"),"Победа за мирных",IF(AND(OR(B391="Мафия",B391="Дон"),C387="Мафия"),"Победа за мафию",IF(AND(OR(B391="Мафия",B391="Дон"),C387="Мирные"),"Проигрыш за мафию",IF(AND(OR(B391="Комиссар",B391="Мирный"),C387="Мафия"),"Проигрыш за мирных"))))</f>
        <v>0</v>
      </c>
    </row>
    <row r="392" spans="1:17" x14ac:dyDescent="0.25">
      <c r="A392" s="16"/>
      <c r="B392" s="2"/>
      <c r="C392" s="1"/>
      <c r="D392" s="1"/>
      <c r="E392" s="17"/>
      <c r="G392" s="3" t="b">
        <f>IF(C387="Мирные",IF(B392="Комиссар",$S$4,IF(B392="Мафия",$S$7,IF(B392="Мирный",$S$3,IF(B392="Дон",$S$2)))),IF(C387="Мафия",IF(B392="Комиссар",$S$1,IF(B392="Мафия",$S$5,IF(B392="Мирный",$S$8,IF(B392="Дон",$S$6))))))</f>
        <v>0</v>
      </c>
      <c r="H392" s="3" t="b">
        <f>IF(AND(OR(B392="Комиссар",B392="Мирный"),C387="Мирные"),"Победа за мирных",IF(AND(OR(B392="Мафия",B392="Дон"),C387="Мафия"),"Победа за мафию",IF(AND(OR(B392="Мафия",B392="Дон"),C387="Мирные"),"Проигрыш за мафию",IF(AND(OR(B392="Комиссар",B392="Мирный"),C387="Мафия"),"Проигрыш за мирных"))))</f>
        <v>0</v>
      </c>
    </row>
    <row r="393" spans="1:17" x14ac:dyDescent="0.25">
      <c r="A393" s="16"/>
      <c r="B393" s="2"/>
      <c r="C393" s="1"/>
      <c r="D393" s="1"/>
      <c r="E393" s="17"/>
      <c r="G393" s="3" t="b">
        <f>IF(C387="Мирные",IF(B393="Комиссар",$S$4,IF(B393="Мафия",$S$7,IF(B393="Мирный",$S$3,IF(B393="Дон",$S$2)))),IF(C387="Мафия",IF(B393="Комиссар",$S$1,IF(B393="Мафия",$S$5,IF(B393="Мирный",$S$8,IF(B393="Дон",$S$6))))))</f>
        <v>0</v>
      </c>
      <c r="H393" s="3" t="b">
        <f>IF(AND(OR(B393="Комиссар",B393="Мирный"),C387="Мирные"),"Победа за мирных",IF(AND(OR(B393="Мафия",B393="Дон"),C387="Мафия"),"Победа за мафию",IF(AND(OR(B393="Мафия",B393="Дон"),C387="Мирные"),"Проигрыш за мафию",IF(AND(OR(B393="Комиссар",B393="Мирный"),C387="Мафия"),"Проигрыш за мирных"))))</f>
        <v>0</v>
      </c>
    </row>
    <row r="394" spans="1:17" x14ac:dyDescent="0.25">
      <c r="A394" s="16"/>
      <c r="B394" s="2"/>
      <c r="C394" s="1"/>
      <c r="D394" s="1"/>
      <c r="E394" s="17" t="s">
        <v>101</v>
      </c>
      <c r="G394" s="3" t="b">
        <f>IF(C387="Мирные",IF(B394="Комиссар",$S$4,IF(B394="Мафия",$S$7,IF(B394="Мирный",$S$3,IF(B394="Дон",$S$2)))),IF(C387="Мафия",IF(B394="Комиссар",$S$1,IF(B394="Мафия",$S$5,IF(B394="Мирный",$S$8,IF(B394="Дон",$S$6))))))</f>
        <v>0</v>
      </c>
      <c r="H394" s="3" t="b">
        <f>IF(AND(OR(B394="Комиссар",B394="Мирный"),C387="Мирные"),"Победа за мирных",IF(AND(OR(B394="Мафия",B394="Дон"),C387="Мафия"),"Победа за мафию",IF(AND(OR(B394="Мафия",B394="Дон"),C387="Мирные"),"Проигрыш за мафию",IF(AND(OR(B394="Комиссар",B394="Мирный"),C387="Мафия"),"Проигрыш за мирных"))))</f>
        <v>0</v>
      </c>
    </row>
    <row r="395" spans="1:17" x14ac:dyDescent="0.25">
      <c r="A395" s="16"/>
      <c r="B395" s="24"/>
      <c r="C395" s="6" t="s">
        <v>100</v>
      </c>
      <c r="D395" s="27"/>
      <c r="E395" s="21"/>
      <c r="G395" s="3" t="b">
        <f>IF(C387="Мирные",IF(B395="Комиссар",$S$4,IF(B395="Мафия",$S$7,IF(B395="Мирный",$S$3,IF(B395="Дон",$S$2)))),IF(C387="Мафия",IF(B395="Комиссар",$S$1,IF(B395="Мафия",$S$5,IF(B395="Мирный",$S$8,IF(B395="Дон",$S$6))))))</f>
        <v>0</v>
      </c>
      <c r="H395" s="3" t="b">
        <f>IF(AND(OR(B395="Комиссар",B395="Мирный"),C387="Мирные"),"Победа за мирных",IF(AND(OR(B395="Мафия",B395="Дон"),C387="Мафия"),"Победа за мафию",IF(AND(OR(B395="Мафия",B395="Дон"),C387="Мирные"),"Проигрыш за мафию",IF(AND(OR(B395="Комиссар",B395="Мирный"),C387="Мафия"),"Проигрыш за мирных"))))</f>
        <v>0</v>
      </c>
    </row>
    <row r="396" spans="1:17" ht="15.75" thickBot="1" x14ac:dyDescent="0.3">
      <c r="A396" s="28"/>
      <c r="B396" s="23"/>
      <c r="C396" s="25" t="s">
        <v>98</v>
      </c>
      <c r="D396" s="26"/>
      <c r="E396" s="17"/>
      <c r="G396" s="3" t="b">
        <f>IF(C387="Мирные",IF(B396="Комиссар",$S$4,IF(B396="Мафия",$S$7,IF(B396="Мирный",$S$3,IF(B396="Дон",$S$2)))),IF(C387="Мафия",IF(B396="Комиссар",$S$1,IF(B396="Мафия",$S$5,IF(B396="Мирный",$S$8,IF(B396="Дон",$S$6))))))</f>
        <v>0</v>
      </c>
      <c r="H396" s="3" t="b">
        <f>IF(AND(OR(B396="Комиссар",B396="Мирный"),C387="Мирные"),"Победа за мирных",IF(AND(OR(B396="Мафия",B396="Дон"),C387="Мафия"),"Победа за мафию",IF(AND(OR(B396="Мафия",B396="Дон"),C387="Мирные"),"Проигрыш за мафию",IF(AND(OR(B396="Комиссар",B396="Мирный"),C387="Мафия"),"Проигрыш за мирных"))))</f>
        <v>0</v>
      </c>
    </row>
    <row r="397" spans="1:17" x14ac:dyDescent="0.25">
      <c r="A397" s="13"/>
      <c r="B397" s="14"/>
      <c r="C397" s="6" t="s">
        <v>87</v>
      </c>
      <c r="D397" s="15" t="s">
        <v>43</v>
      </c>
      <c r="E397" s="20" t="s">
        <v>88</v>
      </c>
      <c r="P397" s="35" t="s">
        <v>102</v>
      </c>
    </row>
    <row r="398" spans="1:17" x14ac:dyDescent="0.25">
      <c r="A398" s="16"/>
      <c r="B398" s="24"/>
      <c r="C398" s="2"/>
      <c r="D398" s="1"/>
      <c r="E398" s="21"/>
      <c r="G398" s="3" t="b">
        <f>IF(C398="Мирные",IF(B398="Комиссар",$S$4,IF(B398="Мафия",$S$7,IF(B398="Мирный",$S$3,IF(B398="Дон",$S$2)))),IF(C398="Мафия",IF(B398="Комиссар",$S$1,IF(B398="Мафия",$S$5,IF(B398="Мирный",$S$8,IF(B398="Дон",$S$6))))))</f>
        <v>0</v>
      </c>
      <c r="H398" s="3" t="b">
        <f>IF(AND(OR(B398="Комиссар",B398="Мирный"),C398="Мирные"),"Победа за мирных",IF(AND(OR(B398="Мафия",B398="Дон"),C398="Мафия"),"Победа за мафию",IF(AND(OR(B398="Мафия",B398="Дон"),C398="Мирные"),"Проигрыш за мафию",IF(AND(OR(B398="Комиссар",B398="Мирный"),C398="Мафия"),"Проигрыш за мирных"))))</f>
        <v>0</v>
      </c>
      <c r="P398" s="36">
        <f>COUNTIF(B398:B407,"Мафия")</f>
        <v>0</v>
      </c>
      <c r="Q398" s="3" t="s">
        <v>47</v>
      </c>
    </row>
    <row r="399" spans="1:17" x14ac:dyDescent="0.25">
      <c r="A399" s="16"/>
      <c r="B399" s="2"/>
      <c r="C399" s="1"/>
      <c r="D399" s="1"/>
      <c r="E399" s="17"/>
      <c r="G399" s="3" t="b">
        <f>IF(C398="Мирные",IF(B399="Комиссар",$S$4,IF(B399="Мафия",$S$7,IF(B399="Мирный",$S$3,IF(B399="Дон",$S$2)))),IF(C398="Мафия",IF(B399="Комиссар",$S$1,IF(B399="Мафия",$S$5,IF(B399="Мирный",$S$8,IF(B399="Дон",$S$6))))))</f>
        <v>0</v>
      </c>
      <c r="H399" s="3" t="b">
        <f>IF(AND(OR(B399="Комиссар",B399="Мирный"),C398="Мирные"),"Победа за мирных",IF(AND(OR(B399="Мафия",B399="Дон"),C398="Мафия"),"Победа за мафию",IF(AND(OR(B399="Мафия",B399="Дон"),C398="Мирные"),"Проигрыш за мафию",IF(AND(OR(B399="Комиссар",B399="Мирный"),C398="Мафия"),"Проигрыш за мирных"))))</f>
        <v>0</v>
      </c>
      <c r="P399" s="36">
        <f>COUNTIF(B398:B407,"Комиссар")</f>
        <v>0</v>
      </c>
      <c r="Q399" s="3" t="s">
        <v>78</v>
      </c>
    </row>
    <row r="400" spans="1:17" x14ac:dyDescent="0.25">
      <c r="A400" s="16"/>
      <c r="B400" s="2"/>
      <c r="C400" s="1"/>
      <c r="D400" s="1"/>
      <c r="E400" s="17"/>
      <c r="G400" s="3" t="b">
        <f>IF(C398="Мирные",IF(B400="Комиссар",$S$4,IF(B400="Мафия",$S$7,IF(B400="Мирный",$S$3,IF(B400="Дон",$S$2)))),IF(C398="Мафия",IF(B400="Комиссар",$S$1,IF(B400="Мафия",$S$5,IF(B400="Мирный",$S$8,IF(B400="Дон",$S$6))))))</f>
        <v>0</v>
      </c>
      <c r="H400" s="3" t="b">
        <f>IF(AND(OR(B400="Комиссар",B400="Мирный"),C398="Мирные"),"Победа за мирных",IF(AND(OR(B400="Мафия",B400="Дон"),C398="Мафия"),"Победа за мафию",IF(AND(OR(B400="Мафия",B400="Дон"),C398="Мирные"),"Проигрыш за мафию",IF(AND(OR(B400="Комиссар",B400="Мирный"),C398="Мафия"),"Проигрыш за мирных"))))</f>
        <v>0</v>
      </c>
      <c r="P400" s="36">
        <f>COUNTIF(B398:B407,"Дон")</f>
        <v>0</v>
      </c>
      <c r="Q400" s="3" t="s">
        <v>48</v>
      </c>
    </row>
    <row r="401" spans="1:17" x14ac:dyDescent="0.25">
      <c r="A401" s="16"/>
      <c r="B401" s="2"/>
      <c r="C401" s="1"/>
      <c r="D401" s="1"/>
      <c r="E401" s="17"/>
      <c r="G401" s="3" t="b">
        <f>IF(C398="Мирные",IF(B401="Комиссар",$S$4,IF(B401="Мафия",$S$7,IF(B401="Мирный",$S$3,IF(B401="Дон",$S$2)))),IF(C398="Мафия",IF(B401="Комиссар",$S$1,IF(B401="Мафия",$S$5,IF(B401="Мирный",$S$8,IF(B401="Дон",$S$6))))))</f>
        <v>0</v>
      </c>
      <c r="H401" s="3" t="b">
        <f>IF(AND(OR(B401="Комиссар",B401="Мирный"),C398="Мирные"),"Победа за мирных",IF(AND(OR(B401="Мафия",B401="Дон"),C398="Мафия"),"Победа за мафию",IF(AND(OR(B401="Мафия",B401="Дон"),C398="Мирные"),"Проигрыш за мафию",IF(AND(OR(B401="Комиссар",B401="Мирный"),C398="Мафия"),"Проигрыш за мирных"))))</f>
        <v>0</v>
      </c>
    </row>
    <row r="402" spans="1:17" x14ac:dyDescent="0.25">
      <c r="A402" s="16"/>
      <c r="B402" s="2"/>
      <c r="C402" s="1"/>
      <c r="D402" s="1"/>
      <c r="E402" s="17"/>
      <c r="G402" s="3" t="b">
        <f>IF(C398="Мирные",IF(B402="Комиссар",$S$4,IF(B402="Мафия",$S$7,IF(B402="Мирный",$S$3,IF(B402="Дон",$S$2)))),IF(C398="Мафия",IF(B402="Комиссар",$S$1,IF(B402="Мафия",$S$5,IF(B402="Мирный",$S$8,IF(B402="Дон",$S$6))))))</f>
        <v>0</v>
      </c>
      <c r="H402" s="3" t="b">
        <f>IF(AND(OR(B402="Комиссар",B402="Мирный"),C398="Мирные"),"Победа за мирных",IF(AND(OR(B402="Мафия",B402="Дон"),C398="Мафия"),"Победа за мафию",IF(AND(OR(B402="Мафия",B402="Дон"),C398="Мирные"),"Проигрыш за мафию",IF(AND(OR(B402="Комиссар",B402="Мирный"),C398="Мафия"),"Проигрыш за мирных"))))</f>
        <v>0</v>
      </c>
    </row>
    <row r="403" spans="1:17" x14ac:dyDescent="0.25">
      <c r="A403" s="16"/>
      <c r="B403" s="2"/>
      <c r="C403" s="1"/>
      <c r="D403" s="1"/>
      <c r="E403" s="17"/>
      <c r="G403" s="3" t="b">
        <f>IF(C398="Мирные",IF(B403="Комиссар",$S$4,IF(B403="Мафия",$S$7,IF(B403="Мирный",$S$3,IF(B403="Дон",$S$2)))),IF(C398="Мафия",IF(B403="Комиссар",$S$1,IF(B403="Мафия",$S$5,IF(B403="Мирный",$S$8,IF(B403="Дон",$S$6))))))</f>
        <v>0</v>
      </c>
      <c r="H403" s="3" t="b">
        <f>IF(AND(OR(B403="Комиссар",B403="Мирный"),C398="Мирные"),"Победа за мирных",IF(AND(OR(B403="Мафия",B403="Дон"),C398="Мафия"),"Победа за мафию",IF(AND(OR(B403="Мафия",B403="Дон"),C398="Мирные"),"Проигрыш за мафию",IF(AND(OR(B403="Комиссар",B403="Мирный"),C398="Мафия"),"Проигрыш за мирных"))))</f>
        <v>0</v>
      </c>
    </row>
    <row r="404" spans="1:17" x14ac:dyDescent="0.25">
      <c r="A404" s="16"/>
      <c r="B404" s="2"/>
      <c r="C404" s="1"/>
      <c r="D404" s="1"/>
      <c r="E404" s="17"/>
      <c r="G404" s="3" t="b">
        <f>IF(C398="Мирные",IF(B404="Комиссар",$S$4,IF(B404="Мафия",$S$7,IF(B404="Мирный",$S$3,IF(B404="Дон",$S$2)))),IF(C398="Мафия",IF(B404="Комиссар",$S$1,IF(B404="Мафия",$S$5,IF(B404="Мирный",$S$8,IF(B404="Дон",$S$6))))))</f>
        <v>0</v>
      </c>
      <c r="H404" s="3" t="b">
        <f>IF(AND(OR(B404="Комиссар",B404="Мирный"),C398="Мирные"),"Победа за мирных",IF(AND(OR(B404="Мафия",B404="Дон"),C398="Мафия"),"Победа за мафию",IF(AND(OR(B404="Мафия",B404="Дон"),C398="Мирные"),"Проигрыш за мафию",IF(AND(OR(B404="Комиссар",B404="Мирный"),C398="Мафия"),"Проигрыш за мирных"))))</f>
        <v>0</v>
      </c>
    </row>
    <row r="405" spans="1:17" x14ac:dyDescent="0.25">
      <c r="A405" s="16"/>
      <c r="B405" s="2"/>
      <c r="C405" s="1"/>
      <c r="D405" s="1"/>
      <c r="E405" s="17" t="s">
        <v>101</v>
      </c>
      <c r="G405" s="3" t="b">
        <f>IF(C398="Мирные",IF(B405="Комиссар",$S$4,IF(B405="Мафия",$S$7,IF(B405="Мирный",$S$3,IF(B405="Дон",$S$2)))),IF(C398="Мафия",IF(B405="Комиссар",$S$1,IF(B405="Мафия",$S$5,IF(B405="Мирный",$S$8,IF(B405="Дон",$S$6))))))</f>
        <v>0</v>
      </c>
      <c r="H405" s="3" t="b">
        <f>IF(AND(OR(B405="Комиссар",B405="Мирный"),C398="Мирные"),"Победа за мирных",IF(AND(OR(B405="Мафия",B405="Дон"),C398="Мафия"),"Победа за мафию",IF(AND(OR(B405="Мафия",B405="Дон"),C398="Мирные"),"Проигрыш за мафию",IF(AND(OR(B405="Комиссар",B405="Мирный"),C398="Мафия"),"Проигрыш за мирных"))))</f>
        <v>0</v>
      </c>
    </row>
    <row r="406" spans="1:17" x14ac:dyDescent="0.25">
      <c r="A406" s="16"/>
      <c r="B406" s="24"/>
      <c r="C406" s="6" t="s">
        <v>100</v>
      </c>
      <c r="D406" s="27"/>
      <c r="E406" s="21"/>
      <c r="G406" s="3" t="b">
        <f>IF(C398="Мирные",IF(B406="Комиссар",$S$4,IF(B406="Мафия",$S$7,IF(B406="Мирный",$S$3,IF(B406="Дон",$S$2)))),IF(C398="Мафия",IF(B406="Комиссар",$S$1,IF(B406="Мафия",$S$5,IF(B406="Мирный",$S$8,IF(B406="Дон",$S$6))))))</f>
        <v>0</v>
      </c>
      <c r="H406" s="3" t="b">
        <f>IF(AND(OR(B406="Комиссар",B406="Мирный"),C398="Мирные"),"Победа за мирных",IF(AND(OR(B406="Мафия",B406="Дон"),C398="Мафия"),"Победа за мафию",IF(AND(OR(B406="Мафия",B406="Дон"),C398="Мирные"),"Проигрыш за мафию",IF(AND(OR(B406="Комиссар",B406="Мирный"),C398="Мафия"),"Проигрыш за мирных"))))</f>
        <v>0</v>
      </c>
    </row>
    <row r="407" spans="1:17" ht="15.75" thickBot="1" x14ac:dyDescent="0.3">
      <c r="A407" s="28"/>
      <c r="B407" s="23"/>
      <c r="C407" s="25" t="s">
        <v>98</v>
      </c>
      <c r="D407" s="26"/>
      <c r="E407" s="17"/>
      <c r="G407" s="3" t="b">
        <f>IF(C398="Мирные",IF(B407="Комиссар",$S$4,IF(B407="Мафия",$S$7,IF(B407="Мирный",$S$3,IF(B407="Дон",$S$2)))),IF(C398="Мафия",IF(B407="Комиссар",$S$1,IF(B407="Мафия",$S$5,IF(B407="Мирный",$S$8,IF(B407="Дон",$S$6))))))</f>
        <v>0</v>
      </c>
      <c r="H407" s="3" t="b">
        <f>IF(AND(OR(B407="Комиссар",B407="Мирный"),C398="Мирные"),"Победа за мирных",IF(AND(OR(B407="Мафия",B407="Дон"),C398="Мафия"),"Победа за мафию",IF(AND(OR(B407="Мафия",B407="Дон"),C398="Мирные"),"Проигрыш за мафию",IF(AND(OR(B407="Комиссар",B407="Мирный"),C398="Мафия"),"Проигрыш за мирных"))))</f>
        <v>0</v>
      </c>
    </row>
    <row r="408" spans="1:17" x14ac:dyDescent="0.25">
      <c r="A408" s="13"/>
      <c r="B408" s="14"/>
      <c r="C408" s="6" t="s">
        <v>87</v>
      </c>
      <c r="D408" s="15" t="s">
        <v>44</v>
      </c>
      <c r="E408" s="20" t="s">
        <v>88</v>
      </c>
      <c r="P408" s="35" t="s">
        <v>102</v>
      </c>
    </row>
    <row r="409" spans="1:17" x14ac:dyDescent="0.25">
      <c r="A409" s="16"/>
      <c r="B409" s="24"/>
      <c r="C409" s="2"/>
      <c r="D409" s="1"/>
      <c r="E409" s="21"/>
      <c r="G409" s="3" t="b">
        <f>IF(C409="Мирные",IF(B409="Комиссар",$S$4,IF(B409="Мафия",$S$7,IF(B409="Мирный",$S$3,IF(B409="Дон",$S$2)))),IF(C409="Мафия",IF(B409="Комиссар",$S$1,IF(B409="Мафия",$S$5,IF(B409="Мирный",$S$8,IF(B409="Дон",$S$6))))))</f>
        <v>0</v>
      </c>
      <c r="H409" s="3" t="b">
        <f>IF(AND(OR(B409="Комиссар",B409="Мирный"),C409="Мирные"),"Победа за мирных",IF(AND(OR(B409="Мафия",B409="Дон"),C409="Мафия"),"Победа за мафию",IF(AND(OR(B409="Мафия",B409="Дон"),C409="Мирные"),"Проигрыш за мафию",IF(AND(OR(B409="Комиссар",B409="Мирный"),C409="Мафия"),"Проигрыш за мирных"))))</f>
        <v>0</v>
      </c>
      <c r="P409" s="36">
        <f>COUNTIF(B409:B418,"Мафия")</f>
        <v>0</v>
      </c>
      <c r="Q409" s="3" t="s">
        <v>47</v>
      </c>
    </row>
    <row r="410" spans="1:17" x14ac:dyDescent="0.25">
      <c r="A410" s="16"/>
      <c r="B410" s="2"/>
      <c r="C410" s="1"/>
      <c r="D410" s="1"/>
      <c r="E410" s="17"/>
      <c r="G410" s="3" t="b">
        <f>IF(C409="Мирные",IF(B410="Комиссар",$S$4,IF(B410="Мафия",$S$7,IF(B410="Мирный",$S$3,IF(B410="Дон",$S$2)))),IF(C409="Мафия",IF(B410="Комиссар",$S$1,IF(B410="Мафия",$S$5,IF(B410="Мирный",$S$8,IF(B410="Дон",$S$6))))))</f>
        <v>0</v>
      </c>
      <c r="H410" s="3" t="b">
        <f>IF(AND(OR(B410="Комиссар",B410="Мирный"),C409="Мирные"),"Победа за мирных",IF(AND(OR(B410="Мафия",B410="Дон"),C409="Мафия"),"Победа за мафию",IF(AND(OR(B410="Мафия",B410="Дон"),C409="Мирные"),"Проигрыш за мафию",IF(AND(OR(B410="Комиссар",B410="Мирный"),C409="Мафия"),"Проигрыш за мирных"))))</f>
        <v>0</v>
      </c>
      <c r="P410" s="36">
        <f>COUNTIF(B409:B418,"Комиссар")</f>
        <v>0</v>
      </c>
      <c r="Q410" s="3" t="s">
        <v>78</v>
      </c>
    </row>
    <row r="411" spans="1:17" x14ac:dyDescent="0.25">
      <c r="A411" s="16"/>
      <c r="B411" s="2"/>
      <c r="C411" s="1"/>
      <c r="D411" s="1"/>
      <c r="E411" s="17"/>
      <c r="G411" s="3" t="b">
        <f>IF(C409="Мирные",IF(B411="Комиссар",$S$4,IF(B411="Мафия",$S$7,IF(B411="Мирный",$S$3,IF(B411="Дон",$S$2)))),IF(C409="Мафия",IF(B411="Комиссар",$S$1,IF(B411="Мафия",$S$5,IF(B411="Мирный",$S$8,IF(B411="Дон",$S$6))))))</f>
        <v>0</v>
      </c>
      <c r="H411" s="3" t="b">
        <f>IF(AND(OR(B411="Комиссар",B411="Мирный"),C409="Мирные"),"Победа за мирных",IF(AND(OR(B411="Мафия",B411="Дон"),C409="Мафия"),"Победа за мафию",IF(AND(OR(B411="Мафия",B411="Дон"),C409="Мирные"),"Проигрыш за мафию",IF(AND(OR(B411="Комиссар",B411="Мирный"),C409="Мафия"),"Проигрыш за мирных"))))</f>
        <v>0</v>
      </c>
      <c r="P411" s="36">
        <f>COUNTIF(B409:B418,"Дон")</f>
        <v>0</v>
      </c>
      <c r="Q411" s="3" t="s">
        <v>48</v>
      </c>
    </row>
    <row r="412" spans="1:17" x14ac:dyDescent="0.25">
      <c r="A412" s="16"/>
      <c r="B412" s="2"/>
      <c r="C412" s="1"/>
      <c r="D412" s="1"/>
      <c r="E412" s="17"/>
      <c r="G412" s="3" t="b">
        <f>IF(C409="Мирные",IF(B412="Комиссар",$S$4,IF(B412="Мафия",$S$7,IF(B412="Мирный",$S$3,IF(B412="Дон",$S$2)))),IF(C409="Мафия",IF(B412="Комиссар",$S$1,IF(B412="Мафия",$S$5,IF(B412="Мирный",$S$8,IF(B412="Дон",$S$6))))))</f>
        <v>0</v>
      </c>
      <c r="H412" s="3" t="b">
        <f>IF(AND(OR(B412="Комиссар",B412="Мирный"),C409="Мирные"),"Победа за мирных",IF(AND(OR(B412="Мафия",B412="Дон"),C409="Мафия"),"Победа за мафию",IF(AND(OR(B412="Мафия",B412="Дон"),C409="Мирные"),"Проигрыш за мафию",IF(AND(OR(B412="Комиссар",B412="Мирный"),C409="Мафия"),"Проигрыш за мирных"))))</f>
        <v>0</v>
      </c>
    </row>
    <row r="413" spans="1:17" x14ac:dyDescent="0.25">
      <c r="A413" s="16"/>
      <c r="B413" s="2"/>
      <c r="C413" s="1"/>
      <c r="D413" s="1"/>
      <c r="E413" s="17"/>
      <c r="G413" s="3" t="b">
        <f>IF(C409="Мирные",IF(B413="Комиссар",$S$4,IF(B413="Мафия",$S$7,IF(B413="Мирный",$S$3,IF(B413="Дон",$S$2)))),IF(C409="Мафия",IF(B413="Комиссар",$S$1,IF(B413="Мафия",$S$5,IF(B413="Мирный",$S$8,IF(B413="Дон",$S$6))))))</f>
        <v>0</v>
      </c>
      <c r="H413" s="3" t="b">
        <f>IF(AND(OR(B413="Комиссар",B413="Мирный"),C409="Мирные"),"Победа за мирных",IF(AND(OR(B413="Мафия",B413="Дон"),C409="Мафия"),"Победа за мафию",IF(AND(OR(B413="Мафия",B413="Дон"),C409="Мирные"),"Проигрыш за мафию",IF(AND(OR(B413="Комиссар",B413="Мирный"),C409="Мафия"),"Проигрыш за мирных"))))</f>
        <v>0</v>
      </c>
    </row>
    <row r="414" spans="1:17" x14ac:dyDescent="0.25">
      <c r="A414" s="16"/>
      <c r="B414" s="2"/>
      <c r="C414" s="1"/>
      <c r="D414" s="1"/>
      <c r="E414" s="17"/>
      <c r="G414" s="3" t="b">
        <f>IF(C409="Мирные",IF(B414="Комиссар",$S$4,IF(B414="Мафия",$S$7,IF(B414="Мирный",$S$3,IF(B414="Дон",$S$2)))),IF(C409="Мафия",IF(B414="Комиссар",$S$1,IF(B414="Мафия",$S$5,IF(B414="Мирный",$S$8,IF(B414="Дон",$S$6))))))</f>
        <v>0</v>
      </c>
      <c r="H414" s="3" t="b">
        <f>IF(AND(OR(B414="Комиссар",B414="Мирный"),C409="Мирные"),"Победа за мирных",IF(AND(OR(B414="Мафия",B414="Дон"),C409="Мафия"),"Победа за мафию",IF(AND(OR(B414="Мафия",B414="Дон"),C409="Мирные"),"Проигрыш за мафию",IF(AND(OR(B414="Комиссар",B414="Мирный"),C409="Мафия"),"Проигрыш за мирных"))))</f>
        <v>0</v>
      </c>
    </row>
    <row r="415" spans="1:17" x14ac:dyDescent="0.25">
      <c r="A415" s="16"/>
      <c r="B415" s="2"/>
      <c r="C415" s="1"/>
      <c r="D415" s="1"/>
      <c r="E415" s="17"/>
      <c r="G415" s="3" t="b">
        <f>IF(C409="Мирные",IF(B415="Комиссар",$S$4,IF(B415="Мафия",$S$7,IF(B415="Мирный",$S$3,IF(B415="Дон",$S$2)))),IF(C409="Мафия",IF(B415="Комиссар",$S$1,IF(B415="Мафия",$S$5,IF(B415="Мирный",$S$8,IF(B415="Дон",$S$6))))))</f>
        <v>0</v>
      </c>
      <c r="H415" s="3" t="b">
        <f>IF(AND(OR(B415="Комиссар",B415="Мирный"),C409="Мирные"),"Победа за мирных",IF(AND(OR(B415="Мафия",B415="Дон"),C409="Мафия"),"Победа за мафию",IF(AND(OR(B415="Мафия",B415="Дон"),C409="Мирные"),"Проигрыш за мафию",IF(AND(OR(B415="Комиссар",B415="Мирный"),C409="Мафия"),"Проигрыш за мирных"))))</f>
        <v>0</v>
      </c>
    </row>
    <row r="416" spans="1:17" x14ac:dyDescent="0.25">
      <c r="A416" s="16"/>
      <c r="B416" s="2"/>
      <c r="C416" s="1"/>
      <c r="D416" s="1"/>
      <c r="E416" s="17" t="s">
        <v>101</v>
      </c>
      <c r="G416" s="3" t="b">
        <f>IF(C409="Мирные",IF(B416="Комиссар",$S$4,IF(B416="Мафия",$S$7,IF(B416="Мирный",$S$3,IF(B416="Дон",$S$2)))),IF(C409="Мафия",IF(B416="Комиссар",$S$1,IF(B416="Мафия",$S$5,IF(B416="Мирный",$S$8,IF(B416="Дон",$S$6))))))</f>
        <v>0</v>
      </c>
      <c r="H416" s="3" t="b">
        <f>IF(AND(OR(B416="Комиссар",B416="Мирный"),C409="Мирные"),"Победа за мирных",IF(AND(OR(B416="Мафия",B416="Дон"),C409="Мафия"),"Победа за мафию",IF(AND(OR(B416="Мафия",B416="Дон"),C409="Мирные"),"Проигрыш за мафию",IF(AND(OR(B416="Комиссар",B416="Мирный"),C409="Мафия"),"Проигрыш за мирных"))))</f>
        <v>0</v>
      </c>
    </row>
    <row r="417" spans="1:17" x14ac:dyDescent="0.25">
      <c r="A417" s="16"/>
      <c r="B417" s="24"/>
      <c r="C417" s="6" t="s">
        <v>100</v>
      </c>
      <c r="D417" s="27"/>
      <c r="E417" s="21"/>
      <c r="G417" s="3" t="b">
        <f>IF(C409="Мирные",IF(B417="Комиссар",$S$4,IF(B417="Мафия",$S$7,IF(B417="Мирный",$S$3,IF(B417="Дон",$S$2)))),IF(C409="Мафия",IF(B417="Комиссар",$S$1,IF(B417="Мафия",$S$5,IF(B417="Мирный",$S$8,IF(B417="Дон",$S$6))))))</f>
        <v>0</v>
      </c>
      <c r="H417" s="3" t="b">
        <f>IF(AND(OR(B417="Комиссар",B417="Мирный"),C409="Мирные"),"Победа за мирных",IF(AND(OR(B417="Мафия",B417="Дон"),C409="Мафия"),"Победа за мафию",IF(AND(OR(B417="Мафия",B417="Дон"),C409="Мирные"),"Проигрыш за мафию",IF(AND(OR(B417="Комиссар",B417="Мирный"),C409="Мафия"),"Проигрыш за мирных"))))</f>
        <v>0</v>
      </c>
    </row>
    <row r="418" spans="1:17" ht="15.75" thickBot="1" x14ac:dyDescent="0.3">
      <c r="A418" s="28"/>
      <c r="B418" s="23"/>
      <c r="C418" s="25" t="s">
        <v>98</v>
      </c>
      <c r="D418" s="26"/>
      <c r="E418" s="17"/>
      <c r="G418" s="3" t="b">
        <f>IF(C409="Мирные",IF(B418="Комиссар",$S$4,IF(B418="Мафия",$S$7,IF(B418="Мирный",$S$3,IF(B418="Дон",$S$2)))),IF(C409="Мафия",IF(B418="Комиссар",$S$1,IF(B418="Мафия",$S$5,IF(B418="Мирный",$S$8,IF(B418="Дон",$S$6))))))</f>
        <v>0</v>
      </c>
      <c r="H418" s="3" t="b">
        <f>IF(AND(OR(B418="Комиссар",B418="Мирный"),C409="Мирные"),"Победа за мирных",IF(AND(OR(B418="Мафия",B418="Дон"),C409="Мафия"),"Победа за мафию",IF(AND(OR(B418="Мафия",B418="Дон"),C409="Мирные"),"Проигрыш за мафию",IF(AND(OR(B418="Комиссар",B418="Мирный"),C409="Мафия"),"Проигрыш за мирных"))))</f>
        <v>0</v>
      </c>
    </row>
    <row r="419" spans="1:17" x14ac:dyDescent="0.25">
      <c r="A419" s="13"/>
      <c r="B419" s="14"/>
      <c r="C419" s="6" t="s">
        <v>87</v>
      </c>
      <c r="D419" s="15" t="s">
        <v>45</v>
      </c>
      <c r="E419" s="20" t="s">
        <v>88</v>
      </c>
      <c r="P419" s="35" t="s">
        <v>102</v>
      </c>
    </row>
    <row r="420" spans="1:17" x14ac:dyDescent="0.25">
      <c r="A420" s="16"/>
      <c r="B420" s="24"/>
      <c r="C420" s="2"/>
      <c r="D420" s="1"/>
      <c r="E420" s="21"/>
      <c r="G420" s="3" t="b">
        <f>IF(C420="Мирные",IF(B420="Комиссар",$S$4,IF(B420="Мафия",$S$7,IF(B420="Мирный",$S$3,IF(B420="Дон",$S$2)))),IF(C420="Мафия",IF(B420="Комиссар",$S$1,IF(B420="Мафия",$S$5,IF(B420="Мирный",$S$8,IF(B420="Дон",$S$6))))))</f>
        <v>0</v>
      </c>
      <c r="H420" s="3" t="b">
        <f>IF(AND(OR(B420="Комиссар",B420="Мирный"),C420="Мирные"),"Победа за мирных",IF(AND(OR(B420="Мафия",B420="Дон"),C420="Мафия"),"Победа за мафию",IF(AND(OR(B420="Мафия",B420="Дон"),C420="Мирные"),"Проигрыш за мафию",IF(AND(OR(B420="Комиссар",B420="Мирный"),C420="Мафия"),"Проигрыш за мирных"))))</f>
        <v>0</v>
      </c>
      <c r="P420" s="36">
        <f>COUNTIF(B420:B429,"Мафия")</f>
        <v>0</v>
      </c>
      <c r="Q420" s="3" t="s">
        <v>47</v>
      </c>
    </row>
    <row r="421" spans="1:17" x14ac:dyDescent="0.25">
      <c r="A421" s="16"/>
      <c r="B421" s="2"/>
      <c r="C421" s="1"/>
      <c r="D421" s="1"/>
      <c r="E421" s="17"/>
      <c r="G421" s="3" t="b">
        <f>IF(C420="Мирные",IF(B421="Комиссар",$S$4,IF(B421="Мафия",$S$7,IF(B421="Мирный",$S$3,IF(B421="Дон",$S$2)))),IF(C420="Мафия",IF(B421="Комиссар",$S$1,IF(B421="Мафия",$S$5,IF(B421="Мирный",$S$8,IF(B421="Дон",$S$6))))))</f>
        <v>0</v>
      </c>
      <c r="H421" s="3" t="b">
        <f>IF(AND(OR(B421="Комиссар",B421="Мирный"),C420="Мирные"),"Победа за мирных",IF(AND(OR(B421="Мафия",B421="Дон"),C420="Мафия"),"Победа за мафию",IF(AND(OR(B421="Мафия",B421="Дон"),C420="Мирные"),"Проигрыш за мафию",IF(AND(OR(B421="Комиссар",B421="Мирный"),C420="Мафия"),"Проигрыш за мирных"))))</f>
        <v>0</v>
      </c>
      <c r="P421" s="36">
        <f>COUNTIF(B420:B429,"Комиссар")</f>
        <v>0</v>
      </c>
      <c r="Q421" s="3" t="s">
        <v>78</v>
      </c>
    </row>
    <row r="422" spans="1:17" x14ac:dyDescent="0.25">
      <c r="A422" s="16"/>
      <c r="B422" s="2"/>
      <c r="C422" s="1"/>
      <c r="D422" s="1"/>
      <c r="E422" s="17"/>
      <c r="G422" s="3" t="b">
        <f>IF(C420="Мирные",IF(B422="Комиссар",$S$4,IF(B422="Мафия",$S$7,IF(B422="Мирный",$S$3,IF(B422="Дон",$S$2)))),IF(C420="Мафия",IF(B422="Комиссар",$S$1,IF(B422="Мафия",$S$5,IF(B422="Мирный",$S$8,IF(B422="Дон",$S$6))))))</f>
        <v>0</v>
      </c>
      <c r="H422" s="3" t="b">
        <f>IF(AND(OR(B422="Комиссар",B422="Мирный"),C420="Мирные"),"Победа за мирных",IF(AND(OR(B422="Мафия",B422="Дон"),C420="Мафия"),"Победа за мафию",IF(AND(OR(B422="Мафия",B422="Дон"),C420="Мирные"),"Проигрыш за мафию",IF(AND(OR(B422="Комиссар",B422="Мирный"),C420="Мафия"),"Проигрыш за мирных"))))</f>
        <v>0</v>
      </c>
      <c r="P422" s="36">
        <f>COUNTIF(B420:B429,"Дон")</f>
        <v>0</v>
      </c>
      <c r="Q422" s="3" t="s">
        <v>48</v>
      </c>
    </row>
    <row r="423" spans="1:17" x14ac:dyDescent="0.25">
      <c r="A423" s="16"/>
      <c r="B423" s="2"/>
      <c r="C423" s="1"/>
      <c r="D423" s="1"/>
      <c r="E423" s="17"/>
      <c r="G423" s="3" t="b">
        <f>IF(C420="Мирные",IF(B423="Комиссар",$S$4,IF(B423="Мафия",$S$7,IF(B423="Мирный",$S$3,IF(B423="Дон",$S$2)))),IF(C420="Мафия",IF(B423="Комиссар",$S$1,IF(B423="Мафия",$S$5,IF(B423="Мирный",$S$8,IF(B423="Дон",$S$6))))))</f>
        <v>0</v>
      </c>
      <c r="H423" s="3" t="b">
        <f>IF(AND(OR(B423="Комиссар",B423="Мирный"),C420="Мирные"),"Победа за мирных",IF(AND(OR(B423="Мафия",B423="Дон"),C420="Мафия"),"Победа за мафию",IF(AND(OR(B423="Мафия",B423="Дон"),C420="Мирные"),"Проигрыш за мафию",IF(AND(OR(B423="Комиссар",B423="Мирный"),C420="Мафия"),"Проигрыш за мирных"))))</f>
        <v>0</v>
      </c>
    </row>
    <row r="424" spans="1:17" x14ac:dyDescent="0.25">
      <c r="A424" s="16"/>
      <c r="B424" s="2"/>
      <c r="C424" s="1"/>
      <c r="D424" s="1"/>
      <c r="E424" s="17"/>
      <c r="G424" s="3" t="b">
        <f>IF(C420="Мирные",IF(B424="Комиссар",$S$4,IF(B424="Мафия",$S$7,IF(B424="Мирный",$S$3,IF(B424="Дон",$S$2)))),IF(C420="Мафия",IF(B424="Комиссар",$S$1,IF(B424="Мафия",$S$5,IF(B424="Мирный",$S$8,IF(B424="Дон",$S$6))))))</f>
        <v>0</v>
      </c>
      <c r="H424" s="3" t="b">
        <f>IF(AND(OR(B424="Комиссар",B424="Мирный"),C420="Мирные"),"Победа за мирных",IF(AND(OR(B424="Мафия",B424="Дон"),C420="Мафия"),"Победа за мафию",IF(AND(OR(B424="Мафия",B424="Дон"),C420="Мирные"),"Проигрыш за мафию",IF(AND(OR(B424="Комиссар",B424="Мирный"),C420="Мафия"),"Проигрыш за мирных"))))</f>
        <v>0</v>
      </c>
    </row>
    <row r="425" spans="1:17" x14ac:dyDescent="0.25">
      <c r="A425" s="16"/>
      <c r="B425" s="2"/>
      <c r="C425" s="1"/>
      <c r="D425" s="1"/>
      <c r="E425" s="17"/>
      <c r="G425" s="3" t="b">
        <f>IF(C420="Мирные",IF(B425="Комиссар",$S$4,IF(B425="Мафия",$S$7,IF(B425="Мирный",$S$3,IF(B425="Дон",$S$2)))),IF(C420="Мафия",IF(B425="Комиссар",$S$1,IF(B425="Мафия",$S$5,IF(B425="Мирный",$S$8,IF(B425="Дон",$S$6))))))</f>
        <v>0</v>
      </c>
      <c r="H425" s="3" t="b">
        <f>IF(AND(OR(B425="Комиссар",B425="Мирный"),C420="Мирные"),"Победа за мирных",IF(AND(OR(B425="Мафия",B425="Дон"),C420="Мафия"),"Победа за мафию",IF(AND(OR(B425="Мафия",B425="Дон"),C420="Мирные"),"Проигрыш за мафию",IF(AND(OR(B425="Комиссар",B425="Мирный"),C420="Мафия"),"Проигрыш за мирных"))))</f>
        <v>0</v>
      </c>
    </row>
    <row r="426" spans="1:17" x14ac:dyDescent="0.25">
      <c r="A426" s="16"/>
      <c r="B426" s="2"/>
      <c r="C426" s="1"/>
      <c r="D426" s="1"/>
      <c r="E426" s="17"/>
      <c r="G426" s="3" t="b">
        <f>IF(C420="Мирные",IF(B426="Комиссар",$S$4,IF(B426="Мафия",$S$7,IF(B426="Мирный",$S$3,IF(B426="Дон",$S$2)))),IF(C420="Мафия",IF(B426="Комиссар",$S$1,IF(B426="Мафия",$S$5,IF(B426="Мирный",$S$8,IF(B426="Дон",$S$6))))))</f>
        <v>0</v>
      </c>
      <c r="H426" s="3" t="b">
        <f>IF(AND(OR(B426="Комиссар",B426="Мирный"),C420="Мирные"),"Победа за мирных",IF(AND(OR(B426="Мафия",B426="Дон"),C420="Мафия"),"Победа за мафию",IF(AND(OR(B426="Мафия",B426="Дон"),C420="Мирные"),"Проигрыш за мафию",IF(AND(OR(B426="Комиссар",B426="Мирный"),C420="Мафия"),"Проигрыш за мирных"))))</f>
        <v>0</v>
      </c>
    </row>
    <row r="427" spans="1:17" x14ac:dyDescent="0.25">
      <c r="A427" s="16"/>
      <c r="B427" s="2"/>
      <c r="C427" s="1"/>
      <c r="D427" s="1"/>
      <c r="E427" s="17" t="s">
        <v>101</v>
      </c>
      <c r="G427" s="3" t="b">
        <f>IF(C420="Мирные",IF(B427="Комиссар",$S$4,IF(B427="Мафия",$S$7,IF(B427="Мирный",$S$3,IF(B427="Дон",$S$2)))),IF(C420="Мафия",IF(B427="Комиссар",$S$1,IF(B427="Мафия",$S$5,IF(B427="Мирный",$S$8,IF(B427="Дон",$S$6))))))</f>
        <v>0</v>
      </c>
      <c r="H427" s="3" t="b">
        <f>IF(AND(OR(B427="Комиссар",B427="Мирный"),C420="Мирные"),"Победа за мирных",IF(AND(OR(B427="Мафия",B427="Дон"),C420="Мафия"),"Победа за мафию",IF(AND(OR(B427="Мафия",B427="Дон"),C420="Мирные"),"Проигрыш за мафию",IF(AND(OR(B427="Комиссар",B427="Мирный"),C420="Мафия"),"Проигрыш за мирных"))))</f>
        <v>0</v>
      </c>
    </row>
    <row r="428" spans="1:17" x14ac:dyDescent="0.25">
      <c r="A428" s="16"/>
      <c r="B428" s="24"/>
      <c r="C428" s="6" t="s">
        <v>100</v>
      </c>
      <c r="D428" s="27"/>
      <c r="E428" s="21"/>
      <c r="G428" s="3" t="b">
        <f>IF(C420="Мирные",IF(B428="Комиссар",$S$4,IF(B428="Мафия",$S$7,IF(B428="Мирный",$S$3,IF(B428="Дон",$S$2)))),IF(C420="Мафия",IF(B428="Комиссар",$S$1,IF(B428="Мафия",$S$5,IF(B428="Мирный",$S$8,IF(B428="Дон",$S$6))))))</f>
        <v>0</v>
      </c>
      <c r="H428" s="3" t="b">
        <f>IF(AND(OR(B428="Комиссар",B428="Мирный"),C420="Мирные"),"Победа за мирных",IF(AND(OR(B428="Мафия",B428="Дон"),C420="Мафия"),"Победа за мафию",IF(AND(OR(B428="Мафия",B428="Дон"),C420="Мирные"),"Проигрыш за мафию",IF(AND(OR(B428="Комиссар",B428="Мирный"),C420="Мафия"),"Проигрыш за мирных"))))</f>
        <v>0</v>
      </c>
    </row>
    <row r="429" spans="1:17" ht="15.75" thickBot="1" x14ac:dyDescent="0.3">
      <c r="A429" s="28"/>
      <c r="B429" s="23"/>
      <c r="C429" s="25" t="s">
        <v>98</v>
      </c>
      <c r="D429" s="26"/>
      <c r="E429" s="17"/>
      <c r="G429" s="3" t="b">
        <f>IF(C420="Мирные",IF(B429="Комиссар",$S$4,IF(B429="Мафия",$S$7,IF(B429="Мирный",$S$3,IF(B429="Дон",$S$2)))),IF(C420="Мафия",IF(B429="Комиссар",$S$1,IF(B429="Мафия",$S$5,IF(B429="Мирный",$S$8,IF(B429="Дон",$S$6))))))</f>
        <v>0</v>
      </c>
      <c r="H429" s="3" t="b">
        <f>IF(AND(OR(B429="Комиссар",B429="Мирный"),C420="Мирные"),"Победа за мирных",IF(AND(OR(B429="Мафия",B429="Дон"),C420="Мафия"),"Победа за мафию",IF(AND(OR(B429="Мафия",B429="Дон"),C420="Мирные"),"Проигрыш за мафию",IF(AND(OR(B429="Комиссар",B429="Мирный"),C420="Мафия"),"Проигрыш за мирных"))))</f>
        <v>0</v>
      </c>
    </row>
    <row r="430" spans="1:17" x14ac:dyDescent="0.25">
      <c r="A430" s="13"/>
      <c r="B430" s="14"/>
      <c r="C430" s="6" t="s">
        <v>87</v>
      </c>
      <c r="D430" s="15" t="s">
        <v>46</v>
      </c>
      <c r="E430" s="20" t="s">
        <v>88</v>
      </c>
      <c r="P430" s="35" t="s">
        <v>102</v>
      </c>
    </row>
    <row r="431" spans="1:17" x14ac:dyDescent="0.25">
      <c r="A431" s="16"/>
      <c r="B431" s="24"/>
      <c r="C431" s="2"/>
      <c r="D431" s="1"/>
      <c r="E431" s="21"/>
      <c r="G431" s="3" t="b">
        <f>IF(C431="Мирные",IF(B431="Комиссар",$S$4,IF(B431="Мафия",$S$7,IF(B431="Мирный",$S$3,IF(B431="Дон",$S$2)))),IF(C431="Мафия",IF(B431="Комиссар",$S$1,IF(B431="Мафия",$S$5,IF(B431="Мирный",$S$8,IF(B431="Дон",$S$6))))))</f>
        <v>0</v>
      </c>
      <c r="H431" s="3" t="b">
        <f>IF(AND(OR(B431="Комиссар",B431="Мирный"),C431="Мирные"),"Победа за мирных",IF(AND(OR(B431="Мафия",B431="Дон"),C431="Мафия"),"Победа за мафию",IF(AND(OR(B431="Мафия",B431="Дон"),C431="Мирные"),"Проигрыш за мафию",IF(AND(OR(B431="Комиссар",B431="Мирный"),C431="Мафия"),"Проигрыш за мирных"))))</f>
        <v>0</v>
      </c>
      <c r="P431" s="36">
        <f>COUNTIF(B431:B440,"Мафия")</f>
        <v>0</v>
      </c>
      <c r="Q431" s="3" t="s">
        <v>47</v>
      </c>
    </row>
    <row r="432" spans="1:17" x14ac:dyDescent="0.25">
      <c r="A432" s="16"/>
      <c r="B432" s="2"/>
      <c r="C432" s="1"/>
      <c r="D432" s="1"/>
      <c r="E432" s="17"/>
      <c r="G432" s="3" t="b">
        <f>IF(C431="Мирные",IF(B432="Комиссар",$S$4,IF(B432="Мафия",$S$7,IF(B432="Мирный",$S$3,IF(B432="Дон",$S$2)))),IF(C431="Мафия",IF(B432="Комиссар",$S$1,IF(B432="Мафия",$S$5,IF(B432="Мирный",$S$8,IF(B432="Дон",$S$6))))))</f>
        <v>0</v>
      </c>
      <c r="H432" s="3" t="b">
        <f>IF(AND(OR(B432="Комиссар",B432="Мирный"),C431="Мирные"),"Победа за мирных",IF(AND(OR(B432="Мафия",B432="Дон"),C431="Мафия"),"Победа за мафию",IF(AND(OR(B432="Мафия",B432="Дон"),C431="Мирные"),"Проигрыш за мафию",IF(AND(OR(B432="Комиссар",B432="Мирный"),C431="Мафия"),"Проигрыш за мирных"))))</f>
        <v>0</v>
      </c>
      <c r="P432" s="36">
        <f>COUNTIF(B431:B440,"Комиссар")</f>
        <v>0</v>
      </c>
      <c r="Q432" s="3" t="s">
        <v>78</v>
      </c>
    </row>
    <row r="433" spans="1:17" x14ac:dyDescent="0.25">
      <c r="A433" s="16"/>
      <c r="B433" s="2"/>
      <c r="C433" s="1"/>
      <c r="D433" s="1"/>
      <c r="E433" s="17"/>
      <c r="G433" s="3" t="b">
        <f>IF(C431="Мирные",IF(B433="Комиссар",$S$4,IF(B433="Мафия",$S$7,IF(B433="Мирный",$S$3,IF(B433="Дон",$S$2)))),IF(C431="Мафия",IF(B433="Комиссар",$S$1,IF(B433="Мафия",$S$5,IF(B433="Мирный",$S$8,IF(B433="Дон",$S$6))))))</f>
        <v>0</v>
      </c>
      <c r="H433" s="3" t="b">
        <f>IF(AND(OR(B433="Комиссар",B433="Мирный"),C431="Мирные"),"Победа за мирных",IF(AND(OR(B433="Мафия",B433="Дон"),C431="Мафия"),"Победа за мафию",IF(AND(OR(B433="Мафия",B433="Дон"),C431="Мирные"),"Проигрыш за мафию",IF(AND(OR(B433="Комиссар",B433="Мирный"),C431="Мафия"),"Проигрыш за мирных"))))</f>
        <v>0</v>
      </c>
      <c r="P433" s="36">
        <f>COUNTIF(B431:B440,"Дон")</f>
        <v>0</v>
      </c>
      <c r="Q433" s="3" t="s">
        <v>48</v>
      </c>
    </row>
    <row r="434" spans="1:17" x14ac:dyDescent="0.25">
      <c r="A434" s="16"/>
      <c r="B434" s="2"/>
      <c r="C434" s="1"/>
      <c r="D434" s="1"/>
      <c r="E434" s="17"/>
      <c r="G434" s="3" t="b">
        <f>IF(C431="Мирные",IF(B434="Комиссар",$S$4,IF(B434="Мафия",$S$7,IF(B434="Мирный",$S$3,IF(B434="Дон",$S$2)))),IF(C431="Мафия",IF(B434="Комиссар",$S$1,IF(B434="Мафия",$S$5,IF(B434="Мирный",$S$8,IF(B434="Дон",$S$6))))))</f>
        <v>0</v>
      </c>
      <c r="H434" s="3" t="b">
        <f>IF(AND(OR(B434="Комиссар",B434="Мирный"),C431="Мирные"),"Победа за мирных",IF(AND(OR(B434="Мафия",B434="Дон"),C431="Мафия"),"Победа за мафию",IF(AND(OR(B434="Мафия",B434="Дон"),C431="Мирные"),"Проигрыш за мафию",IF(AND(OR(B434="Комиссар",B434="Мирный"),C431="Мафия"),"Проигрыш за мирных"))))</f>
        <v>0</v>
      </c>
    </row>
    <row r="435" spans="1:17" x14ac:dyDescent="0.25">
      <c r="A435" s="16"/>
      <c r="B435" s="2"/>
      <c r="C435" s="1"/>
      <c r="D435" s="1"/>
      <c r="E435" s="17"/>
      <c r="G435" s="3" t="b">
        <f>IF(C431="Мирные",IF(B435="Комиссар",$S$4,IF(B435="Мафия",$S$7,IF(B435="Мирный",$S$3,IF(B435="Дон",$S$2)))),IF(C431="Мафия",IF(B435="Комиссар",$S$1,IF(B435="Мафия",$S$5,IF(B435="Мирный",$S$8,IF(B435="Дон",$S$6))))))</f>
        <v>0</v>
      </c>
      <c r="H435" s="3" t="b">
        <f>IF(AND(OR(B435="Комиссар",B435="Мирный"),C431="Мирные"),"Победа за мирных",IF(AND(OR(B435="Мафия",B435="Дон"),C431="Мафия"),"Победа за мафию",IF(AND(OR(B435="Мафия",B435="Дон"),C431="Мирные"),"Проигрыш за мафию",IF(AND(OR(B435="Комиссар",B435="Мирный"),C431="Мафия"),"Проигрыш за мирных"))))</f>
        <v>0</v>
      </c>
    </row>
    <row r="436" spans="1:17" x14ac:dyDescent="0.25">
      <c r="A436" s="16"/>
      <c r="B436" s="2"/>
      <c r="C436" s="1"/>
      <c r="D436" s="1"/>
      <c r="E436" s="17"/>
      <c r="G436" s="3" t="b">
        <f>IF(C431="Мирные",IF(B436="Комиссар",$S$4,IF(B436="Мафия",$S$7,IF(B436="Мирный",$S$3,IF(B436="Дон",$S$2)))),IF(C431="Мафия",IF(B436="Комиссар",$S$1,IF(B436="Мафия",$S$5,IF(B436="Мирный",$S$8,IF(B436="Дон",$S$6))))))</f>
        <v>0</v>
      </c>
      <c r="H436" s="3" t="b">
        <f>IF(AND(OR(B436="Комиссар",B436="Мирный"),C431="Мирные"),"Победа за мирных",IF(AND(OR(B436="Мафия",B436="Дон"),C431="Мафия"),"Победа за мафию",IF(AND(OR(B436="Мафия",B436="Дон"),C431="Мирные"),"Проигрыш за мафию",IF(AND(OR(B436="Комиссар",B436="Мирный"),C431="Мафия"),"Проигрыш за мирных"))))</f>
        <v>0</v>
      </c>
    </row>
    <row r="437" spans="1:17" x14ac:dyDescent="0.25">
      <c r="A437" s="16"/>
      <c r="B437" s="2"/>
      <c r="C437" s="1"/>
      <c r="D437" s="1"/>
      <c r="E437" s="17"/>
      <c r="G437" s="3" t="b">
        <f>IF(C431="Мирные",IF(B437="Комиссар",$S$4,IF(B437="Мафия",$S$7,IF(B437="Мирный",$S$3,IF(B437="Дон",$S$2)))),IF(C431="Мафия",IF(B437="Комиссар",$S$1,IF(B437="Мафия",$S$5,IF(B437="Мирный",$S$8,IF(B437="Дон",$S$6))))))</f>
        <v>0</v>
      </c>
      <c r="H437" s="3" t="b">
        <f>IF(AND(OR(B437="Комиссар",B437="Мирный"),C431="Мирные"),"Победа за мирных",IF(AND(OR(B437="Мафия",B437="Дон"),C431="Мафия"),"Победа за мафию",IF(AND(OR(B437="Мафия",B437="Дон"),C431="Мирные"),"Проигрыш за мафию",IF(AND(OR(B437="Комиссар",B437="Мирный"),C431="Мафия"),"Проигрыш за мирных"))))</f>
        <v>0</v>
      </c>
    </row>
    <row r="438" spans="1:17" x14ac:dyDescent="0.25">
      <c r="A438" s="16"/>
      <c r="B438" s="2"/>
      <c r="C438" s="1"/>
      <c r="D438" s="1"/>
      <c r="E438" s="17" t="s">
        <v>101</v>
      </c>
      <c r="G438" s="3" t="b">
        <f>IF(C431="Мирные",IF(B438="Комиссар",$S$4,IF(B438="Мафия",$S$7,IF(B438="Мирный",$S$3,IF(B438="Дон",$S$2)))),IF(C431="Мафия",IF(B438="Комиссар",$S$1,IF(B438="Мафия",$S$5,IF(B438="Мирный",$S$8,IF(B438="Дон",$S$6))))))</f>
        <v>0</v>
      </c>
      <c r="H438" s="3" t="b">
        <f>IF(AND(OR(B438="Комиссар",B438="Мирный"),C431="Мирные"),"Победа за мирных",IF(AND(OR(B438="Мафия",B438="Дон"),C431="Мафия"),"Победа за мафию",IF(AND(OR(B438="Мафия",B438="Дон"),C431="Мирные"),"Проигрыш за мафию",IF(AND(OR(B438="Комиссар",B438="Мирный"),C431="Мафия"),"Проигрыш за мирных"))))</f>
        <v>0</v>
      </c>
    </row>
    <row r="439" spans="1:17" x14ac:dyDescent="0.25">
      <c r="A439" s="16"/>
      <c r="B439" s="24"/>
      <c r="C439" s="6" t="s">
        <v>100</v>
      </c>
      <c r="D439" s="27"/>
      <c r="E439" s="21"/>
      <c r="G439" s="3" t="b">
        <f>IF(C431="Мирные",IF(B439="Комиссар",$S$4,IF(B439="Мафия",$S$7,IF(B439="Мирный",$S$3,IF(B439="Дон",$S$2)))),IF(C431="Мафия",IF(B439="Комиссар",$S$1,IF(B439="Мафия",$S$5,IF(B439="Мирный",$S$8,IF(B439="Дон",$S$6))))))</f>
        <v>0</v>
      </c>
      <c r="H439" s="3" t="b">
        <f>IF(AND(OR(B439="Комиссар",B439="Мирный"),C431="Мирные"),"Победа за мирных",IF(AND(OR(B439="Мафия",B439="Дон"),C431="Мафия"),"Победа за мафию",IF(AND(OR(B439="Мафия",B439="Дон"),C431="Мирные"),"Проигрыш за мафию",IF(AND(OR(B439="Комиссар",B439="Мирный"),C431="Мафия"),"Проигрыш за мирных"))))</f>
        <v>0</v>
      </c>
    </row>
    <row r="440" spans="1:17" x14ac:dyDescent="0.25">
      <c r="A440" s="34"/>
      <c r="B440" s="32"/>
      <c r="C440" s="25" t="s">
        <v>98</v>
      </c>
      <c r="D440" s="34"/>
      <c r="E440" s="33"/>
      <c r="G440" s="3" t="b">
        <f>IF(C431="Мирные",IF(B440="Комиссар",$S$4,IF(B440="Мафия",$S$7,IF(B440="Мирный",$S$3,IF(B440="Дон",$S$2)))),IF(C431="Мафия",IF(B440="Комиссар",$S$1,IF(B440="Мафия",$S$5,IF(B440="Мирный",$S$8,IF(B440="Дон",$S$6))))))</f>
        <v>0</v>
      </c>
      <c r="H440" s="3" t="b">
        <f>IF(AND(OR(B440="Комиссар",B440="Мирный"),C431="Мирные"),"Победа за мирных",IF(AND(OR(B440="Мафия",B440="Дон"),C431="Мафия"),"Победа за мафию",IF(AND(OR(B440="Мафия",B440="Дон"),C431="Мирные"),"Проигрыш за мафию",IF(AND(OR(B440="Комиссар",B440="Мирный"),C431="Мафия"),"Проигрыш за мирных"))))</f>
        <v>0</v>
      </c>
    </row>
    <row r="441" spans="1:17" x14ac:dyDescent="0.25">
      <c r="A441" s="1"/>
      <c r="B441" s="1"/>
      <c r="C441" s="8"/>
      <c r="D441" s="8"/>
      <c r="E441" s="8"/>
      <c r="F441" s="1"/>
      <c r="G441" s="1"/>
      <c r="H441" s="1"/>
      <c r="I441" s="1"/>
      <c r="J441" s="41"/>
    </row>
    <row r="442" spans="1:17" x14ac:dyDescent="0.25">
      <c r="A442" s="1"/>
      <c r="B442" s="1"/>
      <c r="C442" s="1"/>
      <c r="D442" s="1"/>
      <c r="E442" s="8"/>
      <c r="F442" s="1"/>
      <c r="G442" s="1"/>
      <c r="H442" s="1"/>
      <c r="I442" s="1"/>
      <c r="J442" s="41"/>
    </row>
    <row r="443" spans="1:17" x14ac:dyDescent="0.25">
      <c r="A443" s="1"/>
      <c r="B443" s="1"/>
      <c r="C443" s="1"/>
      <c r="D443" s="1"/>
      <c r="E443" s="8"/>
      <c r="F443" s="1"/>
      <c r="G443" s="1"/>
      <c r="H443" s="1"/>
      <c r="I443" s="1"/>
      <c r="J443" s="41"/>
    </row>
    <row r="444" spans="1:17" x14ac:dyDescent="0.25">
      <c r="A444" s="1"/>
      <c r="B444" s="1"/>
      <c r="C444" s="1"/>
      <c r="E444" s="8"/>
      <c r="F444" s="1"/>
      <c r="G444" s="1"/>
      <c r="H444" s="1"/>
      <c r="I444" s="1"/>
      <c r="J444" s="41"/>
    </row>
    <row r="445" spans="1:17" x14ac:dyDescent="0.25">
      <c r="A445" s="1"/>
      <c r="B445" s="1"/>
      <c r="C445" s="1"/>
      <c r="E445" s="8"/>
      <c r="F445" s="1"/>
      <c r="G445" s="1"/>
      <c r="H445" s="1"/>
      <c r="I445" s="1"/>
      <c r="J445" s="41"/>
    </row>
    <row r="446" spans="1:17" x14ac:dyDescent="0.25">
      <c r="A446" s="1"/>
      <c r="B446" s="1"/>
      <c r="C446" s="1"/>
      <c r="D446" s="1"/>
      <c r="E446" s="1"/>
      <c r="F446" s="1"/>
      <c r="G446" s="1"/>
      <c r="H446" s="1"/>
      <c r="I446" s="1"/>
      <c r="J446" s="41"/>
    </row>
    <row r="447" spans="1:17" x14ac:dyDescent="0.25">
      <c r="A447" s="1"/>
      <c r="B447" s="1"/>
      <c r="C447" s="1"/>
      <c r="D447" s="1"/>
      <c r="E447" s="8"/>
      <c r="F447" s="1"/>
      <c r="G447" s="1"/>
      <c r="H447" s="1"/>
      <c r="I447" s="1"/>
      <c r="J447" s="41"/>
    </row>
    <row r="448" spans="1:17" x14ac:dyDescent="0.25">
      <c r="A448" s="1"/>
      <c r="B448" s="1"/>
      <c r="C448" s="1"/>
      <c r="D448" s="1"/>
      <c r="E448" s="8"/>
      <c r="F448" s="1"/>
      <c r="G448" s="1"/>
      <c r="H448" s="1"/>
      <c r="I448" s="1"/>
      <c r="J448" s="41"/>
    </row>
    <row r="449" spans="1:20" x14ac:dyDescent="0.25">
      <c r="A449" s="1"/>
      <c r="B449" s="1"/>
      <c r="C449" s="1"/>
      <c r="D449" s="1"/>
      <c r="E449" s="8"/>
      <c r="F449" s="1"/>
      <c r="G449" s="1"/>
      <c r="H449" s="1"/>
      <c r="I449" s="1"/>
      <c r="J449" s="41"/>
    </row>
    <row r="450" spans="1:20" x14ac:dyDescent="0.25">
      <c r="A450" s="1"/>
      <c r="B450" s="1"/>
      <c r="C450" s="8"/>
      <c r="D450" s="42"/>
      <c r="E450" s="8"/>
      <c r="F450" s="1"/>
      <c r="G450" s="1"/>
      <c r="H450" s="1"/>
      <c r="I450" s="1"/>
      <c r="J450" s="41"/>
      <c r="K450" s="41"/>
      <c r="L450" s="1"/>
      <c r="M450" s="41"/>
      <c r="N450" s="41"/>
      <c r="O450" s="41"/>
      <c r="P450" s="38"/>
      <c r="Q450" s="1"/>
      <c r="S450" s="1"/>
      <c r="T450" s="1"/>
    </row>
    <row r="451" spans="1:20" x14ac:dyDescent="0.25">
      <c r="A451" s="43"/>
      <c r="B451" s="43"/>
      <c r="C451" s="11"/>
      <c r="D451" s="43"/>
      <c r="E451" s="11"/>
      <c r="F451" s="1"/>
      <c r="G451" s="1"/>
      <c r="H451" s="1"/>
      <c r="I451" s="1"/>
      <c r="J451" s="41"/>
      <c r="K451" s="41"/>
      <c r="L451" s="1"/>
      <c r="M451" s="41"/>
      <c r="N451" s="41"/>
      <c r="O451" s="41"/>
      <c r="P451" s="38"/>
      <c r="Q451" s="1"/>
      <c r="S451" s="1"/>
      <c r="T451" s="1"/>
    </row>
    <row r="452" spans="1:20" x14ac:dyDescent="0.25">
      <c r="A452" s="1"/>
      <c r="B452" s="1"/>
      <c r="C452" s="1"/>
      <c r="D452" s="1"/>
      <c r="G452" s="1"/>
      <c r="H452" s="1"/>
      <c r="P452" s="38"/>
      <c r="Q452" s="1"/>
      <c r="S452" s="1"/>
      <c r="T452" s="1"/>
    </row>
    <row r="453" spans="1:20" x14ac:dyDescent="0.25">
      <c r="A453" s="1"/>
      <c r="B453" s="1"/>
      <c r="C453" s="1"/>
      <c r="D453" s="1"/>
      <c r="G453" s="1"/>
      <c r="H453" s="1"/>
      <c r="P453" s="38"/>
      <c r="Q453" s="1"/>
      <c r="S453" s="1"/>
      <c r="T453" s="1"/>
    </row>
    <row r="454" spans="1:20" x14ac:dyDescent="0.25">
      <c r="A454" s="1"/>
      <c r="B454" s="1"/>
      <c r="C454" s="1"/>
      <c r="D454" s="1"/>
      <c r="G454" s="1"/>
      <c r="H454" s="1"/>
      <c r="P454" s="38"/>
      <c r="Q454" s="1"/>
      <c r="S454" s="1"/>
      <c r="T454" s="1"/>
    </row>
    <row r="455" spans="1:20" x14ac:dyDescent="0.25">
      <c r="A455" s="1"/>
      <c r="B455" s="1"/>
      <c r="C455" s="1"/>
      <c r="D455" s="1"/>
      <c r="G455" s="1"/>
      <c r="H455" s="1"/>
      <c r="P455" s="38"/>
      <c r="Q455" s="1"/>
      <c r="S455" s="1"/>
      <c r="T455" s="1"/>
    </row>
    <row r="456" spans="1:20" x14ac:dyDescent="0.25">
      <c r="A456" s="1"/>
      <c r="B456" s="1"/>
      <c r="C456" s="1"/>
      <c r="D456" s="1"/>
      <c r="G456" s="1"/>
      <c r="H456" s="1"/>
      <c r="P456" s="38"/>
      <c r="Q456" s="1"/>
      <c r="S456" s="1"/>
      <c r="T456" s="1"/>
    </row>
    <row r="457" spans="1:20" x14ac:dyDescent="0.25">
      <c r="A457" s="1"/>
      <c r="B457" s="1"/>
      <c r="C457" s="1"/>
      <c r="D457" s="1"/>
      <c r="G457" s="1"/>
      <c r="H457" s="1"/>
      <c r="P457" s="38"/>
      <c r="Q457" s="1"/>
      <c r="S457" s="1"/>
      <c r="T457" s="1"/>
    </row>
    <row r="458" spans="1:20" x14ac:dyDescent="0.25">
      <c r="A458" s="1"/>
      <c r="B458" s="1"/>
      <c r="C458" s="1"/>
      <c r="D458" s="1"/>
      <c r="G458" s="1"/>
      <c r="H458" s="1"/>
      <c r="P458" s="38"/>
      <c r="Q458" s="1"/>
      <c r="S458" s="1"/>
      <c r="T458" s="1"/>
    </row>
    <row r="459" spans="1:20" x14ac:dyDescent="0.25">
      <c r="A459" s="1"/>
      <c r="B459" s="1"/>
      <c r="C459" s="1"/>
      <c r="D459" s="1"/>
      <c r="G459" s="1"/>
      <c r="H459" s="1"/>
      <c r="P459" s="38"/>
      <c r="Q459" s="1"/>
      <c r="S459" s="1"/>
      <c r="T459" s="1"/>
    </row>
    <row r="460" spans="1:20" x14ac:dyDescent="0.25">
      <c r="A460" s="1"/>
      <c r="B460" s="1"/>
      <c r="C460" s="1"/>
      <c r="D460" s="1"/>
      <c r="G460" s="1"/>
      <c r="H460" s="1"/>
      <c r="P460" s="38"/>
      <c r="Q460" s="1"/>
      <c r="S460" s="1"/>
      <c r="T460" s="1"/>
    </row>
    <row r="461" spans="1:20" x14ac:dyDescent="0.25">
      <c r="A461" s="1"/>
      <c r="B461" s="1"/>
      <c r="C461" s="1"/>
      <c r="D461" s="1"/>
      <c r="G461" s="1"/>
      <c r="H461" s="1"/>
      <c r="P461" s="38"/>
      <c r="Q461" s="1"/>
      <c r="S461" s="1"/>
      <c r="T461" s="1"/>
    </row>
    <row r="462" spans="1:20" x14ac:dyDescent="0.25">
      <c r="A462" s="1"/>
      <c r="B462" s="1"/>
      <c r="C462" s="1"/>
      <c r="D462" s="1"/>
      <c r="G462" s="1"/>
      <c r="H462" s="1"/>
      <c r="P462" s="38"/>
      <c r="Q462" s="1"/>
      <c r="S462" s="1"/>
      <c r="T462" s="1"/>
    </row>
  </sheetData>
  <autoFilter ref="C1:C462"/>
  <sortState ref="A2:A11">
    <sortCondition descending="1" ref="A1"/>
  </sortState>
  <dataConsolidate/>
  <conditionalFormatting sqref="P2">
    <cfRule type="expression" dxfId="136" priority="167">
      <formula>$P$2=2</formula>
    </cfRule>
  </conditionalFormatting>
  <conditionalFormatting sqref="P3">
    <cfRule type="expression" dxfId="135" priority="166">
      <formula>$P$3=1</formula>
    </cfRule>
  </conditionalFormatting>
  <conditionalFormatting sqref="P4">
    <cfRule type="expression" dxfId="134" priority="165">
      <formula>$P$4=1</formula>
    </cfRule>
  </conditionalFormatting>
  <conditionalFormatting sqref="P13">
    <cfRule type="expression" dxfId="133" priority="164">
      <formula>$P$13=2</formula>
    </cfRule>
  </conditionalFormatting>
  <conditionalFormatting sqref="P14">
    <cfRule type="expression" dxfId="132" priority="163">
      <formula>$P$14=1</formula>
    </cfRule>
  </conditionalFormatting>
  <conditionalFormatting sqref="P15">
    <cfRule type="expression" dxfId="131" priority="162">
      <formula>$P$15=1</formula>
    </cfRule>
  </conditionalFormatting>
  <conditionalFormatting sqref="P24">
    <cfRule type="expression" dxfId="130" priority="161">
      <formula>$P$24=2</formula>
    </cfRule>
  </conditionalFormatting>
  <conditionalFormatting sqref="P25">
    <cfRule type="expression" dxfId="129" priority="160">
      <formula>$P$25=1</formula>
    </cfRule>
  </conditionalFormatting>
  <conditionalFormatting sqref="P26">
    <cfRule type="expression" dxfId="128" priority="159">
      <formula>$P$26=1</formula>
    </cfRule>
  </conditionalFormatting>
  <conditionalFormatting sqref="P35">
    <cfRule type="expression" dxfId="127" priority="158">
      <formula>$P$35=2</formula>
    </cfRule>
  </conditionalFormatting>
  <conditionalFormatting sqref="P36">
    <cfRule type="expression" dxfId="126" priority="156">
      <formula>$P$36=1</formula>
    </cfRule>
  </conditionalFormatting>
  <conditionalFormatting sqref="P37">
    <cfRule type="expression" dxfId="125" priority="155">
      <formula>$P$37=1</formula>
    </cfRule>
  </conditionalFormatting>
  <conditionalFormatting sqref="P46">
    <cfRule type="expression" dxfId="124" priority="154">
      <formula>$P$46=2</formula>
    </cfRule>
  </conditionalFormatting>
  <conditionalFormatting sqref="P57">
    <cfRule type="expression" dxfId="123" priority="153">
      <formula>$P$57=2</formula>
    </cfRule>
  </conditionalFormatting>
  <conditionalFormatting sqref="P68">
    <cfRule type="expression" dxfId="122" priority="152">
      <formula>$P$68=2</formula>
    </cfRule>
  </conditionalFormatting>
  <conditionalFormatting sqref="P79">
    <cfRule type="expression" dxfId="121" priority="151">
      <formula>$P$79=2</formula>
    </cfRule>
  </conditionalFormatting>
  <conditionalFormatting sqref="P90">
    <cfRule type="expression" dxfId="120" priority="150">
      <formula>$P$90=2</formula>
    </cfRule>
  </conditionalFormatting>
  <conditionalFormatting sqref="P101">
    <cfRule type="expression" dxfId="119" priority="149">
      <formula>$P$101=2</formula>
    </cfRule>
  </conditionalFormatting>
  <conditionalFormatting sqref="P112">
    <cfRule type="expression" dxfId="118" priority="148">
      <formula>$P$112=2</formula>
    </cfRule>
  </conditionalFormatting>
  <conditionalFormatting sqref="P123">
    <cfRule type="expression" dxfId="117" priority="147">
      <formula>$P$123=2</formula>
    </cfRule>
  </conditionalFormatting>
  <conditionalFormatting sqref="P134">
    <cfRule type="expression" dxfId="116" priority="146">
      <formula>$P$134=2</formula>
    </cfRule>
  </conditionalFormatting>
  <conditionalFormatting sqref="P145">
    <cfRule type="expression" dxfId="115" priority="145">
      <formula>$P$145=2</formula>
    </cfRule>
  </conditionalFormatting>
  <conditionalFormatting sqref="P156">
    <cfRule type="expression" dxfId="114" priority="144">
      <formula>$P$156=2</formula>
    </cfRule>
  </conditionalFormatting>
  <conditionalFormatting sqref="P167">
    <cfRule type="expression" dxfId="113" priority="143">
      <formula>$P$167=2</formula>
    </cfRule>
  </conditionalFormatting>
  <conditionalFormatting sqref="P178">
    <cfRule type="expression" dxfId="112" priority="142">
      <formula>$P$178=2</formula>
    </cfRule>
  </conditionalFormatting>
  <conditionalFormatting sqref="P189">
    <cfRule type="expression" dxfId="111" priority="141">
      <formula>$P$189=2</formula>
    </cfRule>
  </conditionalFormatting>
  <conditionalFormatting sqref="P200">
    <cfRule type="expression" dxfId="110" priority="140">
      <formula>$P$200=2</formula>
    </cfRule>
  </conditionalFormatting>
  <conditionalFormatting sqref="P211">
    <cfRule type="expression" dxfId="109" priority="139">
      <formula>$P$211=2</formula>
    </cfRule>
  </conditionalFormatting>
  <conditionalFormatting sqref="P222">
    <cfRule type="expression" dxfId="108" priority="138">
      <formula>$P$222=2</formula>
    </cfRule>
  </conditionalFormatting>
  <conditionalFormatting sqref="P233">
    <cfRule type="expression" dxfId="107" priority="137">
      <formula>$P$233=2</formula>
    </cfRule>
  </conditionalFormatting>
  <conditionalFormatting sqref="P244">
    <cfRule type="expression" dxfId="106" priority="136">
      <formula>$P$244=2</formula>
    </cfRule>
  </conditionalFormatting>
  <conditionalFormatting sqref="P255">
    <cfRule type="expression" dxfId="105" priority="135">
      <formula>$P$255=2</formula>
    </cfRule>
  </conditionalFormatting>
  <conditionalFormatting sqref="P266">
    <cfRule type="expression" dxfId="104" priority="134">
      <formula>$P$266=2</formula>
    </cfRule>
  </conditionalFormatting>
  <conditionalFormatting sqref="P277">
    <cfRule type="expression" dxfId="103" priority="133">
      <formula>$P$277=2</formula>
    </cfRule>
  </conditionalFormatting>
  <conditionalFormatting sqref="P288">
    <cfRule type="expression" dxfId="102" priority="132">
      <formula>$P$288=2</formula>
    </cfRule>
  </conditionalFormatting>
  <conditionalFormatting sqref="P299">
    <cfRule type="expression" dxfId="101" priority="131">
      <formula>$P$299=2</formula>
    </cfRule>
  </conditionalFormatting>
  <conditionalFormatting sqref="P310">
    <cfRule type="expression" dxfId="100" priority="130">
      <formula>$P$310=2</formula>
    </cfRule>
  </conditionalFormatting>
  <conditionalFormatting sqref="P321">
    <cfRule type="expression" dxfId="99" priority="129">
      <formula>$P$321=2</formula>
    </cfRule>
  </conditionalFormatting>
  <conditionalFormatting sqref="P332">
    <cfRule type="expression" dxfId="98" priority="128">
      <formula>$P$332=2</formula>
    </cfRule>
  </conditionalFormatting>
  <conditionalFormatting sqref="P343">
    <cfRule type="expression" dxfId="97" priority="127">
      <formula>$P$343=2</formula>
    </cfRule>
  </conditionalFormatting>
  <conditionalFormatting sqref="P354">
    <cfRule type="expression" dxfId="96" priority="126">
      <formula>$P$354=2</formula>
    </cfRule>
  </conditionalFormatting>
  <conditionalFormatting sqref="P365">
    <cfRule type="expression" dxfId="95" priority="125">
      <formula>$P$365=2</formula>
    </cfRule>
  </conditionalFormatting>
  <conditionalFormatting sqref="P376">
    <cfRule type="expression" dxfId="94" priority="124">
      <formula>$P$376=2</formula>
    </cfRule>
  </conditionalFormatting>
  <conditionalFormatting sqref="P387">
    <cfRule type="expression" dxfId="93" priority="123">
      <formula>$P$387=2</formula>
    </cfRule>
  </conditionalFormatting>
  <conditionalFormatting sqref="P398">
    <cfRule type="expression" dxfId="92" priority="122">
      <formula>$P$398=2</formula>
    </cfRule>
  </conditionalFormatting>
  <conditionalFormatting sqref="P409">
    <cfRule type="expression" dxfId="91" priority="121">
      <formula>$P$409=2</formula>
    </cfRule>
  </conditionalFormatting>
  <conditionalFormatting sqref="P420">
    <cfRule type="expression" dxfId="90" priority="120">
      <formula>$P$420=2</formula>
    </cfRule>
  </conditionalFormatting>
  <conditionalFormatting sqref="P431">
    <cfRule type="expression" dxfId="89" priority="119">
      <formula>$P$431=2</formula>
    </cfRule>
  </conditionalFormatting>
  <conditionalFormatting sqref="P47">
    <cfRule type="expression" dxfId="88" priority="118">
      <formula>$P$47=1</formula>
    </cfRule>
  </conditionalFormatting>
  <conditionalFormatting sqref="P48">
    <cfRule type="expression" dxfId="87" priority="117">
      <formula>$P$48=1</formula>
    </cfRule>
  </conditionalFormatting>
  <conditionalFormatting sqref="P58">
    <cfRule type="expression" dxfId="86" priority="116">
      <formula>$P$58=1</formula>
    </cfRule>
  </conditionalFormatting>
  <conditionalFormatting sqref="P59">
    <cfRule type="expression" dxfId="85" priority="115">
      <formula>$P$59=1</formula>
    </cfRule>
  </conditionalFormatting>
  <conditionalFormatting sqref="P69">
    <cfRule type="expression" dxfId="84" priority="114">
      <formula>$P$69=1</formula>
    </cfRule>
  </conditionalFormatting>
  <conditionalFormatting sqref="P70">
    <cfRule type="expression" dxfId="83" priority="113">
      <formula>$P$70=1</formula>
    </cfRule>
  </conditionalFormatting>
  <conditionalFormatting sqref="P80">
    <cfRule type="expression" dxfId="82" priority="112">
      <formula>$P$80=1</formula>
    </cfRule>
  </conditionalFormatting>
  <conditionalFormatting sqref="P81">
    <cfRule type="expression" dxfId="81" priority="111">
      <formula>$P$81=1</formula>
    </cfRule>
  </conditionalFormatting>
  <conditionalFormatting sqref="P91">
    <cfRule type="expression" dxfId="80" priority="110">
      <formula>$P$91=1</formula>
    </cfRule>
  </conditionalFormatting>
  <conditionalFormatting sqref="P92">
    <cfRule type="expression" dxfId="79" priority="109">
      <formula>$P$92=1</formula>
    </cfRule>
  </conditionalFormatting>
  <conditionalFormatting sqref="P102">
    <cfRule type="expression" dxfId="78" priority="108">
      <formula>$P$102=1</formula>
    </cfRule>
  </conditionalFormatting>
  <conditionalFormatting sqref="P103">
    <cfRule type="expression" dxfId="77" priority="107">
      <formula>$P$103=1</formula>
    </cfRule>
  </conditionalFormatting>
  <conditionalFormatting sqref="P113">
    <cfRule type="expression" dxfId="76" priority="106">
      <formula>$P$113=1</formula>
    </cfRule>
  </conditionalFormatting>
  <conditionalFormatting sqref="P114">
    <cfRule type="expression" dxfId="75" priority="105">
      <formula>$P$114=1</formula>
    </cfRule>
  </conditionalFormatting>
  <conditionalFormatting sqref="P124">
    <cfRule type="expression" dxfId="74" priority="104">
      <formula>$P$124=1</formula>
    </cfRule>
  </conditionalFormatting>
  <conditionalFormatting sqref="P125">
    <cfRule type="expression" dxfId="73" priority="103">
      <formula>$P$125=1</formula>
    </cfRule>
  </conditionalFormatting>
  <conditionalFormatting sqref="P135">
    <cfRule type="expression" dxfId="72" priority="102">
      <formula>$P$135=1</formula>
    </cfRule>
  </conditionalFormatting>
  <conditionalFormatting sqref="P136">
    <cfRule type="expression" dxfId="71" priority="101">
      <formula>$P$136=1</formula>
    </cfRule>
  </conditionalFormatting>
  <conditionalFormatting sqref="P146">
    <cfRule type="expression" dxfId="70" priority="100">
      <formula>$P$146=1</formula>
    </cfRule>
  </conditionalFormatting>
  <conditionalFormatting sqref="P147">
    <cfRule type="expression" dxfId="69" priority="99">
      <formula>$P$147=1</formula>
    </cfRule>
  </conditionalFormatting>
  <conditionalFormatting sqref="P157">
    <cfRule type="expression" dxfId="68" priority="98">
      <formula>$P$157=1</formula>
    </cfRule>
  </conditionalFormatting>
  <conditionalFormatting sqref="P158">
    <cfRule type="expression" dxfId="67" priority="97">
      <formula>$P$158=1</formula>
    </cfRule>
  </conditionalFormatting>
  <conditionalFormatting sqref="P168">
    <cfRule type="expression" dxfId="66" priority="96">
      <formula>$P$168=1</formula>
    </cfRule>
  </conditionalFormatting>
  <conditionalFormatting sqref="P169">
    <cfRule type="expression" dxfId="65" priority="95">
      <formula>$P$169=1</formula>
    </cfRule>
  </conditionalFormatting>
  <conditionalFormatting sqref="P179">
    <cfRule type="expression" dxfId="64" priority="94">
      <formula>$P$179=1</formula>
    </cfRule>
  </conditionalFormatting>
  <conditionalFormatting sqref="P180">
    <cfRule type="expression" dxfId="63" priority="93">
      <formula>$P$180=1</formula>
    </cfRule>
  </conditionalFormatting>
  <conditionalFormatting sqref="P190">
    <cfRule type="expression" dxfId="62" priority="92">
      <formula>$P$190=1</formula>
    </cfRule>
  </conditionalFormatting>
  <conditionalFormatting sqref="P191">
    <cfRule type="expression" dxfId="61" priority="91">
      <formula>$P$191=1</formula>
    </cfRule>
  </conditionalFormatting>
  <conditionalFormatting sqref="P201">
    <cfRule type="expression" dxfId="60" priority="90">
      <formula>$P$201=1</formula>
    </cfRule>
  </conditionalFormatting>
  <conditionalFormatting sqref="P202">
    <cfRule type="expression" dxfId="59" priority="89">
      <formula>$P$202=1</formula>
    </cfRule>
  </conditionalFormatting>
  <conditionalFormatting sqref="P212">
    <cfRule type="expression" dxfId="58" priority="88">
      <formula>$P$212=1</formula>
    </cfRule>
  </conditionalFormatting>
  <conditionalFormatting sqref="P213">
    <cfRule type="expression" dxfId="57" priority="87">
      <formula>$P$213=1</formula>
    </cfRule>
  </conditionalFormatting>
  <conditionalFormatting sqref="P223">
    <cfRule type="expression" dxfId="56" priority="86">
      <formula>$P$223=1</formula>
    </cfRule>
  </conditionalFormatting>
  <conditionalFormatting sqref="P224">
    <cfRule type="expression" dxfId="55" priority="85">
      <formula>$P$224=1</formula>
    </cfRule>
  </conditionalFormatting>
  <conditionalFormatting sqref="P234">
    <cfRule type="expression" dxfId="54" priority="84">
      <formula>$P$234=1</formula>
    </cfRule>
  </conditionalFormatting>
  <conditionalFormatting sqref="P235">
    <cfRule type="expression" dxfId="53" priority="83">
      <formula>$P$235=1</formula>
    </cfRule>
  </conditionalFormatting>
  <conditionalFormatting sqref="P245">
    <cfRule type="expression" dxfId="52" priority="82">
      <formula>$P$245=1</formula>
    </cfRule>
  </conditionalFormatting>
  <conditionalFormatting sqref="P246">
    <cfRule type="expression" dxfId="51" priority="81">
      <formula>$P$246=1</formula>
    </cfRule>
  </conditionalFormatting>
  <conditionalFormatting sqref="P256">
    <cfRule type="expression" dxfId="50" priority="80">
      <formula>$P$256=1</formula>
    </cfRule>
  </conditionalFormatting>
  <conditionalFormatting sqref="P257">
    <cfRule type="expression" dxfId="49" priority="79">
      <formula>$P$257=1</formula>
    </cfRule>
  </conditionalFormatting>
  <conditionalFormatting sqref="P267">
    <cfRule type="expression" dxfId="48" priority="78">
      <formula>$P$267=1</formula>
    </cfRule>
  </conditionalFormatting>
  <conditionalFormatting sqref="P268">
    <cfRule type="expression" dxfId="47" priority="77">
      <formula>$P$268=1</formula>
    </cfRule>
  </conditionalFormatting>
  <conditionalFormatting sqref="P278">
    <cfRule type="expression" dxfId="46" priority="76">
      <formula>$P$278=1</formula>
    </cfRule>
  </conditionalFormatting>
  <conditionalFormatting sqref="P279">
    <cfRule type="expression" dxfId="45" priority="75">
      <formula>$P$279=1</formula>
    </cfRule>
  </conditionalFormatting>
  <conditionalFormatting sqref="P289">
    <cfRule type="expression" dxfId="44" priority="74">
      <formula>$P$289=1</formula>
    </cfRule>
  </conditionalFormatting>
  <conditionalFormatting sqref="P290">
    <cfRule type="expression" dxfId="43" priority="73">
      <formula>$P$290=1</formula>
    </cfRule>
  </conditionalFormatting>
  <conditionalFormatting sqref="P300">
    <cfRule type="expression" dxfId="42" priority="72">
      <formula>$P$300=1</formula>
    </cfRule>
  </conditionalFormatting>
  <conditionalFormatting sqref="P301">
    <cfRule type="expression" dxfId="41" priority="71">
      <formula>$P$301=1</formula>
    </cfRule>
  </conditionalFormatting>
  <conditionalFormatting sqref="P311">
    <cfRule type="expression" dxfId="40" priority="70">
      <formula>$P$311=1</formula>
    </cfRule>
  </conditionalFormatting>
  <conditionalFormatting sqref="P312">
    <cfRule type="expression" dxfId="39" priority="69">
      <formula>$P$312=1</formula>
    </cfRule>
  </conditionalFormatting>
  <conditionalFormatting sqref="P322">
    <cfRule type="expression" dxfId="38" priority="68">
      <formula>$P$322=1</formula>
    </cfRule>
  </conditionalFormatting>
  <conditionalFormatting sqref="P323">
    <cfRule type="expression" dxfId="37" priority="67">
      <formula>$P$323=1</formula>
    </cfRule>
  </conditionalFormatting>
  <conditionalFormatting sqref="P333">
    <cfRule type="expression" dxfId="36" priority="66">
      <formula>$P$333=1</formula>
    </cfRule>
  </conditionalFormatting>
  <conditionalFormatting sqref="P334">
    <cfRule type="expression" dxfId="35" priority="65">
      <formula>$P$334=1</formula>
    </cfRule>
  </conditionalFormatting>
  <conditionalFormatting sqref="P344">
    <cfRule type="expression" dxfId="34" priority="64">
      <formula>$P$344=1</formula>
    </cfRule>
  </conditionalFormatting>
  <conditionalFormatting sqref="P345">
    <cfRule type="expression" dxfId="33" priority="63">
      <formula>$P$345=1</formula>
    </cfRule>
  </conditionalFormatting>
  <conditionalFormatting sqref="P355">
    <cfRule type="expression" dxfId="32" priority="62">
      <formula>$P$355=1</formula>
    </cfRule>
  </conditionalFormatting>
  <conditionalFormatting sqref="P356">
    <cfRule type="expression" dxfId="31" priority="61">
      <formula>$P$356=1</formula>
    </cfRule>
  </conditionalFormatting>
  <conditionalFormatting sqref="P366">
    <cfRule type="expression" dxfId="30" priority="60">
      <formula>$P$366=1</formula>
    </cfRule>
  </conditionalFormatting>
  <conditionalFormatting sqref="P367">
    <cfRule type="expression" dxfId="29" priority="59">
      <formula>$P$367=1</formula>
    </cfRule>
  </conditionalFormatting>
  <conditionalFormatting sqref="P377">
    <cfRule type="expression" dxfId="28" priority="58">
      <formula>$P$377=1</formula>
    </cfRule>
  </conditionalFormatting>
  <conditionalFormatting sqref="P378">
    <cfRule type="expression" dxfId="27" priority="57">
      <formula>$P$378=1</formula>
    </cfRule>
  </conditionalFormatting>
  <conditionalFormatting sqref="P388">
    <cfRule type="expression" dxfId="26" priority="56">
      <formula>$P$388=1</formula>
    </cfRule>
  </conditionalFormatting>
  <conditionalFormatting sqref="P389">
    <cfRule type="expression" dxfId="25" priority="55">
      <formula>$P$389=1</formula>
    </cfRule>
  </conditionalFormatting>
  <conditionalFormatting sqref="P399">
    <cfRule type="expression" dxfId="24" priority="54">
      <formula>$P$399=1</formula>
    </cfRule>
  </conditionalFormatting>
  <conditionalFormatting sqref="P400">
    <cfRule type="expression" dxfId="23" priority="53">
      <formula>$P$400=1</formula>
    </cfRule>
  </conditionalFormatting>
  <conditionalFormatting sqref="P410">
    <cfRule type="expression" dxfId="22" priority="52">
      <formula>$P$410=1</formula>
    </cfRule>
  </conditionalFormatting>
  <conditionalFormatting sqref="P411">
    <cfRule type="expression" dxfId="21" priority="51">
      <formula>$P$411=1</formula>
    </cfRule>
  </conditionalFormatting>
  <conditionalFormatting sqref="P421">
    <cfRule type="expression" dxfId="20" priority="50">
      <formula>$P$421=1</formula>
    </cfRule>
  </conditionalFormatting>
  <conditionalFormatting sqref="P422">
    <cfRule type="expression" dxfId="19" priority="49">
      <formula>$P$422=1</formula>
    </cfRule>
  </conditionalFormatting>
  <conditionalFormatting sqref="P432">
    <cfRule type="expression" dxfId="18" priority="48">
      <formula>$P$432=1</formula>
    </cfRule>
  </conditionalFormatting>
  <conditionalFormatting sqref="B1:B1048576">
    <cfRule type="containsText" dxfId="17" priority="38" operator="containsText" text="Дон">
      <formula>NOT(ISERROR(SEARCH("Дон",B1)))</formula>
    </cfRule>
    <cfRule type="containsText" dxfId="16" priority="39" operator="containsText" text="Комиссар">
      <formula>NOT(ISERROR(SEARCH("Комиссар",B1)))</formula>
    </cfRule>
    <cfRule type="containsText" dxfId="15" priority="41" operator="containsText" text="Мафия">
      <formula>NOT(ISERROR(SEARCH("Мафия",B1)))</formula>
    </cfRule>
    <cfRule type="containsText" dxfId="14" priority="42" operator="containsText" text="Мирный">
      <formula>NOT(ISERROR(SEARCH("Мирный",B1)))</formula>
    </cfRule>
  </conditionalFormatting>
  <conditionalFormatting sqref="P433">
    <cfRule type="containsText" dxfId="13" priority="17" operator="containsText" text="1">
      <formula>NOT(ISERROR(SEARCH("1",P433)))</formula>
    </cfRule>
  </conditionalFormatting>
  <conditionalFormatting sqref="H1:H1048576">
    <cfRule type="containsText" dxfId="12" priority="13" operator="containsText" text="Победа за мафию">
      <formula>NOT(ISERROR(SEARCH("Победа за мафию",H1)))</formula>
    </cfRule>
    <cfRule type="containsText" dxfId="11" priority="14" operator="containsText" text="Проигрыш за мирных">
      <formula>NOT(ISERROR(SEARCH("Проигрыш за мирных",H1)))</formula>
    </cfRule>
    <cfRule type="containsText" dxfId="10" priority="15" operator="containsText" text="Победа за мирных">
      <formula>NOT(ISERROR(SEARCH("Победа за мирных",H1)))</formula>
    </cfRule>
    <cfRule type="containsText" dxfId="9" priority="16" operator="containsText" text="Проигрыш за мафию">
      <formula>NOT(ISERROR(SEARCH("Проигрыш за мафию",H1)))</formula>
    </cfRule>
  </conditionalFormatting>
  <conditionalFormatting sqref="C1:C1048576">
    <cfRule type="containsText" dxfId="8" priority="5" operator="containsText" text="Лучший игрок">
      <formula>NOT(ISERROR(SEARCH("Лучший игрок",C1)))</formula>
    </cfRule>
    <cfRule type="containsText" dxfId="7" priority="6" operator="containsText" text="Ласт Хит">
      <formula>NOT(ISERROR(SEARCH("Ласт Хит",C1)))</formula>
    </cfRule>
    <cfRule type="containsText" dxfId="6" priority="8" operator="containsText" text="Победили">
      <formula>NOT(ISERROR(SEARCH("Победили",C1)))</formula>
    </cfRule>
    <cfRule type="containsText" dxfId="5" priority="11" operator="containsText" text="Мафия">
      <formula>NOT(ISERROR(SEARCH("Мафия",C1)))</formula>
    </cfRule>
    <cfRule type="containsText" dxfId="4" priority="12" operator="containsText" text="Мирные">
      <formula>NOT(ISERROR(SEARCH("Мирные",C1)))</formula>
    </cfRule>
  </conditionalFormatting>
  <conditionalFormatting sqref="D1:D443 E446 D446:D1048576">
    <cfRule type="containsText" dxfId="3" priority="10" operator="containsText" text="Игра*">
      <formula>NOT(ISERROR(SEARCH("Игра*",D1)))</formula>
    </cfRule>
  </conditionalFormatting>
  <conditionalFormatting sqref="G1:H1048576">
    <cfRule type="containsText" dxfId="2" priority="9" operator="containsText" text="ЛОЖЬ">
      <formula>NOT(ISERROR(SEARCH("ЛОЖЬ",G1)))</formula>
    </cfRule>
  </conditionalFormatting>
  <conditionalFormatting sqref="E1:E445 E447:E1048576">
    <cfRule type="containsText" dxfId="1" priority="1" operator="containsText" text="Баллы">
      <formula>NOT(ISERROR(SEARCH("Баллы",E1)))</formula>
    </cfRule>
    <cfRule type="containsText" dxfId="0" priority="7" operator="containsText" text="Дата">
      <formula>NOT(ISERROR(SEARCH("Дата",E1)))</formula>
    </cfRule>
  </conditionalFormatting>
  <dataValidations count="8">
    <dataValidation type="list" allowBlank="1" showInputMessage="1" showErrorMessage="1" sqref="D11">
      <formula1>A2:A11</formula1>
    </dataValidation>
    <dataValidation type="list" allowBlank="1" showInputMessage="1" showErrorMessage="1" sqref="D10 D21 D109 D54 D439 D450 D428 D417 D406 D395 D384 D373 D362 D351 D340 D329 D318 D307 D296 D285 D274 D263 D241 D230 D219 D208 D197 D186 D175 D164 D153 D142 D131 D120 D98 D87 D76 D65 D43 D32">
      <formula1>$A2:$A11</formula1>
    </dataValidation>
    <dataValidation type="list" allowBlank="1" showInputMessage="1" showErrorMessage="1" sqref="D22 D55 D440 D451 D429 D418 D407 D396 D385 D374 D363 D352 D341 D330 D319 D308 D297 D286 D275 D264 D242 D231 D220 D209 D198 D187 D176 D165 D154 D143 D132 D121 D110 D99 D88 D77 D66 D44 D33">
      <formula1>$A13:$A22</formula1>
    </dataValidation>
    <dataValidation type="list" allowBlank="1" showInputMessage="1" showErrorMessage="1" sqref="D252">
      <formula1>$A224:$A253</formula1>
    </dataValidation>
    <dataValidation type="list" allowBlank="1" showInputMessage="1" showErrorMessage="1" sqref="D253">
      <formula1>$A53:$A244</formula1>
    </dataValidation>
    <dataValidation type="list" allowBlank="1" showInputMessage="1" showErrorMessage="1" sqref="B1:B1048576">
      <formula1>$U$1:$U$4</formula1>
    </dataValidation>
    <dataValidation type="list" allowBlank="1" showInputMessage="1" showErrorMessage="1" sqref="E10 E21 E32 E43 E54 E65 E76 E87 E98 E109 E120 E131 E142 E153 E164 E175 E186 E197 E208 E219 E230 E241 E252 E263 E274 E285 E296 E307 E318 E329 E340 E351 E362 E373 E384 E395 E406 E417 E428 E439 E450">
      <formula1>$R$1:$R$2</formula1>
    </dataValidation>
    <dataValidation type="list" allowBlank="1" showInputMessage="1" showErrorMessage="1" sqref="C1:C1048576">
      <formula1>$V$1:$V$2</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Статистика!A:A</xm:f>
          </x14:formula1>
          <xm:sqref>A1:A1048576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Статистика</vt:lpstr>
      <vt:lpstr>Игры</vt:lpstr>
      <vt:lpstr>Игрок</vt:lpstr>
      <vt:lpstr>Игроки</vt:lpstr>
      <vt:lpstr>Победа</vt:lpstr>
      <vt:lpstr>Роли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2016-02-16T08:32:46Z</dcterms:modified>
</cp:coreProperties>
</file>