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20" windowWidth="19200" windowHeight="10425"/>
  </bookViews>
  <sheets>
    <sheet name="Таблица" sheetId="5" r:id="rId1"/>
    <sheet name="нормативы" sheetId="9" r:id="rId2"/>
    <sheet name="нормативы1" sheetId="3" r:id="rId3"/>
    <sheet name="нормативы2" sheetId="8" r:id="rId4"/>
    <sheet name="оценки" sheetId="6" r:id="rId5"/>
  </sheets>
  <definedNames>
    <definedName name="_xlnm._FilterDatabase" localSheetId="1" hidden="1">нормативы!$A$1:$F$662</definedName>
    <definedName name="_xlnm._FilterDatabase" localSheetId="0" hidden="1">Таблица!$A$5:$S$32</definedName>
    <definedName name="Бал">INDEX(Баллы,MATCH(ПолНом,ПН,)):INDEX(Баллы,MATCH(ПолНом,ПН,)+COUNTIF(ПН,ПолНом)-1)</definedName>
    <definedName name="Баллы">нормативы!$D$2:INDEX(нормативы!$D:$D,COUNTA(нормативы!$D:$D))</definedName>
    <definedName name="_xlnm.Print_Area" localSheetId="0">Таблица!$A$1:$N$64</definedName>
    <definedName name="ПН">нормативы!$E$2:INDEX(нормативы!$E:$E,COUNTA(нормативы!$E:$E))</definedName>
    <definedName name="пол">LEFTB(LOOKUP(,-1/(Таблица!$A$4:$A1="№ "),Таблица!$G$3:$G1048576))</definedName>
    <definedName name="ПолНом">LEFTB(LOOKUP(,-1/(Таблица!$A$4:$A1="№ "),Таблица!$G$3:$G1048576))&amp;LOOKUP(,-1/(Таблица!$A$4:$A1="№ "),Таблица!XFD$4:XFD1)</definedName>
    <definedName name="Рез">INDEX(Результаты,MATCH(ПолНом,ПН,)):INDEX(Результаты,MATCH(ПолНом,ПН,)+COUNTIF(ПН,ПолНом)-1)</definedName>
    <definedName name="Результаты">нормативы!$C$2:INDEX(нормативы!$C:$C,COUNTA(нормативы!$C:$C))</definedName>
  </definedNames>
  <calcPr calcId="145621"/>
</workbook>
</file>

<file path=xl/calcChain.xml><?xml version="1.0" encoding="utf-8"?>
<calcChain xmlns="http://schemas.openxmlformats.org/spreadsheetml/2006/main">
  <c r="L43" i="5" l="1"/>
  <c r="L42" i="5"/>
  <c r="L41" i="5"/>
  <c r="L40" i="5"/>
  <c r="J43" i="5"/>
  <c r="J42" i="5"/>
  <c r="J41" i="5"/>
  <c r="J40" i="5"/>
  <c r="H43" i="5"/>
  <c r="H42" i="5"/>
  <c r="H41" i="5"/>
  <c r="H40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U14" i="5"/>
  <c r="U12" i="5"/>
  <c r="U11" i="5"/>
  <c r="E7" i="5" l="1"/>
  <c r="F7" i="5" s="1"/>
  <c r="E43" i="5"/>
  <c r="E42" i="5"/>
  <c r="E41" i="5"/>
  <c r="E40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662" i="9"/>
  <c r="E661" i="9"/>
  <c r="E660" i="9"/>
  <c r="E659" i="9"/>
  <c r="E658" i="9"/>
  <c r="E657" i="9"/>
  <c r="E656" i="9"/>
  <c r="E655" i="9"/>
  <c r="E654" i="9"/>
  <c r="E653" i="9"/>
  <c r="E652" i="9"/>
  <c r="E651" i="9"/>
  <c r="E650" i="9"/>
  <c r="E649" i="9"/>
  <c r="E648" i="9"/>
  <c r="E647" i="9"/>
  <c r="E646" i="9"/>
  <c r="E645" i="9"/>
  <c r="E644" i="9"/>
  <c r="E643" i="9"/>
  <c r="E642" i="9"/>
  <c r="E641" i="9"/>
  <c r="E640" i="9"/>
  <c r="E639" i="9"/>
  <c r="E638" i="9"/>
  <c r="E637" i="9"/>
  <c r="E636" i="9"/>
  <c r="E635" i="9"/>
  <c r="E634" i="9"/>
  <c r="E633" i="9"/>
  <c r="E632" i="9"/>
  <c r="E631" i="9"/>
  <c r="E630" i="9"/>
  <c r="E629" i="9"/>
  <c r="E628" i="9"/>
  <c r="E3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8" i="9"/>
  <c r="E499" i="9"/>
  <c r="E500" i="9"/>
  <c r="E501" i="9"/>
  <c r="E502" i="9"/>
  <c r="E503" i="9"/>
  <c r="E504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E551" i="9"/>
  <c r="E552" i="9"/>
  <c r="E553" i="9"/>
  <c r="E554" i="9"/>
  <c r="E555" i="9"/>
  <c r="E556" i="9"/>
  <c r="E557" i="9"/>
  <c r="E558" i="9"/>
  <c r="E559" i="9"/>
  <c r="E560" i="9"/>
  <c r="E561" i="9"/>
  <c r="E562" i="9"/>
  <c r="E563" i="9"/>
  <c r="E564" i="9"/>
  <c r="E565" i="9"/>
  <c r="E566" i="9"/>
  <c r="E567" i="9"/>
  <c r="E568" i="9"/>
  <c r="E569" i="9"/>
  <c r="E570" i="9"/>
  <c r="E571" i="9"/>
  <c r="E572" i="9"/>
  <c r="E573" i="9"/>
  <c r="E574" i="9"/>
  <c r="E575" i="9"/>
  <c r="E576" i="9"/>
  <c r="E577" i="9"/>
  <c r="E578" i="9"/>
  <c r="E579" i="9"/>
  <c r="E580" i="9"/>
  <c r="E581" i="9"/>
  <c r="E582" i="9"/>
  <c r="E583" i="9"/>
  <c r="E584" i="9"/>
  <c r="E585" i="9"/>
  <c r="E586" i="9"/>
  <c r="E587" i="9"/>
  <c r="E588" i="9"/>
  <c r="E589" i="9"/>
  <c r="E590" i="9"/>
  <c r="E591" i="9"/>
  <c r="E592" i="9"/>
  <c r="E593" i="9"/>
  <c r="E594" i="9"/>
  <c r="E595" i="9"/>
  <c r="E596" i="9"/>
  <c r="E597" i="9"/>
  <c r="E598" i="9"/>
  <c r="E599" i="9"/>
  <c r="E600" i="9"/>
  <c r="E601" i="9"/>
  <c r="E602" i="9"/>
  <c r="E603" i="9"/>
  <c r="E604" i="9"/>
  <c r="E605" i="9"/>
  <c r="E606" i="9"/>
  <c r="E607" i="9"/>
  <c r="E608" i="9"/>
  <c r="E609" i="9"/>
  <c r="E610" i="9"/>
  <c r="E611" i="9"/>
  <c r="E612" i="9"/>
  <c r="E613" i="9"/>
  <c r="E614" i="9"/>
  <c r="E615" i="9"/>
  <c r="E616" i="9"/>
  <c r="E617" i="9"/>
  <c r="E618" i="9"/>
  <c r="E619" i="9"/>
  <c r="E620" i="9"/>
  <c r="E621" i="9"/>
  <c r="E622" i="9"/>
  <c r="E623" i="9"/>
  <c r="E624" i="9"/>
  <c r="E625" i="9"/>
  <c r="E626" i="9"/>
  <c r="E627" i="9"/>
  <c r="E2" i="9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7" i="8"/>
  <c r="T42" i="8"/>
  <c r="V42" i="8" s="1"/>
  <c r="U42" i="8"/>
  <c r="T43" i="8"/>
  <c r="U43" i="8"/>
  <c r="V43" i="8"/>
  <c r="T44" i="8"/>
  <c r="U44" i="8"/>
  <c r="V44" i="8"/>
  <c r="T45" i="8"/>
  <c r="V45" i="8" s="1"/>
  <c r="U45" i="8"/>
  <c r="T46" i="8"/>
  <c r="V46" i="8" s="1"/>
  <c r="U46" i="8"/>
  <c r="T47" i="8"/>
  <c r="U47" i="8"/>
  <c r="V47" i="8"/>
  <c r="T9" i="8"/>
  <c r="U9" i="8"/>
  <c r="V9" i="8"/>
  <c r="T10" i="8"/>
  <c r="U10" i="8"/>
  <c r="V10" i="8"/>
  <c r="T11" i="8"/>
  <c r="V11" i="8" s="1"/>
  <c r="U11" i="8"/>
  <c r="T12" i="8"/>
  <c r="V12" i="8" s="1"/>
  <c r="U12" i="8"/>
  <c r="T13" i="8"/>
  <c r="U13" i="8"/>
  <c r="V13" i="8"/>
  <c r="T14" i="8"/>
  <c r="U14" i="8"/>
  <c r="V14" i="8"/>
  <c r="T15" i="8"/>
  <c r="V15" i="8" s="1"/>
  <c r="U15" i="8"/>
  <c r="T16" i="8"/>
  <c r="V16" i="8" s="1"/>
  <c r="U16" i="8"/>
  <c r="T17" i="8"/>
  <c r="U17" i="8"/>
  <c r="V17" i="8"/>
  <c r="T18" i="8"/>
  <c r="U18" i="8"/>
  <c r="V18" i="8"/>
  <c r="T19" i="8"/>
  <c r="V19" i="8" s="1"/>
  <c r="U19" i="8"/>
  <c r="T20" i="8"/>
  <c r="V20" i="8" s="1"/>
  <c r="U20" i="8"/>
  <c r="T21" i="8"/>
  <c r="U21" i="8"/>
  <c r="V21" i="8"/>
  <c r="T22" i="8"/>
  <c r="U22" i="8"/>
  <c r="V22" i="8"/>
  <c r="T23" i="8"/>
  <c r="V23" i="8" s="1"/>
  <c r="U23" i="8"/>
  <c r="T24" i="8"/>
  <c r="V24" i="8" s="1"/>
  <c r="U24" i="8"/>
  <c r="T25" i="8"/>
  <c r="U25" i="8"/>
  <c r="V25" i="8"/>
  <c r="T26" i="8"/>
  <c r="U26" i="8"/>
  <c r="V26" i="8"/>
  <c r="T27" i="8"/>
  <c r="V27" i="8" s="1"/>
  <c r="U27" i="8"/>
  <c r="T28" i="8"/>
  <c r="V28" i="8" s="1"/>
  <c r="U28" i="8"/>
  <c r="T29" i="8"/>
  <c r="U29" i="8"/>
  <c r="V29" i="8"/>
  <c r="T30" i="8"/>
  <c r="U30" i="8"/>
  <c r="V30" i="8"/>
  <c r="T31" i="8"/>
  <c r="V31" i="8" s="1"/>
  <c r="U31" i="8"/>
  <c r="T32" i="8"/>
  <c r="V32" i="8" s="1"/>
  <c r="U32" i="8"/>
  <c r="T33" i="8"/>
  <c r="U33" i="8"/>
  <c r="V33" i="8"/>
  <c r="T34" i="8"/>
  <c r="U34" i="8"/>
  <c r="V34" i="8"/>
  <c r="T35" i="8"/>
  <c r="V35" i="8" s="1"/>
  <c r="U35" i="8"/>
  <c r="T36" i="8"/>
  <c r="V36" i="8" s="1"/>
  <c r="U36" i="8"/>
  <c r="T37" i="8"/>
  <c r="U37" i="8"/>
  <c r="V37" i="8"/>
  <c r="T38" i="8"/>
  <c r="U38" i="8"/>
  <c r="V38" i="8"/>
  <c r="T39" i="8"/>
  <c r="V39" i="8" s="1"/>
  <c r="U39" i="8"/>
  <c r="T40" i="8"/>
  <c r="V40" i="8" s="1"/>
  <c r="U40" i="8"/>
  <c r="T41" i="8"/>
  <c r="U41" i="8"/>
  <c r="V41" i="8"/>
  <c r="U8" i="8"/>
  <c r="T8" i="8"/>
  <c r="V8" i="8" s="1"/>
  <c r="V7" i="8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6" i="3"/>
  <c r="T7" i="3"/>
  <c r="T8" i="3"/>
  <c r="T9" i="3"/>
  <c r="T10" i="3"/>
  <c r="T11" i="3"/>
  <c r="U8" i="3"/>
  <c r="U9" i="3"/>
  <c r="U10" i="3"/>
  <c r="U11" i="3"/>
  <c r="U7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P13" i="8"/>
  <c r="K7" i="8"/>
  <c r="H7" i="8"/>
  <c r="E7" i="8"/>
  <c r="B7" i="8"/>
  <c r="F40" i="5" l="1"/>
  <c r="F41" i="5"/>
  <c r="F42" i="5"/>
  <c r="F43" i="5"/>
  <c r="F23" i="5"/>
  <c r="R23" i="5"/>
  <c r="M23" i="5" l="1"/>
  <c r="N23" i="5" s="1"/>
  <c r="M40" i="5"/>
  <c r="N40" i="5" s="1"/>
  <c r="M43" i="5"/>
  <c r="N43" i="5" s="1"/>
  <c r="M42" i="5"/>
  <c r="N42" i="5" s="1"/>
  <c r="M41" i="5"/>
  <c r="N41" i="5" s="1"/>
  <c r="R33" i="5"/>
  <c r="R34" i="5"/>
  <c r="R35" i="5"/>
  <c r="R31" i="5"/>
  <c r="R32" i="5"/>
  <c r="F32" i="5"/>
  <c r="F33" i="5"/>
  <c r="F35" i="5"/>
  <c r="M33" i="5" l="1"/>
  <c r="N33" i="5" s="1"/>
  <c r="M32" i="5"/>
  <c r="N32" i="5" s="1"/>
  <c r="M35" i="5"/>
  <c r="N35" i="5" s="1"/>
  <c r="F34" i="5"/>
  <c r="M34" i="5" l="1"/>
  <c r="N34" i="5" s="1"/>
  <c r="F31" i="5"/>
  <c r="F30" i="5"/>
  <c r="F29" i="5"/>
  <c r="F28" i="5"/>
  <c r="F27" i="5"/>
  <c r="F26" i="5"/>
  <c r="F25" i="5"/>
  <c r="F24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4" i="5"/>
  <c r="R25" i="5"/>
  <c r="R26" i="5"/>
  <c r="R27" i="5"/>
  <c r="R28" i="5"/>
  <c r="R29" i="5"/>
  <c r="R30" i="5"/>
  <c r="R7" i="5"/>
  <c r="M7" i="5"/>
  <c r="N7" i="5" s="1"/>
  <c r="F51" i="5" l="1"/>
  <c r="G51" i="5" s="1"/>
  <c r="M8" i="5"/>
  <c r="N8" i="5" s="1"/>
  <c r="M12" i="5"/>
  <c r="N12" i="5" s="1"/>
  <c r="M16" i="5"/>
  <c r="N16" i="5" s="1"/>
  <c r="M20" i="5"/>
  <c r="N20" i="5" s="1"/>
  <c r="M25" i="5"/>
  <c r="N25" i="5" s="1"/>
  <c r="M29" i="5"/>
  <c r="N29" i="5" s="1"/>
  <c r="M9" i="5"/>
  <c r="N9" i="5" s="1"/>
  <c r="M13" i="5"/>
  <c r="N13" i="5" s="1"/>
  <c r="M17" i="5"/>
  <c r="N17" i="5" s="1"/>
  <c r="M21" i="5"/>
  <c r="N21" i="5" s="1"/>
  <c r="M26" i="5"/>
  <c r="N26" i="5" s="1"/>
  <c r="M30" i="5"/>
  <c r="N30" i="5" s="1"/>
  <c r="M10" i="5"/>
  <c r="N10" i="5" s="1"/>
  <c r="M14" i="5"/>
  <c r="N14" i="5" s="1"/>
  <c r="M18" i="5"/>
  <c r="N18" i="5" s="1"/>
  <c r="M22" i="5"/>
  <c r="N22" i="5" s="1"/>
  <c r="M27" i="5"/>
  <c r="N27" i="5" s="1"/>
  <c r="M31" i="5"/>
  <c r="N31" i="5" s="1"/>
  <c r="M11" i="5"/>
  <c r="N11" i="5" s="1"/>
  <c r="M15" i="5"/>
  <c r="N15" i="5" s="1"/>
  <c r="M19" i="5"/>
  <c r="N19" i="5" s="1"/>
  <c r="M24" i="5"/>
  <c r="N24" i="5" s="1"/>
  <c r="M28" i="5"/>
  <c r="N28" i="5" s="1"/>
  <c r="F58" i="5"/>
  <c r="G58" i="5" s="1"/>
  <c r="I51" i="5"/>
  <c r="J51" i="5" s="1"/>
  <c r="F54" i="5" l="1"/>
  <c r="G54" i="5" s="1"/>
  <c r="F53" i="5"/>
  <c r="G53" i="5" s="1"/>
  <c r="F56" i="5"/>
  <c r="G56" i="5" s="1"/>
  <c r="F55" i="5"/>
  <c r="G55" i="5" s="1"/>
  <c r="F57" i="5" l="1"/>
  <c r="G57" i="5" s="1"/>
  <c r="F59" i="5" s="1"/>
</calcChain>
</file>

<file path=xl/sharedStrings.xml><?xml version="1.0" encoding="utf-8"?>
<sst xmlns="http://schemas.openxmlformats.org/spreadsheetml/2006/main" count="839" uniqueCount="82">
  <si>
    <t>Возрастная группа</t>
  </si>
  <si>
    <t>результат</t>
  </si>
  <si>
    <t>Баллы</t>
  </si>
  <si>
    <t>Результат</t>
  </si>
  <si>
    <t>баллы</t>
  </si>
  <si>
    <t>Итоговые оценки</t>
  </si>
  <si>
    <t>Лица 1 возрастной группы</t>
  </si>
  <si>
    <t>Лица 2 возрастной группы</t>
  </si>
  <si>
    <t>Лица  3 возрастной группы</t>
  </si>
  <si>
    <t>Лица 4 возрастной группы</t>
  </si>
  <si>
    <t>Лица 5 возрастной группы</t>
  </si>
  <si>
    <t>Лица 6 возрастной группы</t>
  </si>
  <si>
    <t>Лица 7 возрастной группы</t>
  </si>
  <si>
    <t>Лица 8 возрастной группы</t>
  </si>
  <si>
    <t>Дата рождения</t>
  </si>
  <si>
    <t>Оценка</t>
  </si>
  <si>
    <t xml:space="preserve">№ </t>
  </si>
  <si>
    <t>мужчины</t>
  </si>
  <si>
    <t>№</t>
  </si>
  <si>
    <t>Отлично:</t>
  </si>
  <si>
    <t>Хорошо:</t>
  </si>
  <si>
    <t>Удовлетворительно:</t>
  </si>
  <si>
    <t xml:space="preserve">(до 25 лет)   </t>
  </si>
  <si>
    <t xml:space="preserve">(25 – 29 лет) </t>
  </si>
  <si>
    <t xml:space="preserve">(30 – 34 лет) </t>
  </si>
  <si>
    <t xml:space="preserve">(35 – 39 лет) </t>
  </si>
  <si>
    <t>(40 – 44 лет)</t>
  </si>
  <si>
    <t xml:space="preserve">(45 -  49 лет) </t>
  </si>
  <si>
    <t xml:space="preserve">(50 – 54 лет) </t>
  </si>
  <si>
    <t xml:space="preserve">(55 лет и старше) </t>
  </si>
  <si>
    <t>женщины</t>
  </si>
  <si>
    <t xml:space="preserve">(45лет и старше) </t>
  </si>
  <si>
    <t xml:space="preserve">(40 – 44 лет) </t>
  </si>
  <si>
    <t>Возрастная группа для женщин</t>
  </si>
  <si>
    <t>Фамилия, инициалы</t>
  </si>
  <si>
    <t>Количество баллов</t>
  </si>
  <si>
    <t>Пол</t>
  </si>
  <si>
    <t>М</t>
  </si>
  <si>
    <t>Мед. Показания, прочее</t>
  </si>
  <si>
    <t>возраст</t>
  </si>
  <si>
    <t>ВГ с учетом мед. показаний</t>
  </si>
  <si>
    <t>№ 2</t>
  </si>
  <si>
    <t>№ 3</t>
  </si>
  <si>
    <t>№ 4</t>
  </si>
  <si>
    <t>№ 5</t>
  </si>
  <si>
    <t>№ 6</t>
  </si>
  <si>
    <t>№ 1</t>
  </si>
  <si>
    <t>№ 7</t>
  </si>
  <si>
    <t>Мужчины</t>
  </si>
  <si>
    <t>Женщины</t>
  </si>
  <si>
    <t>должность</t>
  </si>
  <si>
    <t>Иванов</t>
  </si>
  <si>
    <t>Петров</t>
  </si>
  <si>
    <t>ВГ с учетом  показаний</t>
  </si>
  <si>
    <t>показания</t>
  </si>
  <si>
    <t>Соболев</t>
  </si>
  <si>
    <t>Медведев</t>
  </si>
  <si>
    <t>Волков</t>
  </si>
  <si>
    <t>Лампов</t>
  </si>
  <si>
    <t>Столов</t>
  </si>
  <si>
    <t>Стулин</t>
  </si>
  <si>
    <t>Горбачев</t>
  </si>
  <si>
    <t>Галиулин</t>
  </si>
  <si>
    <t>Халиулин</t>
  </si>
  <si>
    <t>Синев</t>
  </si>
  <si>
    <t>Сроков</t>
  </si>
  <si>
    <t>Ельных</t>
  </si>
  <si>
    <t>Номер</t>
  </si>
  <si>
    <t>Ж</t>
  </si>
  <si>
    <t>Номеропол (полономер)</t>
  </si>
  <si>
    <t>М1, М4 и Ж7</t>
  </si>
  <si>
    <t>М1, М4 и Ж7 должны быть целыми. Если это не так, то формула усложняется</t>
  </si>
  <si>
    <t>AABBBBBBAAAN</t>
  </si>
  <si>
    <t>Возраст</t>
  </si>
  <si>
    <t>Всего представлено к проверке:</t>
  </si>
  <si>
    <t>Из них получили оценки:</t>
  </si>
  <si>
    <t>Неудовлетворительно:</t>
  </si>
  <si>
    <t>Получили положительные оценки:</t>
  </si>
  <si>
    <t>Освобождены по состоянию здоровья:</t>
  </si>
  <si>
    <t>Общая оценка за предмет:</t>
  </si>
  <si>
    <t>Группа</t>
  </si>
  <si>
    <t>Результат был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</si>
</sst>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\«0\»"/>
    <numFmt numFmtId="165" formatCode="[&gt;2]0;[Red]0"/>
    <numFmt numFmtId="166" formatCode="0&quot; чел.&quot;"/>
    <numFmt numFmtId="167" formatCode="0.000"/>
    <numFmt numFmtId="168" formatCode="0.000;[Red]0.000"/>
    <numFmt numFmtId="169" formatCode="0.00;[Red]0.00"/>
    <numFmt numFmtId="170" formatCode="mm:ss.00"/>
    <numFmt numFmtId="172" formatCode="[&gt;1]0.000;[&gt;0.001389]mm:ss;mm:ss.0"/>
    <numFmt numFmtId="174" formatCode="0.00000000000000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9C7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rgb="FFFF000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2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/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164" fontId="3" fillId="5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5" fontId="9" fillId="0" borderId="21" xfId="0" applyNumberFormat="1" applyFont="1" applyFill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/>
    <xf numFmtId="0" fontId="1" fillId="0" borderId="0" xfId="0" applyFont="1" applyAlignment="1">
      <alignment horizontal="left" vertical="center" indent="7"/>
    </xf>
    <xf numFmtId="14" fontId="10" fillId="0" borderId="19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5" fontId="9" fillId="0" borderId="19" xfId="0" applyNumberFormat="1" applyFont="1" applyFill="1" applyBorder="1" applyAlignment="1">
      <alignment horizontal="center" vertical="center"/>
    </xf>
    <xf numFmtId="165" fontId="9" fillId="0" borderId="20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4" fontId="10" fillId="0" borderId="21" xfId="0" applyNumberFormat="1" applyFont="1" applyBorder="1" applyAlignment="1">
      <alignment horizontal="center" vertical="center"/>
    </xf>
    <xf numFmtId="14" fontId="10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/>
    <xf numFmtId="0" fontId="9" fillId="0" borderId="19" xfId="0" applyFont="1" applyBorder="1" applyAlignment="1"/>
    <xf numFmtId="0" fontId="9" fillId="0" borderId="19" xfId="0" applyFont="1" applyFill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center" vertical="center"/>
    </xf>
    <xf numFmtId="9" fontId="8" fillId="0" borderId="2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9" fontId="12" fillId="0" borderId="27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0" fillId="0" borderId="0" xfId="0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6" fontId="4" fillId="0" borderId="48" xfId="0" applyNumberFormat="1" applyFont="1" applyFill="1" applyBorder="1" applyAlignment="1">
      <alignment horizontal="right" vertical="center"/>
    </xf>
    <xf numFmtId="9" fontId="12" fillId="0" borderId="48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68" fontId="1" fillId="0" borderId="4" xfId="0" applyNumberFormat="1" applyFont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168" fontId="1" fillId="7" borderId="2" xfId="0" applyNumberFormat="1" applyFont="1" applyFill="1" applyBorder="1" applyAlignment="1">
      <alignment horizontal="center" vertical="center" wrapText="1"/>
    </xf>
    <xf numFmtId="168" fontId="1" fillId="7" borderId="4" xfId="0" applyNumberFormat="1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wrapText="1"/>
    </xf>
    <xf numFmtId="0" fontId="1" fillId="7" borderId="3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168" fontId="1" fillId="0" borderId="42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168" fontId="1" fillId="0" borderId="14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168" fontId="1" fillId="0" borderId="14" xfId="0" applyNumberFormat="1" applyFont="1" applyBorder="1" applyAlignment="1">
      <alignment horizontal="center" vertical="center"/>
    </xf>
    <xf numFmtId="0" fontId="0" fillId="7" borderId="0" xfId="0" applyFill="1"/>
    <xf numFmtId="0" fontId="2" fillId="7" borderId="3" xfId="0" applyFont="1" applyFill="1" applyBorder="1" applyAlignment="1">
      <alignment horizontal="center" vertical="center" wrapText="1"/>
    </xf>
    <xf numFmtId="0" fontId="0" fillId="7" borderId="0" xfId="0" applyFill="1" applyBorder="1"/>
    <xf numFmtId="0" fontId="0" fillId="7" borderId="0" xfId="0" applyFill="1" applyBorder="1" applyAlignment="1">
      <alignment horizontal="center" vertical="center"/>
    </xf>
    <xf numFmtId="2" fontId="0" fillId="7" borderId="0" xfId="0" applyNumberFormat="1" applyFill="1" applyBorder="1"/>
    <xf numFmtId="0" fontId="1" fillId="7" borderId="14" xfId="0" applyFont="1" applyFill="1" applyBorder="1" applyAlignment="1">
      <alignment horizontal="center" vertical="center"/>
    </xf>
    <xf numFmtId="169" fontId="1" fillId="7" borderId="14" xfId="0" applyNumberFormat="1" applyFont="1" applyFill="1" applyBorder="1" applyAlignment="1">
      <alignment horizontal="center" vertical="center" wrapText="1"/>
    </xf>
    <xf numFmtId="169" fontId="1" fillId="7" borderId="14" xfId="0" applyNumberFormat="1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14" fontId="10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8" fontId="10" fillId="0" borderId="0" xfId="0" applyNumberFormat="1" applyFont="1" applyFill="1" applyBorder="1" applyAlignment="1">
      <alignment horizontal="center" vertical="center"/>
    </xf>
    <xf numFmtId="167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8" fontId="1" fillId="7" borderId="14" xfId="0" applyNumberFormat="1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3" fillId="6" borderId="14" xfId="0" applyFont="1" applyFill="1" applyBorder="1" applyAlignment="1">
      <alignment vertical="center" wrapText="1"/>
    </xf>
    <xf numFmtId="0" fontId="0" fillId="0" borderId="0" xfId="0" applyFill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8" fontId="1" fillId="0" borderId="4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68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8" fontId="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6" fillId="6" borderId="14" xfId="0" applyFont="1" applyFill="1" applyBorder="1" applyAlignment="1">
      <alignment vertical="center" wrapText="1"/>
    </xf>
    <xf numFmtId="0" fontId="1" fillId="0" borderId="0" xfId="0" applyFont="1" applyFill="1" applyBorder="1"/>
    <xf numFmtId="0" fontId="15" fillId="0" borderId="0" xfId="0" applyFont="1" applyFill="1" applyBorder="1"/>
    <xf numFmtId="2" fontId="1" fillId="7" borderId="14" xfId="0" applyNumberFormat="1" applyFont="1" applyFill="1" applyBorder="1" applyAlignment="1">
      <alignment horizontal="center" vertical="center" wrapText="1"/>
    </xf>
    <xf numFmtId="2" fontId="1" fillId="7" borderId="14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vertical="center" wrapText="1"/>
    </xf>
    <xf numFmtId="0" fontId="17" fillId="0" borderId="0" xfId="0" applyNumberFormat="1" applyFont="1" applyFill="1" applyBorder="1" applyAlignment="1">
      <alignment vertical="center" wrapText="1"/>
    </xf>
    <xf numFmtId="0" fontId="6" fillId="0" borderId="27" xfId="0" applyFont="1" applyBorder="1" applyAlignment="1">
      <alignment horizontal="center" vertical="center"/>
    </xf>
    <xf numFmtId="0" fontId="9" fillId="0" borderId="21" xfId="0" applyFont="1" applyFill="1" applyBorder="1" applyAlignment="1">
      <alignment horizontal="left" vertical="center"/>
    </xf>
    <xf numFmtId="165" fontId="9" fillId="0" borderId="25" xfId="0" applyNumberFormat="1" applyFont="1" applyFill="1" applyBorder="1" applyAlignment="1">
      <alignment horizontal="center" vertical="center"/>
    </xf>
    <xf numFmtId="165" fontId="9" fillId="0" borderId="44" xfId="0" applyNumberFormat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14" fontId="10" fillId="0" borderId="10" xfId="0" applyNumberFormat="1" applyFont="1" applyBorder="1" applyAlignment="1">
      <alignment horizontal="center" vertical="center"/>
    </xf>
    <xf numFmtId="14" fontId="10" fillId="0" borderId="23" xfId="0" applyNumberFormat="1" applyFont="1" applyFill="1" applyBorder="1" applyAlignment="1">
      <alignment horizontal="center" vertical="center"/>
    </xf>
    <xf numFmtId="14" fontId="10" fillId="0" borderId="23" xfId="0" applyNumberFormat="1" applyFont="1" applyBorder="1" applyAlignment="1">
      <alignment horizontal="center" vertical="center"/>
    </xf>
    <xf numFmtId="14" fontId="10" fillId="0" borderId="18" xfId="0" applyNumberFormat="1" applyFont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8" fontId="1" fillId="0" borderId="2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68" fontId="1" fillId="7" borderId="8" xfId="0" applyNumberFormat="1" applyFont="1" applyFill="1" applyBorder="1" applyAlignment="1">
      <alignment horizontal="center" vertical="center" wrapText="1"/>
    </xf>
    <xf numFmtId="168" fontId="1" fillId="7" borderId="1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169" fontId="1" fillId="0" borderId="0" xfId="0" applyNumberFormat="1" applyFont="1" applyFill="1" applyBorder="1" applyAlignment="1">
      <alignment horizontal="center" vertical="center"/>
    </xf>
    <xf numFmtId="2" fontId="1" fillId="7" borderId="11" xfId="0" applyNumberFormat="1" applyFont="1" applyFill="1" applyBorder="1" applyAlignment="1">
      <alignment horizontal="center" vertical="center"/>
    </xf>
    <xf numFmtId="0" fontId="0" fillId="0" borderId="16" xfId="0" applyBorder="1"/>
    <xf numFmtId="2" fontId="0" fillId="0" borderId="17" xfId="0" applyNumberFormat="1" applyBorder="1"/>
    <xf numFmtId="0" fontId="1" fillId="0" borderId="0" xfId="0" applyFont="1" applyFill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4" fontId="3" fillId="0" borderId="5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5" fillId="0" borderId="0" xfId="0" applyFont="1" applyFill="1"/>
    <xf numFmtId="0" fontId="2" fillId="0" borderId="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69" fontId="1" fillId="0" borderId="14" xfId="0" applyNumberFormat="1" applyFont="1" applyFill="1" applyBorder="1" applyAlignment="1">
      <alignment horizontal="center" vertic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vertical="center" wrapText="1"/>
    </xf>
    <xf numFmtId="0" fontId="17" fillId="0" borderId="1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7" fontId="0" fillId="0" borderId="0" xfId="0" applyNumberFormat="1"/>
    <xf numFmtId="0" fontId="19" fillId="0" borderId="0" xfId="0" applyFont="1" applyFill="1" applyBorder="1" applyAlignment="1">
      <alignment horizontal="left" vertical="center"/>
    </xf>
    <xf numFmtId="164" fontId="3" fillId="3" borderId="22" xfId="0" applyNumberFormat="1" applyFont="1" applyFill="1" applyBorder="1" applyAlignment="1">
      <alignment horizontal="center" vertical="center" wrapText="1"/>
    </xf>
    <xf numFmtId="164" fontId="3" fillId="5" borderId="56" xfId="0" applyNumberFormat="1" applyFont="1" applyFill="1" applyBorder="1" applyAlignment="1">
      <alignment horizontal="center" vertical="center" wrapText="1"/>
    </xf>
    <xf numFmtId="164" fontId="3" fillId="4" borderId="17" xfId="0" applyNumberFormat="1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48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0" xfId="0"/>
    <xf numFmtId="0" fontId="8" fillId="0" borderId="26" xfId="0" applyFont="1" applyFill="1" applyBorder="1" applyAlignment="1">
      <alignment horizontal="center" vertical="center"/>
    </xf>
    <xf numFmtId="9" fontId="8" fillId="0" borderId="26" xfId="0" applyNumberFormat="1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166" fontId="4" fillId="0" borderId="26" xfId="0" applyNumberFormat="1" applyFont="1" applyFill="1" applyBorder="1" applyAlignment="1">
      <alignment horizontal="right" vertical="center"/>
    </xf>
    <xf numFmtId="166" fontId="4" fillId="0" borderId="27" xfId="0" applyNumberFormat="1" applyFont="1" applyFill="1" applyBorder="1" applyAlignment="1">
      <alignment horizontal="right" vertical="center"/>
    </xf>
    <xf numFmtId="166" fontId="4" fillId="0" borderId="26" xfId="0" applyNumberFormat="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4" fontId="3" fillId="8" borderId="17" xfId="0" applyNumberFormat="1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/>
    </xf>
    <xf numFmtId="0" fontId="0" fillId="0" borderId="0" xfId="0" applyAlignment="1">
      <alignment vertical="center"/>
    </xf>
    <xf numFmtId="170" fontId="0" fillId="0" borderId="0" xfId="0" applyNumberFormat="1"/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textRotation="90" wrapText="1"/>
    </xf>
    <xf numFmtId="0" fontId="5" fillId="0" borderId="12" xfId="0" applyFont="1" applyFill="1" applyBorder="1" applyAlignment="1">
      <alignment horizontal="center" vertical="center" textRotation="90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 textRotation="90" wrapText="1"/>
    </xf>
    <xf numFmtId="0" fontId="5" fillId="0" borderId="21" xfId="0" applyFont="1" applyFill="1" applyBorder="1" applyAlignment="1">
      <alignment horizontal="center" vertical="center" textRotation="90" wrapText="1"/>
    </xf>
    <xf numFmtId="0" fontId="5" fillId="0" borderId="20" xfId="0" applyFont="1" applyFill="1" applyBorder="1" applyAlignment="1">
      <alignment horizontal="center" vertical="center" textRotation="90" wrapText="1"/>
    </xf>
    <xf numFmtId="0" fontId="5" fillId="0" borderId="2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top" shrinkToFit="1"/>
    </xf>
    <xf numFmtId="0" fontId="4" fillId="0" borderId="2" xfId="0" applyFont="1" applyFill="1" applyBorder="1" applyAlignment="1">
      <alignment horizontal="center" vertical="top" shrinkToFit="1"/>
    </xf>
    <xf numFmtId="0" fontId="4" fillId="0" borderId="23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47" fontId="0" fillId="0" borderId="0" xfId="0" applyNumberFormat="1"/>
    <xf numFmtId="45" fontId="0" fillId="0" borderId="0" xfId="0" applyNumberFormat="1"/>
    <xf numFmtId="172" fontId="10" fillId="0" borderId="39" xfId="0" applyNumberFormat="1" applyFont="1" applyFill="1" applyBorder="1" applyAlignment="1">
      <alignment horizontal="center" vertical="center"/>
    </xf>
    <xf numFmtId="172" fontId="10" fillId="0" borderId="28" xfId="0" applyNumberFormat="1" applyFont="1" applyFill="1" applyBorder="1" applyAlignment="1">
      <alignment horizontal="center" vertical="center"/>
    </xf>
    <xf numFmtId="172" fontId="10" fillId="0" borderId="31" xfId="0" applyNumberFormat="1" applyFont="1" applyFill="1" applyBorder="1" applyAlignment="1">
      <alignment horizontal="center" vertical="center"/>
    </xf>
    <xf numFmtId="174" fontId="1" fillId="0" borderId="0" xfId="0" applyNumberFormat="1" applyFont="1" applyFill="1" applyBorder="1" applyAlignment="1">
      <alignment horizontal="center" vertical="center"/>
    </xf>
    <xf numFmtId="172" fontId="10" fillId="0" borderId="49" xfId="0" applyNumberFormat="1" applyFont="1" applyFill="1" applyBorder="1" applyAlignment="1">
      <alignment horizontal="center" vertical="center"/>
    </xf>
    <xf numFmtId="172" fontId="10" fillId="0" borderId="50" xfId="0" applyNumberFormat="1" applyFont="1" applyFill="1" applyBorder="1" applyAlignment="1">
      <alignment horizontal="center" vertical="center"/>
    </xf>
    <xf numFmtId="172" fontId="10" fillId="0" borderId="33" xfId="0" applyNumberFormat="1" applyFont="1" applyFill="1" applyBorder="1" applyAlignment="1">
      <alignment horizontal="center" vertical="center"/>
    </xf>
    <xf numFmtId="172" fontId="10" fillId="0" borderId="29" xfId="0" applyNumberFormat="1" applyFont="1" applyFill="1" applyBorder="1" applyAlignment="1">
      <alignment horizontal="center" vertical="center"/>
    </xf>
    <xf numFmtId="172" fontId="10" fillId="0" borderId="51" xfId="0" applyNumberFormat="1" applyFont="1" applyFill="1" applyBorder="1" applyAlignment="1">
      <alignment horizontal="center" vertical="center"/>
    </xf>
    <xf numFmtId="172" fontId="10" fillId="0" borderId="52" xfId="0" applyNumberFormat="1" applyFont="1" applyFill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165" fontId="9" fillId="0" borderId="46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29C7FF"/>
      <color rgb="FFFF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W79"/>
  <sheetViews>
    <sheetView tabSelected="1" topLeftCell="A19" zoomScale="55" zoomScaleNormal="55" workbookViewId="0">
      <selection activeCell="K41" sqref="K41"/>
    </sheetView>
  </sheetViews>
  <sheetFormatPr defaultRowHeight="15.75" x14ac:dyDescent="0.25"/>
  <cols>
    <col min="1" max="1" width="6.85546875" style="2" customWidth="1"/>
    <col min="2" max="2" width="9.7109375" style="2" customWidth="1"/>
    <col min="3" max="3" width="28.7109375" style="2" customWidth="1"/>
    <col min="4" max="4" width="19.85546875" style="2" customWidth="1"/>
    <col min="5" max="5" width="15.7109375" style="2" customWidth="1"/>
    <col min="6" max="6" width="21.42578125" style="2" customWidth="1"/>
    <col min="7" max="12" width="20.7109375" style="2" customWidth="1"/>
    <col min="13" max="13" width="17.7109375" style="2" customWidth="1"/>
    <col min="14" max="14" width="15.7109375" style="2" customWidth="1"/>
    <col min="15" max="15" width="9.5703125" style="2" customWidth="1"/>
    <col min="16" max="16" width="14.5703125" style="2" customWidth="1"/>
    <col min="17" max="17" width="5.42578125" style="2" customWidth="1"/>
    <col min="18" max="19" width="9.140625" style="2"/>
    <col min="20" max="20" width="12.140625" style="2" bestFit="1" customWidth="1"/>
    <col min="21" max="21" width="32.28515625" style="2" customWidth="1"/>
    <col min="22" max="16384" width="9.140625" style="2"/>
  </cols>
  <sheetData>
    <row r="1" spans="1:23" x14ac:dyDescent="0.25">
      <c r="A1" s="2" t="s">
        <v>72</v>
      </c>
    </row>
    <row r="2" spans="1:23" ht="33.75" customHeight="1" x14ac:dyDescent="0.25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53"/>
    </row>
    <row r="3" spans="1:23" ht="24" customHeight="1" thickBot="1" x14ac:dyDescent="0.3">
      <c r="A3" s="265"/>
      <c r="B3" s="265"/>
      <c r="C3" s="265"/>
      <c r="D3" s="181">
        <v>42735</v>
      </c>
      <c r="E3" s="163"/>
      <c r="F3" s="163"/>
      <c r="G3" s="163"/>
      <c r="H3" s="163"/>
      <c r="I3" s="163"/>
      <c r="J3" s="163"/>
      <c r="K3" s="163"/>
      <c r="L3" s="163"/>
      <c r="M3" s="163"/>
      <c r="N3" s="163"/>
    </row>
    <row r="4" spans="1:23" ht="35.1" customHeight="1" thickBot="1" x14ac:dyDescent="0.3">
      <c r="A4" s="178"/>
      <c r="B4" s="179"/>
      <c r="C4" s="179"/>
      <c r="D4" s="180"/>
      <c r="G4" s="273" t="s">
        <v>48</v>
      </c>
      <c r="H4" s="274"/>
      <c r="I4" s="274"/>
      <c r="J4" s="274"/>
      <c r="K4" s="274"/>
      <c r="L4" s="275"/>
    </row>
    <row r="5" spans="1:23" ht="47.25" customHeight="1" thickBot="1" x14ac:dyDescent="0.3">
      <c r="A5" s="262" t="s">
        <v>16</v>
      </c>
      <c r="B5" s="247" t="s">
        <v>50</v>
      </c>
      <c r="C5" s="240" t="s">
        <v>34</v>
      </c>
      <c r="D5" s="249" t="s">
        <v>14</v>
      </c>
      <c r="E5" s="249" t="s">
        <v>0</v>
      </c>
      <c r="F5" s="240" t="s">
        <v>53</v>
      </c>
      <c r="G5" s="242">
        <v>1</v>
      </c>
      <c r="H5" s="243"/>
      <c r="I5" s="258">
        <v>2</v>
      </c>
      <c r="J5" s="259"/>
      <c r="K5" s="260">
        <v>5</v>
      </c>
      <c r="L5" s="261"/>
      <c r="M5" s="249" t="s">
        <v>35</v>
      </c>
      <c r="N5" s="271" t="s">
        <v>15</v>
      </c>
      <c r="O5" s="268"/>
      <c r="P5" s="269" t="s">
        <v>54</v>
      </c>
      <c r="Q5" s="271" t="s">
        <v>18</v>
      </c>
      <c r="R5" s="266" t="s">
        <v>39</v>
      </c>
    </row>
    <row r="6" spans="1:23" s="1" customFormat="1" ht="34.5" customHeight="1" thickBot="1" x14ac:dyDescent="0.3">
      <c r="A6" s="263"/>
      <c r="B6" s="248"/>
      <c r="C6" s="241"/>
      <c r="D6" s="250"/>
      <c r="E6" s="250"/>
      <c r="F6" s="241"/>
      <c r="G6" s="68" t="s">
        <v>1</v>
      </c>
      <c r="H6" s="34" t="s">
        <v>4</v>
      </c>
      <c r="I6" s="68" t="s">
        <v>1</v>
      </c>
      <c r="J6" s="34" t="s">
        <v>4</v>
      </c>
      <c r="K6" s="68" t="s">
        <v>1</v>
      </c>
      <c r="L6" s="34" t="s">
        <v>4</v>
      </c>
      <c r="M6" s="250"/>
      <c r="N6" s="272"/>
      <c r="O6" s="268"/>
      <c r="P6" s="270"/>
      <c r="Q6" s="276"/>
      <c r="R6" s="267"/>
    </row>
    <row r="7" spans="1:23" ht="20.25" x14ac:dyDescent="0.3">
      <c r="A7" s="121">
        <v>1</v>
      </c>
      <c r="B7" s="117"/>
      <c r="C7" s="42" t="s">
        <v>51</v>
      </c>
      <c r="D7" s="40">
        <v>32905</v>
      </c>
      <c r="E7" s="102">
        <f>IF(D7,MATCH(DATEDIF(D7,D$3,"y"),IF(пол="М",оценки!P$5:P$12,оценки!P$13:P$18)),"")</f>
        <v>2</v>
      </c>
      <c r="F7" s="20">
        <f>IF(P7="СЛ","Служба",IF(P7="ОСВ","Освобождение",IF(P7="ОТП","Отпуск",SUM(E7,P7,O7))))</f>
        <v>2</v>
      </c>
      <c r="G7" s="318">
        <v>15</v>
      </c>
      <c r="H7" s="20">
        <f>IF(G7,IFERROR(INDEX(Бал,MATCH(G7*0.9999999,Рез)+1),""),"")</f>
        <v>66</v>
      </c>
      <c r="I7" s="318">
        <v>9.6064814814814816E-5</v>
      </c>
      <c r="J7" s="20">
        <f>IF(I7,IFERROR(INDEX(Бал,MATCH(I7*0.9999999,Рез)+1),""),"")</f>
        <v>54</v>
      </c>
      <c r="K7" s="318">
        <v>6.9791666666666656E-4</v>
      </c>
      <c r="L7" s="20">
        <f>IF(K7,IFERROR(INDEX(Бал,MATCH(K7*0.9999999,Рез)+1),""),"")</f>
        <v>83</v>
      </c>
      <c r="M7" s="102">
        <f>IF(N(F7),SUM(H7,J7,L7),"")</f>
        <v>203</v>
      </c>
      <c r="N7" s="24">
        <f>IF(N(F7),MATCH(M7,IF(пол="М",INDEX(оценки!Q$5:T$12,MATCH(DATEDIF(D7,D$3,"y"),оценки!P$5:P$12),),INDEX(оценки!Q$13:T$18,MATCH(DATEDIF(D7,D$3,"y"),оценки!P$13:P$18),)))+1,"")</f>
        <v>5</v>
      </c>
      <c r="O7" s="18"/>
      <c r="P7" s="57"/>
      <c r="Q7" s="60">
        <v>1</v>
      </c>
      <c r="R7" s="63">
        <f>DATEDIF(D7,D$3,"y")</f>
        <v>26</v>
      </c>
      <c r="U7" s="18">
        <v>3.2</v>
      </c>
      <c r="V7" s="18"/>
      <c r="W7" s="18"/>
    </row>
    <row r="8" spans="1:23" ht="20.25" x14ac:dyDescent="0.3">
      <c r="A8" s="122">
        <v>2</v>
      </c>
      <c r="B8" s="118"/>
      <c r="C8" s="43" t="s">
        <v>52</v>
      </c>
      <c r="D8" s="30">
        <v>32540</v>
      </c>
      <c r="E8" s="103">
        <f>IF(D8,MATCH(DATEDIF(D8,D$3,"y"),IF(пол="М",оценки!P$5:P$12,оценки!P$13:P$18)),"")</f>
        <v>2</v>
      </c>
      <c r="F8" s="37">
        <f t="shared" ref="F8:F43" si="0">IF(P8="СЛ","Служба",IF(P8="ОСВ","Освобождение",IF(P8="ОТП","Отпуск",SUM(E8,P8,O8))))</f>
        <v>2</v>
      </c>
      <c r="G8" s="319">
        <v>2</v>
      </c>
      <c r="H8" s="37">
        <f>IF(G8,IFERROR(INDEX(Бал,MATCH(G8*0.9999999,Рез)+1),""),"")</f>
        <v>12</v>
      </c>
      <c r="I8" s="319"/>
      <c r="J8" s="37" t="str">
        <f>IF(I8,IFERROR(INDEX(Бал,MATCH(I8*0.9999999,Рез)+1),""),"")</f>
        <v/>
      </c>
      <c r="K8" s="319">
        <v>1.9791666666666668E-3</v>
      </c>
      <c r="L8" s="37">
        <f>IF(K8,IFERROR(INDEX(Бал,MATCH(K8*0.9999999,Рез)+1),""),"")</f>
        <v>0</v>
      </c>
      <c r="M8" s="103">
        <f t="shared" ref="M8:M35" si="1">IF(N(F8),SUM(H8,J8,L8),"")</f>
        <v>12</v>
      </c>
      <c r="N8" s="35">
        <f>IF(N(F8),MATCH(M8,IF(пол="М",INDEX(оценки!Q$5:T$12,MATCH(DATEDIF(D8,D$3,"y"),оценки!P$5:P$12),),INDEX(оценки!Q$13:T$18,MATCH(DATEDIF(D8,D$3,"y"),оценки!P$13:P$18),)))+1,"")</f>
        <v>2</v>
      </c>
      <c r="O8" s="18"/>
      <c r="P8" s="58"/>
      <c r="Q8" s="61">
        <v>2</v>
      </c>
      <c r="R8" s="59">
        <f t="shared" ref="R8:R35" si="2">DATEDIF(D8,D$3,"y")</f>
        <v>27</v>
      </c>
      <c r="U8" s="191"/>
      <c r="V8" s="191"/>
      <c r="W8" s="191"/>
    </row>
    <row r="9" spans="1:23" ht="20.25" x14ac:dyDescent="0.3">
      <c r="A9" s="122">
        <v>3</v>
      </c>
      <c r="B9" s="118"/>
      <c r="C9" s="43" t="s">
        <v>55</v>
      </c>
      <c r="D9" s="30">
        <v>32174</v>
      </c>
      <c r="E9" s="103">
        <f>IF(D9,MATCH(DATEDIF(D9,D$3,"y"),IF(пол="М",оценки!P$5:P$12,оценки!P$13:P$18)),"")</f>
        <v>2</v>
      </c>
      <c r="F9" s="37">
        <f t="shared" si="0"/>
        <v>2</v>
      </c>
      <c r="G9" s="319">
        <v>14</v>
      </c>
      <c r="H9" s="37">
        <f>IF(G9,IFERROR(INDEX(Бал,MATCH(G9*0.9999999,Рез)+1),""),"")</f>
        <v>62</v>
      </c>
      <c r="I9" s="319"/>
      <c r="J9" s="37" t="str">
        <f>IF(I9,IFERROR(INDEX(Бал,MATCH(I9*0.9999999,Рез)+1),""),"")</f>
        <v/>
      </c>
      <c r="K9" s="319"/>
      <c r="L9" s="37" t="str">
        <f>IF(K9,IFERROR(INDEX(Бал,MATCH(K9*0.9999999,Рез)+1),""),"")</f>
        <v/>
      </c>
      <c r="M9" s="103">
        <f t="shared" si="1"/>
        <v>62</v>
      </c>
      <c r="N9" s="35">
        <f>IF(N(F9),MATCH(M9,IF(пол="М",INDEX(оценки!Q$5:T$12,MATCH(DATEDIF(D9,D$3,"y"),оценки!P$5:P$12),),INDEX(оценки!Q$13:T$18,MATCH(DATEDIF(D9,D$3,"y"),оценки!P$13:P$18),)))+1,"")</f>
        <v>2</v>
      </c>
      <c r="O9" s="18"/>
      <c r="P9" s="58"/>
      <c r="Q9" s="61">
        <v>3</v>
      </c>
      <c r="R9" s="59">
        <f t="shared" si="2"/>
        <v>28</v>
      </c>
      <c r="U9" s="18"/>
      <c r="V9" s="18"/>
      <c r="W9" s="18"/>
    </row>
    <row r="10" spans="1:23" ht="20.25" x14ac:dyDescent="0.3">
      <c r="A10" s="122">
        <v>4</v>
      </c>
      <c r="B10" s="118"/>
      <c r="C10" s="43" t="s">
        <v>56</v>
      </c>
      <c r="D10" s="30">
        <v>31809</v>
      </c>
      <c r="E10" s="103">
        <f>IF(D10,MATCH(DATEDIF(D10,D$3,"y"),IF(пол="М",оценки!P$5:P$12,оценки!P$13:P$18)),"")</f>
        <v>2</v>
      </c>
      <c r="F10" s="37">
        <f t="shared" si="0"/>
        <v>2</v>
      </c>
      <c r="G10" s="319">
        <v>14</v>
      </c>
      <c r="H10" s="37">
        <f>IF(G10,IFERROR(INDEX(Бал,MATCH(G10*0.9999999,Рез)+1),""),"")</f>
        <v>62</v>
      </c>
      <c r="I10" s="319"/>
      <c r="J10" s="37" t="str">
        <f>IF(I10,IFERROR(INDEX(Бал,MATCH(I10*0.9999999,Рез)+1),""),"")</f>
        <v/>
      </c>
      <c r="K10" s="319"/>
      <c r="L10" s="37" t="str">
        <f>IF(K10,IFERROR(INDEX(Бал,MATCH(K10*0.9999999,Рез)+1),""),"")</f>
        <v/>
      </c>
      <c r="M10" s="103">
        <f t="shared" si="1"/>
        <v>62</v>
      </c>
      <c r="N10" s="35">
        <f>IF(N(F10),MATCH(M10,IF(пол="М",INDEX(оценки!Q$5:T$12,MATCH(DATEDIF(D10,D$3,"y"),оценки!P$5:P$12),),INDEX(оценки!Q$13:T$18,MATCH(DATEDIF(D10,D$3,"y"),оценки!P$13:P$18),)))+1,"")</f>
        <v>2</v>
      </c>
      <c r="O10" s="18"/>
      <c r="P10" s="58"/>
      <c r="Q10" s="61">
        <v>4</v>
      </c>
      <c r="R10" s="59">
        <f t="shared" si="2"/>
        <v>29</v>
      </c>
      <c r="U10" s="319">
        <v>1.1574074074074074E-6</v>
      </c>
      <c r="V10" s="18"/>
      <c r="W10" s="18"/>
    </row>
    <row r="11" spans="1:23" ht="20.25" x14ac:dyDescent="0.3">
      <c r="A11" s="122">
        <v>5</v>
      </c>
      <c r="B11" s="118"/>
      <c r="C11" s="43" t="s">
        <v>57</v>
      </c>
      <c r="D11" s="30">
        <v>31444</v>
      </c>
      <c r="E11" s="103">
        <f>IF(D11,MATCH(DATEDIF(D11,D$3,"y"),IF(пол="М",оценки!P$5:P$12,оценки!P$13:P$18)),"")</f>
        <v>3</v>
      </c>
      <c r="F11" s="37">
        <f t="shared" si="0"/>
        <v>3</v>
      </c>
      <c r="G11" s="319">
        <v>14</v>
      </c>
      <c r="H11" s="37">
        <f>IF(G11,IFERROR(INDEX(Бал,MATCH(G11*0.9999999,Рез)+1),""),"")</f>
        <v>62</v>
      </c>
      <c r="I11" s="319"/>
      <c r="J11" s="37" t="str">
        <f>IF(I11,IFERROR(INDEX(Бал,MATCH(I11*0.9999999,Рез)+1),""),"")</f>
        <v/>
      </c>
      <c r="K11" s="319"/>
      <c r="L11" s="37" t="str">
        <f>IF(K11,IFERROR(INDEX(Бал,MATCH(K11*0.9999999,Рез)+1),""),"")</f>
        <v/>
      </c>
      <c r="M11" s="103">
        <f t="shared" si="1"/>
        <v>62</v>
      </c>
      <c r="N11" s="35">
        <f>IF(N(F11),MATCH(M11,IF(пол="М",INDEX(оценки!Q$5:T$12,MATCH(DATEDIF(D11,D$3,"y"),оценки!P$5:P$12),),INDEX(оценки!Q$13:T$18,MATCH(DATEDIF(D11,D$3,"y"),оценки!P$13:P$18),)))+1,"")</f>
        <v>2</v>
      </c>
      <c r="O11" s="18"/>
      <c r="P11" s="58"/>
      <c r="Q11" s="61">
        <v>5</v>
      </c>
      <c r="R11" s="59">
        <f t="shared" si="2"/>
        <v>30</v>
      </c>
      <c r="U11" s="321">
        <f>U10</f>
        <v>1.1574074074074074E-6</v>
      </c>
      <c r="V11" s="18"/>
      <c r="W11" s="18"/>
    </row>
    <row r="12" spans="1:23" ht="20.25" x14ac:dyDescent="0.3">
      <c r="A12" s="122">
        <v>6</v>
      </c>
      <c r="B12" s="118"/>
      <c r="C12" s="43" t="s">
        <v>58</v>
      </c>
      <c r="D12" s="30">
        <v>31079</v>
      </c>
      <c r="E12" s="103">
        <f>IF(D12,MATCH(DATEDIF(D12,D$3,"y"),IF(пол="М",оценки!P$5:P$12,оценки!P$13:P$18)),"")</f>
        <v>3</v>
      </c>
      <c r="F12" s="37">
        <f t="shared" si="0"/>
        <v>3</v>
      </c>
      <c r="G12" s="319">
        <v>14</v>
      </c>
      <c r="H12" s="37">
        <f>IF(G12,IFERROR(INDEX(Бал,MATCH(G12*0.9999999,Рез)+1),""),"")</f>
        <v>62</v>
      </c>
      <c r="I12" s="319"/>
      <c r="J12" s="37" t="str">
        <f>IF(I12,IFERROR(INDEX(Бал,MATCH(I12*0.9999999,Рез)+1),""),"")</f>
        <v/>
      </c>
      <c r="K12" s="319"/>
      <c r="L12" s="37" t="str">
        <f>IF(K12,IFERROR(INDEX(Бал,MATCH(K12*0.9999999,Рез)+1),""),"")</f>
        <v/>
      </c>
      <c r="M12" s="103">
        <f t="shared" si="1"/>
        <v>62</v>
      </c>
      <c r="N12" s="35">
        <f>IF(N(F12),MATCH(M12,IF(пол="М",INDEX(оценки!Q$5:T$12,MATCH(DATEDIF(D12,D$3,"y"),оценки!P$5:P$12),),INDEX(оценки!Q$13:T$18,MATCH(DATEDIF(D12,D$3,"y"),оценки!P$13:P$18),)))+1,"")</f>
        <v>2</v>
      </c>
      <c r="O12" s="18"/>
      <c r="P12" s="58"/>
      <c r="Q12" s="61">
        <v>6</v>
      </c>
      <c r="R12" s="59">
        <f t="shared" si="2"/>
        <v>31</v>
      </c>
      <c r="U12" s="321">
        <f>1-U11</f>
        <v>0.99999884259259264</v>
      </c>
      <c r="V12" s="18"/>
      <c r="W12" s="18"/>
    </row>
    <row r="13" spans="1:23" ht="20.25" x14ac:dyDescent="0.3">
      <c r="A13" s="122">
        <v>7</v>
      </c>
      <c r="B13" s="118"/>
      <c r="C13" s="43" t="s">
        <v>59</v>
      </c>
      <c r="D13" s="30">
        <v>30713</v>
      </c>
      <c r="E13" s="103">
        <f>IF(D13,MATCH(DATEDIF(D13,D$3,"y"),IF(пол="М",оценки!P$5:P$12,оценки!P$13:P$18)),"")</f>
        <v>3</v>
      </c>
      <c r="F13" s="37">
        <f t="shared" si="0"/>
        <v>3</v>
      </c>
      <c r="G13" s="319">
        <v>14</v>
      </c>
      <c r="H13" s="37">
        <f>IF(G13,IFERROR(INDEX(Бал,MATCH(G13*0.9999999,Рез)+1),""),"")</f>
        <v>62</v>
      </c>
      <c r="I13" s="319"/>
      <c r="J13" s="37" t="str">
        <f>IF(I13,IFERROR(INDEX(Бал,MATCH(I13*0.9999999,Рез)+1),""),"")</f>
        <v/>
      </c>
      <c r="K13" s="319"/>
      <c r="L13" s="37" t="str">
        <f>IF(K13,IFERROR(INDEX(Бал,MATCH(K13*0.9999999,Рез)+1),""),"")</f>
        <v/>
      </c>
      <c r="M13" s="103">
        <f t="shared" si="1"/>
        <v>62</v>
      </c>
      <c r="N13" s="35">
        <f>IF(N(F13),MATCH(M13,IF(пол="М",INDEX(оценки!Q$5:T$12,MATCH(DATEDIF(D13,D$3,"y"),оценки!P$5:P$12),),INDEX(оценки!Q$13:T$18,MATCH(DATEDIF(D13,D$3,"y"),оценки!P$13:P$18),)))+1,"")</f>
        <v>2</v>
      </c>
      <c r="O13" s="18"/>
      <c r="P13" s="58"/>
      <c r="Q13" s="61">
        <v>7</v>
      </c>
      <c r="R13" s="59">
        <f t="shared" si="2"/>
        <v>32</v>
      </c>
      <c r="U13" s="18"/>
      <c r="V13" s="18"/>
      <c r="W13" s="18"/>
    </row>
    <row r="14" spans="1:23" ht="20.25" x14ac:dyDescent="0.3">
      <c r="A14" s="122">
        <v>8</v>
      </c>
      <c r="B14" s="118"/>
      <c r="C14" s="43" t="s">
        <v>60</v>
      </c>
      <c r="D14" s="30">
        <v>30348</v>
      </c>
      <c r="E14" s="103">
        <f>IF(D14,MATCH(DATEDIF(D14,D$3,"y"),IF(пол="М",оценки!P$5:P$12,оценки!P$13:P$18)),"")</f>
        <v>3</v>
      </c>
      <c r="F14" s="37">
        <f t="shared" si="0"/>
        <v>3</v>
      </c>
      <c r="G14" s="319">
        <v>14</v>
      </c>
      <c r="H14" s="37">
        <f>IF(G14,IFERROR(INDEX(Бал,MATCH(G14*0.9999999,Рез)+1),""),"")</f>
        <v>62</v>
      </c>
      <c r="I14" s="319"/>
      <c r="J14" s="37" t="str">
        <f>IF(I14,IFERROR(INDEX(Бал,MATCH(I14*0.9999999,Рез)+1),""),"")</f>
        <v/>
      </c>
      <c r="K14" s="319"/>
      <c r="L14" s="37" t="str">
        <f>IF(K14,IFERROR(INDEX(Бал,MATCH(K14*0.9999999,Рез)+1),""),"")</f>
        <v/>
      </c>
      <c r="M14" s="103">
        <f t="shared" si="1"/>
        <v>62</v>
      </c>
      <c r="N14" s="35">
        <f>IF(N(F14),MATCH(M14,IF(пол="М",INDEX(оценки!Q$5:T$12,MATCH(DATEDIF(D14,D$3,"y"),оценки!P$5:P$12),),INDEX(оценки!Q$13:T$18,MATCH(DATEDIF(D14,D$3,"y"),оценки!P$13:P$18),)))+1,"")</f>
        <v>2</v>
      </c>
      <c r="O14" s="18"/>
      <c r="P14" s="58"/>
      <c r="Q14" s="61">
        <v>8</v>
      </c>
      <c r="R14" s="59">
        <f t="shared" si="2"/>
        <v>33</v>
      </c>
      <c r="U14" s="319">
        <f>U10+U15</f>
        <v>1.2574074074074075E-6</v>
      </c>
      <c r="V14" s="18"/>
      <c r="W14" s="18"/>
    </row>
    <row r="15" spans="1:23" ht="20.25" x14ac:dyDescent="0.3">
      <c r="A15" s="122">
        <v>9</v>
      </c>
      <c r="B15" s="118"/>
      <c r="C15" s="43" t="s">
        <v>61</v>
      </c>
      <c r="D15" s="30">
        <v>29983</v>
      </c>
      <c r="E15" s="103">
        <f>IF(D15,MATCH(DATEDIF(D15,D$3,"y"),IF(пол="М",оценки!P$5:P$12,оценки!P$13:P$18)),"")</f>
        <v>3</v>
      </c>
      <c r="F15" s="37">
        <f t="shared" si="0"/>
        <v>3</v>
      </c>
      <c r="G15" s="319">
        <v>14</v>
      </c>
      <c r="H15" s="37">
        <f>IF(G15,IFERROR(INDEX(Бал,MATCH(G15*0.9999999,Рез)+1),""),"")</f>
        <v>62</v>
      </c>
      <c r="I15" s="319"/>
      <c r="J15" s="37" t="str">
        <f>IF(I15,IFERROR(INDEX(Бал,MATCH(I15*0.9999999,Рез)+1),""),"")</f>
        <v/>
      </c>
      <c r="K15" s="319"/>
      <c r="L15" s="37" t="str">
        <f>IF(K15,IFERROR(INDEX(Бал,MATCH(K15*0.9999999,Рез)+1),""),"")</f>
        <v/>
      </c>
      <c r="M15" s="103">
        <f t="shared" si="1"/>
        <v>62</v>
      </c>
      <c r="N15" s="35">
        <f>IF(N(F15),MATCH(M15,IF(пол="М",INDEX(оценки!Q$5:T$12,MATCH(DATEDIF(D15,D$3,"y"),оценки!P$5:P$12),),INDEX(оценки!Q$13:T$18,MATCH(DATEDIF(D15,D$3,"y"),оценки!P$13:P$18),)))+1,"")</f>
        <v>2</v>
      </c>
      <c r="O15" s="18"/>
      <c r="P15" s="58"/>
      <c r="Q15" s="61">
        <v>9</v>
      </c>
      <c r="R15" s="59">
        <f t="shared" si="2"/>
        <v>34</v>
      </c>
      <c r="U15" s="18">
        <v>9.9999999999999995E-8</v>
      </c>
      <c r="V15" s="18"/>
      <c r="W15" s="18"/>
    </row>
    <row r="16" spans="1:23" ht="20.25" x14ac:dyDescent="0.3">
      <c r="A16" s="122">
        <v>10</v>
      </c>
      <c r="B16" s="118"/>
      <c r="C16" s="43" t="s">
        <v>62</v>
      </c>
      <c r="D16" s="30">
        <v>29618</v>
      </c>
      <c r="E16" s="103">
        <f>IF(D16,MATCH(DATEDIF(D16,D$3,"y"),IF(пол="М",оценки!P$5:P$12,оценки!P$13:P$18)),"")</f>
        <v>4</v>
      </c>
      <c r="F16" s="37">
        <f t="shared" si="0"/>
        <v>4</v>
      </c>
      <c r="G16" s="319">
        <v>14</v>
      </c>
      <c r="H16" s="37">
        <f>IF(G16,IFERROR(INDEX(Бал,MATCH(G16*0.9999999,Рез)+1),""),"")</f>
        <v>62</v>
      </c>
      <c r="I16" s="319"/>
      <c r="J16" s="37" t="str">
        <f>IF(I16,IFERROR(INDEX(Бал,MATCH(I16*0.9999999,Рез)+1),""),"")</f>
        <v/>
      </c>
      <c r="K16" s="319"/>
      <c r="L16" s="37" t="str">
        <f>IF(K16,IFERROR(INDEX(Бал,MATCH(K16*0.9999999,Рез)+1),""),"")</f>
        <v/>
      </c>
      <c r="M16" s="103">
        <f t="shared" si="1"/>
        <v>62</v>
      </c>
      <c r="N16" s="35">
        <f>IF(N(F16),MATCH(M16,IF(пол="М",INDEX(оценки!Q$5:T$12,MATCH(DATEDIF(D16,D$3,"y"),оценки!P$5:P$12),),INDEX(оценки!Q$13:T$18,MATCH(DATEDIF(D16,D$3,"y"),оценки!P$13:P$18),)))+1,"")</f>
        <v>2</v>
      </c>
      <c r="O16" s="18"/>
      <c r="P16" s="58"/>
      <c r="Q16" s="61">
        <v>10</v>
      </c>
      <c r="R16" s="59">
        <f t="shared" si="2"/>
        <v>35</v>
      </c>
      <c r="U16" s="18"/>
      <c r="V16" s="18"/>
      <c r="W16" s="18"/>
    </row>
    <row r="17" spans="1:23" ht="20.25" x14ac:dyDescent="0.3">
      <c r="A17" s="122">
        <v>11</v>
      </c>
      <c r="B17" s="118"/>
      <c r="C17" s="43" t="s">
        <v>63</v>
      </c>
      <c r="D17" s="30">
        <v>29252</v>
      </c>
      <c r="E17" s="103">
        <f>IF(D17,MATCH(DATEDIF(D17,D$3,"y"),IF(пол="М",оценки!P$5:P$12,оценки!P$13:P$18)),"")</f>
        <v>4</v>
      </c>
      <c r="F17" s="37">
        <f t="shared" si="0"/>
        <v>4</v>
      </c>
      <c r="G17" s="319">
        <v>14</v>
      </c>
      <c r="H17" s="37">
        <f>IF(G17,IFERROR(INDEX(Бал,MATCH(G17*0.9999999,Рез)+1),""),"")</f>
        <v>62</v>
      </c>
      <c r="I17" s="319"/>
      <c r="J17" s="37" t="str">
        <f>IF(I17,IFERROR(INDEX(Бал,MATCH(I17*0.9999999,Рез)+1),""),"")</f>
        <v/>
      </c>
      <c r="K17" s="319"/>
      <c r="L17" s="37" t="str">
        <f>IF(K17,IFERROR(INDEX(Бал,MATCH(K17*0.9999999,Рез)+1),""),"")</f>
        <v/>
      </c>
      <c r="M17" s="103">
        <f t="shared" si="1"/>
        <v>62</v>
      </c>
      <c r="N17" s="35">
        <f>IF(N(F17),MATCH(M17,IF(пол="М",INDEX(оценки!Q$5:T$12,MATCH(DATEDIF(D17,D$3,"y"),оценки!P$5:P$12),),INDEX(оценки!Q$13:T$18,MATCH(DATEDIF(D17,D$3,"y"),оценки!P$13:P$18),)))+1,"")</f>
        <v>2</v>
      </c>
      <c r="O17" s="18"/>
      <c r="P17" s="58"/>
      <c r="Q17" s="61">
        <v>11</v>
      </c>
      <c r="R17" s="59">
        <f t="shared" si="2"/>
        <v>36</v>
      </c>
      <c r="U17" s="18"/>
      <c r="V17" s="18"/>
      <c r="W17" s="18"/>
    </row>
    <row r="18" spans="1:23" ht="20.25" x14ac:dyDescent="0.3">
      <c r="A18" s="122">
        <v>12</v>
      </c>
      <c r="B18" s="118"/>
      <c r="C18" s="43" t="s">
        <v>64</v>
      </c>
      <c r="D18" s="30">
        <v>28887</v>
      </c>
      <c r="E18" s="103">
        <f>IF(D18,MATCH(DATEDIF(D18,D$3,"y"),IF(пол="М",оценки!P$5:P$12,оценки!P$13:P$18)),"")</f>
        <v>4</v>
      </c>
      <c r="F18" s="37">
        <f t="shared" si="0"/>
        <v>4</v>
      </c>
      <c r="G18" s="319">
        <v>14</v>
      </c>
      <c r="H18" s="37">
        <f>IF(G18,IFERROR(INDEX(Бал,MATCH(G18*0.9999999,Рез)+1),""),"")</f>
        <v>62</v>
      </c>
      <c r="I18" s="319"/>
      <c r="J18" s="37" t="str">
        <f>IF(I18,IFERROR(INDEX(Бал,MATCH(I18*0.9999999,Рез)+1),""),"")</f>
        <v/>
      </c>
      <c r="K18" s="319"/>
      <c r="L18" s="37" t="str">
        <f>IF(K18,IFERROR(INDEX(Бал,MATCH(K18*0.9999999,Рез)+1),""),"")</f>
        <v/>
      </c>
      <c r="M18" s="103">
        <f t="shared" si="1"/>
        <v>62</v>
      </c>
      <c r="N18" s="35">
        <f>IF(N(F18),MATCH(M18,IF(пол="М",INDEX(оценки!Q$5:T$12,MATCH(DATEDIF(D18,D$3,"y"),оценки!P$5:P$12),),INDEX(оценки!Q$13:T$18,MATCH(DATEDIF(D18,D$3,"y"),оценки!P$13:P$18),)))+1,"")</f>
        <v>2</v>
      </c>
      <c r="O18" s="18"/>
      <c r="P18" s="58"/>
      <c r="Q18" s="61">
        <v>12</v>
      </c>
      <c r="R18" s="59">
        <f t="shared" si="2"/>
        <v>37</v>
      </c>
      <c r="U18" s="18"/>
      <c r="V18" s="18"/>
      <c r="W18" s="18"/>
    </row>
    <row r="19" spans="1:23" ht="21" thickBot="1" x14ac:dyDescent="0.35">
      <c r="A19" s="122">
        <v>13</v>
      </c>
      <c r="B19" s="118"/>
      <c r="C19" s="43" t="s">
        <v>65</v>
      </c>
      <c r="D19" s="30">
        <v>28522</v>
      </c>
      <c r="E19" s="103">
        <f>IF(D19,MATCH(DATEDIF(D19,D$3,"y"),IF(пол="М",оценки!P$5:P$12,оценки!P$13:P$18)),"")</f>
        <v>4</v>
      </c>
      <c r="F19" s="37">
        <f t="shared" si="0"/>
        <v>4</v>
      </c>
      <c r="G19" s="319">
        <v>14</v>
      </c>
      <c r="H19" s="37">
        <f>IF(G19,IFERROR(INDEX(Бал,MATCH(G19*0.9999999,Рез)+1),""),"")</f>
        <v>62</v>
      </c>
      <c r="I19" s="319"/>
      <c r="J19" s="37" t="str">
        <f>IF(I19,IFERROR(INDEX(Бал,MATCH(I19*0.9999999,Рез)+1),""),"")</f>
        <v/>
      </c>
      <c r="K19" s="319"/>
      <c r="L19" s="37" t="str">
        <f>IF(K19,IFERROR(INDEX(Бал,MATCH(K19*0.9999999,Рез)+1),""),"")</f>
        <v/>
      </c>
      <c r="M19" s="103">
        <f t="shared" si="1"/>
        <v>62</v>
      </c>
      <c r="N19" s="35">
        <f>IF(N(F19),MATCH(M19,IF(пол="М",INDEX(оценки!Q$5:T$12,MATCH(DATEDIF(D19,D$3,"y"),оценки!P$5:P$12),),INDEX(оценки!Q$13:T$18,MATCH(DATEDIF(D19,D$3,"y"),оценки!P$13:P$18),)))+1,"")</f>
        <v>2</v>
      </c>
      <c r="O19" s="18"/>
      <c r="P19" s="58"/>
      <c r="Q19" s="61">
        <v>13</v>
      </c>
      <c r="R19" s="59">
        <f t="shared" si="2"/>
        <v>38</v>
      </c>
    </row>
    <row r="20" spans="1:23" ht="20.25" x14ac:dyDescent="0.3">
      <c r="A20" s="122">
        <v>14</v>
      </c>
      <c r="B20" s="118"/>
      <c r="C20" s="42" t="s">
        <v>51</v>
      </c>
      <c r="D20" s="30">
        <v>28157</v>
      </c>
      <c r="E20" s="103">
        <f>IF(D20,MATCH(DATEDIF(D20,D$3,"y"),IF(пол="М",оценки!P$5:P$12,оценки!P$13:P$18)),"")</f>
        <v>4</v>
      </c>
      <c r="F20" s="37">
        <f t="shared" si="0"/>
        <v>4</v>
      </c>
      <c r="G20" s="319">
        <v>14</v>
      </c>
      <c r="H20" s="37">
        <f>IF(G20,IFERROR(INDEX(Бал,MATCH(G20*0.9999999,Рез)+1),""),"")</f>
        <v>62</v>
      </c>
      <c r="I20" s="319"/>
      <c r="J20" s="37" t="str">
        <f>IF(I20,IFERROR(INDEX(Бал,MATCH(I20*0.9999999,Рез)+1),""),"")</f>
        <v/>
      </c>
      <c r="K20" s="319"/>
      <c r="L20" s="37" t="str">
        <f>IF(K20,IFERROR(INDEX(Бал,MATCH(K20*0.9999999,Рез)+1),""),"")</f>
        <v/>
      </c>
      <c r="M20" s="103">
        <f t="shared" si="1"/>
        <v>62</v>
      </c>
      <c r="N20" s="35">
        <f>IF(N(F20),MATCH(M20,IF(пол="М",INDEX(оценки!Q$5:T$12,MATCH(DATEDIF(D20,D$3,"y"),оценки!P$5:P$12),),INDEX(оценки!Q$13:T$18,MATCH(DATEDIF(D20,D$3,"y"),оценки!P$13:P$18),)))+1,"")</f>
        <v>2</v>
      </c>
      <c r="O20" s="18"/>
      <c r="P20" s="58"/>
      <c r="Q20" s="61">
        <v>14</v>
      </c>
      <c r="R20" s="59">
        <f t="shared" si="2"/>
        <v>39</v>
      </c>
    </row>
    <row r="21" spans="1:23" ht="20.25" x14ac:dyDescent="0.3">
      <c r="A21" s="122">
        <v>15</v>
      </c>
      <c r="B21" s="118"/>
      <c r="C21" s="43" t="s">
        <v>52</v>
      </c>
      <c r="D21" s="30">
        <v>27791</v>
      </c>
      <c r="E21" s="103">
        <f>IF(D21,MATCH(DATEDIF(D21,D$3,"y"),IF(пол="М",оценки!P$5:P$12,оценки!P$13:P$18)),"")</f>
        <v>5</v>
      </c>
      <c r="F21" s="37">
        <f t="shared" si="0"/>
        <v>5</v>
      </c>
      <c r="G21" s="319">
        <v>14</v>
      </c>
      <c r="H21" s="37">
        <f>IF(G21,IFERROR(INDEX(Бал,MATCH(G21*0.9999999,Рез)+1),""),"")</f>
        <v>62</v>
      </c>
      <c r="I21" s="319"/>
      <c r="J21" s="37" t="str">
        <f>IF(I21,IFERROR(INDEX(Бал,MATCH(I21*0.9999999,Рез)+1),""),"")</f>
        <v/>
      </c>
      <c r="K21" s="319"/>
      <c r="L21" s="37" t="str">
        <f>IF(K21,IFERROR(INDEX(Бал,MATCH(K21*0.9999999,Рез)+1),""),"")</f>
        <v/>
      </c>
      <c r="M21" s="103">
        <f t="shared" si="1"/>
        <v>62</v>
      </c>
      <c r="N21" s="35">
        <f>IF(N(F21),MATCH(M21,IF(пол="М",INDEX(оценки!Q$5:T$12,MATCH(DATEDIF(D21,D$3,"y"),оценки!P$5:P$12),),INDEX(оценки!Q$13:T$18,MATCH(DATEDIF(D21,D$3,"y"),оценки!P$13:P$18),)))+1,"")</f>
        <v>2</v>
      </c>
      <c r="O21" s="18"/>
      <c r="P21" s="58"/>
      <c r="Q21" s="61">
        <v>15</v>
      </c>
      <c r="R21" s="59">
        <f t="shared" si="2"/>
        <v>40</v>
      </c>
    </row>
    <row r="22" spans="1:23" ht="20.25" x14ac:dyDescent="0.3">
      <c r="A22" s="122">
        <v>16</v>
      </c>
      <c r="B22" s="118"/>
      <c r="C22" s="43" t="s">
        <v>55</v>
      </c>
      <c r="D22" s="30">
        <v>27426</v>
      </c>
      <c r="E22" s="103">
        <f>IF(D22,MATCH(DATEDIF(D22,D$3,"y"),IF(пол="М",оценки!P$5:P$12,оценки!P$13:P$18)),"")</f>
        <v>5</v>
      </c>
      <c r="F22" s="37">
        <f t="shared" si="0"/>
        <v>5</v>
      </c>
      <c r="G22" s="319">
        <v>14</v>
      </c>
      <c r="H22" s="37">
        <f>IF(G22,IFERROR(INDEX(Бал,MATCH(G22*0.9999999,Рез)+1),""),"")</f>
        <v>62</v>
      </c>
      <c r="I22" s="319"/>
      <c r="J22" s="37" t="str">
        <f>IF(I22,IFERROR(INDEX(Бал,MATCH(I22*0.9999999,Рез)+1),""),"")</f>
        <v/>
      </c>
      <c r="K22" s="319"/>
      <c r="L22" s="37" t="str">
        <f>IF(K22,IFERROR(INDEX(Бал,MATCH(K22*0.9999999,Рез)+1),""),"")</f>
        <v/>
      </c>
      <c r="M22" s="103">
        <f t="shared" si="1"/>
        <v>62</v>
      </c>
      <c r="N22" s="35">
        <f>IF(N(F22),MATCH(M22,IF(пол="М",INDEX(оценки!Q$5:T$12,MATCH(DATEDIF(D22,D$3,"y"),оценки!P$5:P$12),),INDEX(оценки!Q$13:T$18,MATCH(DATEDIF(D22,D$3,"y"),оценки!P$13:P$18),)))+1,"")</f>
        <v>2</v>
      </c>
      <c r="O22" s="18"/>
      <c r="P22" s="58"/>
      <c r="Q22" s="61">
        <v>16</v>
      </c>
      <c r="R22" s="59">
        <f t="shared" si="2"/>
        <v>41</v>
      </c>
    </row>
    <row r="23" spans="1:23" ht="20.25" x14ac:dyDescent="0.3">
      <c r="A23" s="122">
        <v>17</v>
      </c>
      <c r="B23" s="118"/>
      <c r="C23" s="43" t="s">
        <v>56</v>
      </c>
      <c r="D23" s="30">
        <v>27061</v>
      </c>
      <c r="E23" s="103">
        <f>IF(D23,MATCH(DATEDIF(D23,D$3,"y"),IF(пол="М",оценки!P$5:P$12,оценки!P$13:P$18)),"")</f>
        <v>5</v>
      </c>
      <c r="F23" s="37">
        <f t="shared" si="0"/>
        <v>5</v>
      </c>
      <c r="G23" s="319">
        <v>14</v>
      </c>
      <c r="H23" s="37">
        <f>IF(G23,IFERROR(INDEX(Бал,MATCH(G23*0.9999999,Рез)+1),""),"")</f>
        <v>62</v>
      </c>
      <c r="I23" s="319"/>
      <c r="J23" s="37" t="str">
        <f>IF(I23,IFERROR(INDEX(Бал,MATCH(I23*0.9999999,Рез)+1),""),"")</f>
        <v/>
      </c>
      <c r="K23" s="319"/>
      <c r="L23" s="37" t="str">
        <f>IF(K23,IFERROR(INDEX(Бал,MATCH(K23*0.9999999,Рез)+1),""),"")</f>
        <v/>
      </c>
      <c r="M23" s="103">
        <f t="shared" si="1"/>
        <v>62</v>
      </c>
      <c r="N23" s="35">
        <f>IF(N(F23),MATCH(M23,IF(пол="М",INDEX(оценки!Q$5:T$12,MATCH(DATEDIF(D23,D$3,"y"),оценки!P$5:P$12),),INDEX(оценки!Q$13:T$18,MATCH(DATEDIF(D23,D$3,"y"),оценки!P$13:P$18),)))+1,"")</f>
        <v>2</v>
      </c>
      <c r="O23" s="18"/>
      <c r="P23" s="58"/>
      <c r="Q23" s="61">
        <v>18</v>
      </c>
      <c r="R23" s="59">
        <f>DATEDIF(D23,D$3,"y")</f>
        <v>42</v>
      </c>
    </row>
    <row r="24" spans="1:23" ht="20.25" x14ac:dyDescent="0.3">
      <c r="A24" s="122">
        <v>18</v>
      </c>
      <c r="B24" s="118"/>
      <c r="C24" s="43" t="s">
        <v>57</v>
      </c>
      <c r="D24" s="30">
        <v>26696</v>
      </c>
      <c r="E24" s="103">
        <f>IF(D24,MATCH(DATEDIF(D24,D$3,"y"),IF(пол="М",оценки!P$5:P$12,оценки!P$13:P$18)),"")</f>
        <v>5</v>
      </c>
      <c r="F24" s="37">
        <f t="shared" si="0"/>
        <v>5</v>
      </c>
      <c r="G24" s="319">
        <v>14</v>
      </c>
      <c r="H24" s="37">
        <f>IF(G24,IFERROR(INDEX(Бал,MATCH(G24*0.9999999,Рез)+1),""),"")</f>
        <v>62</v>
      </c>
      <c r="I24" s="319"/>
      <c r="J24" s="37" t="str">
        <f>IF(I24,IFERROR(INDEX(Бал,MATCH(I24*0.9999999,Рез)+1),""),"")</f>
        <v/>
      </c>
      <c r="K24" s="319"/>
      <c r="L24" s="37" t="str">
        <f>IF(K24,IFERROR(INDEX(Бал,MATCH(K24*0.9999999,Рез)+1),""),"")</f>
        <v/>
      </c>
      <c r="M24" s="103">
        <f t="shared" si="1"/>
        <v>62</v>
      </c>
      <c r="N24" s="35">
        <f>IF(N(F24),MATCH(M24,IF(пол="М",INDEX(оценки!Q$5:T$12,MATCH(DATEDIF(D24,D$3,"y"),оценки!P$5:P$12),),INDEX(оценки!Q$13:T$18,MATCH(DATEDIF(D24,D$3,"y"),оценки!P$13:P$18),)))+1,"")</f>
        <v>2</v>
      </c>
      <c r="O24" s="18"/>
      <c r="P24" s="58"/>
      <c r="Q24" s="61">
        <v>19</v>
      </c>
      <c r="R24" s="59">
        <f t="shared" si="2"/>
        <v>43</v>
      </c>
    </row>
    <row r="25" spans="1:23" ht="20.25" x14ac:dyDescent="0.3">
      <c r="A25" s="122">
        <v>19</v>
      </c>
      <c r="B25" s="118"/>
      <c r="C25" s="43" t="s">
        <v>58</v>
      </c>
      <c r="D25" s="30">
        <v>26330</v>
      </c>
      <c r="E25" s="103">
        <f>IF(D25,MATCH(DATEDIF(D25,D$3,"y"),IF(пол="М",оценки!P$5:P$12,оценки!P$13:P$18)),"")</f>
        <v>5</v>
      </c>
      <c r="F25" s="37">
        <f t="shared" si="0"/>
        <v>5</v>
      </c>
      <c r="G25" s="319">
        <v>14</v>
      </c>
      <c r="H25" s="37">
        <f>IF(G25,IFERROR(INDEX(Бал,MATCH(G25*0.9999999,Рез)+1),""),"")</f>
        <v>62</v>
      </c>
      <c r="I25" s="319"/>
      <c r="J25" s="37" t="str">
        <f>IF(I25,IFERROR(INDEX(Бал,MATCH(I25*0.9999999,Рез)+1),""),"")</f>
        <v/>
      </c>
      <c r="K25" s="319"/>
      <c r="L25" s="37" t="str">
        <f>IF(K25,IFERROR(INDEX(Бал,MATCH(K25*0.9999999,Рез)+1),""),"")</f>
        <v/>
      </c>
      <c r="M25" s="103">
        <f t="shared" si="1"/>
        <v>62</v>
      </c>
      <c r="N25" s="35">
        <f>IF(N(F25),MATCH(M25,IF(пол="М",INDEX(оценки!Q$5:T$12,MATCH(DATEDIF(D25,D$3,"y"),оценки!P$5:P$12),),INDEX(оценки!Q$13:T$18,MATCH(DATEDIF(D25,D$3,"y"),оценки!P$13:P$18),)))+1,"")</f>
        <v>2</v>
      </c>
      <c r="O25" s="18"/>
      <c r="P25" s="58"/>
      <c r="Q25" s="61">
        <v>21</v>
      </c>
      <c r="R25" s="59">
        <f t="shared" si="2"/>
        <v>44</v>
      </c>
    </row>
    <row r="26" spans="1:23" ht="20.25" x14ac:dyDescent="0.3">
      <c r="A26" s="122">
        <v>20</v>
      </c>
      <c r="B26" s="118"/>
      <c r="C26" s="43" t="s">
        <v>59</v>
      </c>
      <c r="D26" s="30">
        <v>25965</v>
      </c>
      <c r="E26" s="103">
        <f>IF(D26,MATCH(DATEDIF(D26,D$3,"y"),IF(пол="М",оценки!P$5:P$12,оценки!P$13:P$18)),"")</f>
        <v>6</v>
      </c>
      <c r="F26" s="37">
        <f t="shared" si="0"/>
        <v>6</v>
      </c>
      <c r="G26" s="319">
        <v>14</v>
      </c>
      <c r="H26" s="37">
        <f>IF(G26,IFERROR(INDEX(Бал,MATCH(G26*0.9999999,Рез)+1),""),"")</f>
        <v>62</v>
      </c>
      <c r="I26" s="319"/>
      <c r="J26" s="37" t="str">
        <f>IF(I26,IFERROR(INDEX(Бал,MATCH(I26*0.9999999,Рез)+1),""),"")</f>
        <v/>
      </c>
      <c r="K26" s="319"/>
      <c r="L26" s="37" t="str">
        <f>IF(K26,IFERROR(INDEX(Бал,MATCH(K26*0.9999999,Рез)+1),""),"")</f>
        <v/>
      </c>
      <c r="M26" s="103">
        <f t="shared" si="1"/>
        <v>62</v>
      </c>
      <c r="N26" s="35">
        <f>IF(N(F26),MATCH(M26,IF(пол="М",INDEX(оценки!Q$5:T$12,MATCH(DATEDIF(D26,D$3,"y"),оценки!P$5:P$12),),INDEX(оценки!Q$13:T$18,MATCH(DATEDIF(D26,D$3,"y"),оценки!P$13:P$18),)))+1,"")</f>
        <v>4</v>
      </c>
      <c r="O26" s="18"/>
      <c r="P26" s="58"/>
      <c r="Q26" s="61">
        <v>23</v>
      </c>
      <c r="R26" s="59">
        <f t="shared" si="2"/>
        <v>45</v>
      </c>
    </row>
    <row r="27" spans="1:23" ht="20.25" x14ac:dyDescent="0.3">
      <c r="A27" s="122">
        <v>21</v>
      </c>
      <c r="B27" s="118"/>
      <c r="C27" s="43" t="s">
        <v>60</v>
      </c>
      <c r="D27" s="30">
        <v>25600</v>
      </c>
      <c r="E27" s="103">
        <f>IF(D27,MATCH(DATEDIF(D27,D$3,"y"),IF(пол="М",оценки!P$5:P$12,оценки!P$13:P$18)),"")</f>
        <v>6</v>
      </c>
      <c r="F27" s="37">
        <f t="shared" si="0"/>
        <v>6</v>
      </c>
      <c r="G27" s="319">
        <v>14</v>
      </c>
      <c r="H27" s="37">
        <f>IF(G27,IFERROR(INDEX(Бал,MATCH(G27*0.9999999,Рез)+1),""),"")</f>
        <v>62</v>
      </c>
      <c r="I27" s="319"/>
      <c r="J27" s="37" t="str">
        <f>IF(I27,IFERROR(INDEX(Бал,MATCH(I27*0.9999999,Рез)+1),""),"")</f>
        <v/>
      </c>
      <c r="K27" s="319"/>
      <c r="L27" s="37" t="str">
        <f>IF(K27,IFERROR(INDEX(Бал,MATCH(K27*0.9999999,Рез)+1),""),"")</f>
        <v/>
      </c>
      <c r="M27" s="103">
        <f t="shared" si="1"/>
        <v>62</v>
      </c>
      <c r="N27" s="35">
        <f>IF(N(F27),MATCH(M27,IF(пол="М",INDEX(оценки!Q$5:T$12,MATCH(DATEDIF(D27,D$3,"y"),оценки!P$5:P$12),),INDEX(оценки!Q$13:T$18,MATCH(DATEDIF(D27,D$3,"y"),оценки!P$13:P$18),)))+1,"")</f>
        <v>4</v>
      </c>
      <c r="O27" s="18"/>
      <c r="P27" s="58"/>
      <c r="Q27" s="61">
        <v>24</v>
      </c>
      <c r="R27" s="59">
        <f t="shared" si="2"/>
        <v>46</v>
      </c>
    </row>
    <row r="28" spans="1:23" ht="20.25" x14ac:dyDescent="0.3">
      <c r="A28" s="122">
        <v>22</v>
      </c>
      <c r="B28" s="118"/>
      <c r="C28" s="43" t="s">
        <v>61</v>
      </c>
      <c r="D28" s="30">
        <v>25235</v>
      </c>
      <c r="E28" s="103">
        <f>IF(D28,MATCH(DATEDIF(D28,D$3,"y"),IF(пол="М",оценки!P$5:P$12,оценки!P$13:P$18)),"")</f>
        <v>6</v>
      </c>
      <c r="F28" s="37">
        <f t="shared" si="0"/>
        <v>6</v>
      </c>
      <c r="G28" s="319">
        <v>14</v>
      </c>
      <c r="H28" s="37">
        <f>IF(G28,IFERROR(INDEX(Бал,MATCH(G28*0.9999999,Рез)+1),""),"")</f>
        <v>62</v>
      </c>
      <c r="I28" s="319"/>
      <c r="J28" s="37" t="str">
        <f>IF(I28,IFERROR(INDEX(Бал,MATCH(I28*0.9999999,Рез)+1),""),"")</f>
        <v/>
      </c>
      <c r="K28" s="319"/>
      <c r="L28" s="37" t="str">
        <f>IF(K28,IFERROR(INDEX(Бал,MATCH(K28*0.9999999,Рез)+1),""),"")</f>
        <v/>
      </c>
      <c r="M28" s="103">
        <f t="shared" si="1"/>
        <v>62</v>
      </c>
      <c r="N28" s="35">
        <f>IF(N(F28),MATCH(M28,IF(пол="М",INDEX(оценки!Q$5:T$12,MATCH(DATEDIF(D28,D$3,"y"),оценки!P$5:P$12),),INDEX(оценки!Q$13:T$18,MATCH(DATEDIF(D28,D$3,"y"),оценки!P$13:P$18),)))+1,"")</f>
        <v>4</v>
      </c>
      <c r="O28" s="18"/>
      <c r="P28" s="58"/>
      <c r="Q28" s="61">
        <v>25</v>
      </c>
      <c r="R28" s="59">
        <f t="shared" si="2"/>
        <v>47</v>
      </c>
    </row>
    <row r="29" spans="1:23" ht="20.25" x14ac:dyDescent="0.3">
      <c r="A29" s="122">
        <v>23</v>
      </c>
      <c r="B29" s="118"/>
      <c r="C29" s="43" t="s">
        <v>62</v>
      </c>
      <c r="D29" s="30">
        <v>24869</v>
      </c>
      <c r="E29" s="103">
        <f>IF(D29,MATCH(DATEDIF(D29,D$3,"y"),IF(пол="М",оценки!P$5:P$12,оценки!P$13:P$18)),"")</f>
        <v>6</v>
      </c>
      <c r="F29" s="37">
        <f t="shared" si="0"/>
        <v>6</v>
      </c>
      <c r="G29" s="319">
        <v>14</v>
      </c>
      <c r="H29" s="37">
        <f>IF(G29,IFERROR(INDEX(Бал,MATCH(G29*0.9999999,Рез)+1),""),"")</f>
        <v>62</v>
      </c>
      <c r="I29" s="319"/>
      <c r="J29" s="37" t="str">
        <f>IF(I29,IFERROR(INDEX(Бал,MATCH(I29*0.9999999,Рез)+1),""),"")</f>
        <v/>
      </c>
      <c r="K29" s="319"/>
      <c r="L29" s="37" t="str">
        <f>IF(K29,IFERROR(INDEX(Бал,MATCH(K29*0.9999999,Рез)+1),""),"")</f>
        <v/>
      </c>
      <c r="M29" s="103">
        <f t="shared" si="1"/>
        <v>62</v>
      </c>
      <c r="N29" s="35">
        <f>IF(N(F29),MATCH(M29,IF(пол="М",INDEX(оценки!Q$5:T$12,MATCH(DATEDIF(D29,D$3,"y"),оценки!P$5:P$12),),INDEX(оценки!Q$13:T$18,MATCH(DATEDIF(D29,D$3,"y"),оценки!P$13:P$18),)))+1,"")</f>
        <v>4</v>
      </c>
      <c r="O29" s="18"/>
      <c r="P29" s="58"/>
      <c r="Q29" s="61">
        <v>26</v>
      </c>
      <c r="R29" s="59">
        <f t="shared" si="2"/>
        <v>48</v>
      </c>
    </row>
    <row r="30" spans="1:23" ht="20.25" x14ac:dyDescent="0.3">
      <c r="A30" s="122">
        <v>24</v>
      </c>
      <c r="B30" s="118"/>
      <c r="C30" s="43" t="s">
        <v>63</v>
      </c>
      <c r="D30" s="30">
        <v>24504</v>
      </c>
      <c r="E30" s="103">
        <f>IF(D30,MATCH(DATEDIF(D30,D$3,"y"),IF(пол="М",оценки!P$5:P$12,оценки!P$13:P$18)),"")</f>
        <v>6</v>
      </c>
      <c r="F30" s="37">
        <f t="shared" si="0"/>
        <v>6</v>
      </c>
      <c r="G30" s="319">
        <v>14</v>
      </c>
      <c r="H30" s="37">
        <f>IF(G30,IFERROR(INDEX(Бал,MATCH(G30*0.9999999,Рез)+1),""),"")</f>
        <v>62</v>
      </c>
      <c r="I30" s="319"/>
      <c r="J30" s="37" t="str">
        <f>IF(I30,IFERROR(INDEX(Бал,MATCH(I30*0.9999999,Рез)+1),""),"")</f>
        <v/>
      </c>
      <c r="K30" s="319"/>
      <c r="L30" s="37" t="str">
        <f>IF(K30,IFERROR(INDEX(Бал,MATCH(K30*0.9999999,Рез)+1),""),"")</f>
        <v/>
      </c>
      <c r="M30" s="103">
        <f t="shared" si="1"/>
        <v>62</v>
      </c>
      <c r="N30" s="35">
        <f>IF(N(F30),MATCH(M30,IF(пол="М",INDEX(оценки!Q$5:T$12,MATCH(DATEDIF(D30,D$3,"y"),оценки!P$5:P$12),),INDEX(оценки!Q$13:T$18,MATCH(DATEDIF(D30,D$3,"y"),оценки!P$13:P$18),)))+1,"")</f>
        <v>4</v>
      </c>
      <c r="O30" s="18"/>
      <c r="P30" s="58"/>
      <c r="Q30" s="61">
        <v>27</v>
      </c>
      <c r="R30" s="59">
        <f t="shared" si="2"/>
        <v>49</v>
      </c>
    </row>
    <row r="31" spans="1:23" ht="20.25" x14ac:dyDescent="0.3">
      <c r="A31" s="122">
        <v>25</v>
      </c>
      <c r="B31" s="118"/>
      <c r="C31" s="43" t="s">
        <v>64</v>
      </c>
      <c r="D31" s="30">
        <v>24139</v>
      </c>
      <c r="E31" s="103">
        <f>IF(D31,MATCH(DATEDIF(D31,D$3,"y"),IF(пол="М",оценки!P$5:P$12,оценки!P$13:P$18)),"")</f>
        <v>7</v>
      </c>
      <c r="F31" s="37">
        <f t="shared" si="0"/>
        <v>7</v>
      </c>
      <c r="G31" s="319">
        <v>14</v>
      </c>
      <c r="H31" s="37">
        <f>IF(G31,IFERROR(INDEX(Бал,MATCH(G31*0.9999999,Рез)+1),""),"")</f>
        <v>62</v>
      </c>
      <c r="I31" s="319"/>
      <c r="J31" s="37" t="str">
        <f>IF(I31,IFERROR(INDEX(Бал,MATCH(I31*0.9999999,Рез)+1),""),"")</f>
        <v/>
      </c>
      <c r="K31" s="319"/>
      <c r="L31" s="37" t="str">
        <f>IF(K31,IFERROR(INDEX(Бал,MATCH(K31*0.9999999,Рез)+1),""),"")</f>
        <v/>
      </c>
      <c r="M31" s="103">
        <f t="shared" si="1"/>
        <v>62</v>
      </c>
      <c r="N31" s="35">
        <f>IF(N(F31),MATCH(M31,IF(пол="М",INDEX(оценки!Q$5:T$12,MATCH(DATEDIF(D31,D$3,"y"),оценки!P$5:P$12),),INDEX(оценки!Q$13:T$18,MATCH(DATEDIF(D31,D$3,"y"),оценки!P$13:P$18),)))+1,"")</f>
        <v>4</v>
      </c>
      <c r="O31" s="18"/>
      <c r="P31" s="58"/>
      <c r="Q31" s="61">
        <v>28</v>
      </c>
      <c r="R31" s="59">
        <f t="shared" si="2"/>
        <v>50</v>
      </c>
    </row>
    <row r="32" spans="1:23" ht="20.25" x14ac:dyDescent="0.25">
      <c r="A32" s="122">
        <v>26</v>
      </c>
      <c r="B32" s="118"/>
      <c r="C32" s="19" t="s">
        <v>66</v>
      </c>
      <c r="D32" s="30">
        <v>23774</v>
      </c>
      <c r="E32" s="103">
        <f>IF(D32,MATCH(DATEDIF(D32,D$3,"y"),IF(пол="М",оценки!P$5:P$12,оценки!P$13:P$18)),"")</f>
        <v>7</v>
      </c>
      <c r="F32" s="37">
        <f t="shared" si="0"/>
        <v>7</v>
      </c>
      <c r="G32" s="319">
        <v>14</v>
      </c>
      <c r="H32" s="37">
        <f>IF(G32,IFERROR(INDEX(Бал,MATCH(G32*0.9999999,Рез)+1),""),"")</f>
        <v>62</v>
      </c>
      <c r="I32" s="319"/>
      <c r="J32" s="37" t="str">
        <f>IF(I32,IFERROR(INDEX(Бал,MATCH(I32*0.9999999,Рез)+1),""),"")</f>
        <v/>
      </c>
      <c r="K32" s="319"/>
      <c r="L32" s="37" t="str">
        <f>IF(K32,IFERROR(INDEX(Бал,MATCH(K32*0.9999999,Рез)+1),""),"")</f>
        <v/>
      </c>
      <c r="M32" s="103">
        <f t="shared" si="1"/>
        <v>62</v>
      </c>
      <c r="N32" s="35">
        <f>IF(N(F32),MATCH(M32,IF(пол="М",INDEX(оценки!Q$5:T$12,MATCH(DATEDIF(D32,D$3,"y"),оценки!P$5:P$12),),INDEX(оценки!Q$13:T$18,MATCH(DATEDIF(D32,D$3,"y"),оценки!P$13:P$18),)))+1,"")</f>
        <v>4</v>
      </c>
      <c r="O32" s="18"/>
      <c r="P32" s="58"/>
      <c r="Q32" s="61">
        <v>30</v>
      </c>
      <c r="R32" s="59">
        <f t="shared" si="2"/>
        <v>51</v>
      </c>
    </row>
    <row r="33" spans="1:20" ht="20.25" x14ac:dyDescent="0.3">
      <c r="A33" s="122">
        <v>27</v>
      </c>
      <c r="B33" s="118"/>
      <c r="C33" s="43" t="s">
        <v>61</v>
      </c>
      <c r="D33" s="30">
        <v>23408</v>
      </c>
      <c r="E33" s="103">
        <f>IF(D33,MATCH(DATEDIF(D33,D$3,"y"),IF(пол="М",оценки!P$5:P$12,оценки!P$13:P$18)),"")</f>
        <v>7</v>
      </c>
      <c r="F33" s="37">
        <f t="shared" si="0"/>
        <v>7</v>
      </c>
      <c r="G33" s="319">
        <v>14</v>
      </c>
      <c r="H33" s="37">
        <f>IF(G33,IFERROR(INDEX(Бал,MATCH(G33*0.9999999,Рез)+1),""),"")</f>
        <v>62</v>
      </c>
      <c r="I33" s="319"/>
      <c r="J33" s="37" t="str">
        <f>IF(I33,IFERROR(INDEX(Бал,MATCH(I33*0.9999999,Рез)+1),""),"")</f>
        <v/>
      </c>
      <c r="K33" s="319"/>
      <c r="L33" s="37" t="str">
        <f>IF(K33,IFERROR(INDEX(Бал,MATCH(K33*0.9999999,Рез)+1),""),"")</f>
        <v/>
      </c>
      <c r="M33" s="103">
        <f t="shared" si="1"/>
        <v>62</v>
      </c>
      <c r="N33" s="35">
        <f>IF(N(F33),MATCH(M33,IF(пол="М",INDEX(оценки!Q$5:T$12,MATCH(DATEDIF(D33,D$3,"y"),оценки!P$5:P$12),),INDEX(оценки!Q$13:T$18,MATCH(DATEDIF(D33,D$3,"y"),оценки!P$13:P$18),)))+1,"")</f>
        <v>4</v>
      </c>
      <c r="O33" s="23"/>
      <c r="P33" s="59"/>
      <c r="Q33" s="61">
        <v>31</v>
      </c>
      <c r="R33" s="59">
        <f t="shared" si="2"/>
        <v>52</v>
      </c>
    </row>
    <row r="34" spans="1:20" ht="20.25" x14ac:dyDescent="0.3">
      <c r="A34" s="122">
        <v>28</v>
      </c>
      <c r="B34" s="118"/>
      <c r="C34" s="43" t="s">
        <v>62</v>
      </c>
      <c r="D34" s="30">
        <v>23043</v>
      </c>
      <c r="E34" s="103">
        <f>IF(D34,MATCH(DATEDIF(D34,D$3,"y"),IF(пол="М",оценки!P$5:P$12,оценки!P$13:P$18)),"")</f>
        <v>7</v>
      </c>
      <c r="F34" s="37">
        <f t="shared" si="0"/>
        <v>7</v>
      </c>
      <c r="G34" s="319">
        <v>14</v>
      </c>
      <c r="H34" s="37">
        <f>IF(G34,IFERROR(INDEX(Бал,MATCH(G34*0.9999999,Рез)+1),""),"")</f>
        <v>62</v>
      </c>
      <c r="I34" s="319"/>
      <c r="J34" s="37" t="str">
        <f>IF(I34,IFERROR(INDEX(Бал,MATCH(I34*0.9999999,Рез)+1),""),"")</f>
        <v/>
      </c>
      <c r="K34" s="319"/>
      <c r="L34" s="37" t="str">
        <f>IF(K34,IFERROR(INDEX(Бал,MATCH(K34*0.9999999,Рез)+1),""),"")</f>
        <v/>
      </c>
      <c r="M34" s="103">
        <f t="shared" si="1"/>
        <v>62</v>
      </c>
      <c r="N34" s="35">
        <f>IF(N(F34),MATCH(M34,IF(пол="М",INDEX(оценки!Q$5:T$12,MATCH(DATEDIF(D34,D$3,"y"),оценки!P$5:P$12),),INDEX(оценки!Q$13:T$18,MATCH(DATEDIF(D34,D$3,"y"),оценки!P$13:P$18),)))+1,"")</f>
        <v>4</v>
      </c>
      <c r="O34" s="23"/>
      <c r="P34" s="59"/>
      <c r="Q34" s="61">
        <v>33</v>
      </c>
      <c r="R34" s="59">
        <f t="shared" si="2"/>
        <v>53</v>
      </c>
      <c r="T34" s="29"/>
    </row>
    <row r="35" spans="1:20" ht="21" thickBot="1" x14ac:dyDescent="0.35">
      <c r="A35" s="123">
        <v>29</v>
      </c>
      <c r="B35" s="119"/>
      <c r="C35" s="43" t="s">
        <v>63</v>
      </c>
      <c r="D35" s="41">
        <v>22678</v>
      </c>
      <c r="E35" s="104">
        <f>IF(D35,MATCH(DATEDIF(D35,D$3,"y"),IF(пол="М",оценки!P$5:P$12,оценки!P$13:P$18)),"")</f>
        <v>7</v>
      </c>
      <c r="F35" s="38">
        <f t="shared" si="0"/>
        <v>7</v>
      </c>
      <c r="G35" s="320">
        <v>14</v>
      </c>
      <c r="H35" s="38">
        <f>IF(G35,IFERROR(INDEX(Бал,MATCH(G35*0.9999999,Рез)+1),""),"")</f>
        <v>62</v>
      </c>
      <c r="I35" s="320"/>
      <c r="J35" s="38" t="str">
        <f>IF(I35,IFERROR(INDEX(Бал,MATCH(I35*0.9999999,Рез)+1),""),"")</f>
        <v/>
      </c>
      <c r="K35" s="320"/>
      <c r="L35" s="38" t="str">
        <f>IF(K35,IFERROR(INDEX(Бал,MATCH(K35*0.9999999,Рез)+1),""),"")</f>
        <v/>
      </c>
      <c r="M35" s="104">
        <f t="shared" si="1"/>
        <v>62</v>
      </c>
      <c r="N35" s="36">
        <f>IF(N(F35),MATCH(M35,IF(пол="М",INDEX(оценки!Q$5:T$12,MATCH(DATEDIF(D35,D$3,"y"),оценки!P$5:P$12),),INDEX(оценки!Q$13:T$18,MATCH(DATEDIF(D35,D$3,"y"),оценки!P$13:P$18),)))+1,"")</f>
        <v>4</v>
      </c>
      <c r="O35" s="23"/>
      <c r="P35" s="39"/>
      <c r="Q35" s="62">
        <v>35</v>
      </c>
      <c r="R35" s="39">
        <f t="shared" si="2"/>
        <v>54</v>
      </c>
      <c r="T35" s="29"/>
    </row>
    <row r="36" spans="1:20" ht="21" thickBot="1" x14ac:dyDescent="0.3">
      <c r="A36" s="32"/>
      <c r="B36" s="110"/>
      <c r="C36" s="77"/>
      <c r="D36" s="111"/>
      <c r="E36" s="112"/>
      <c r="F36" s="124"/>
      <c r="G36" s="112"/>
      <c r="H36" s="49"/>
      <c r="I36" s="113"/>
      <c r="J36" s="49"/>
      <c r="K36" s="114"/>
      <c r="L36" s="115"/>
      <c r="M36" s="112"/>
      <c r="N36" s="51"/>
      <c r="O36" s="78"/>
      <c r="P36" s="78"/>
      <c r="Q36" s="32"/>
      <c r="R36" s="78"/>
      <c r="T36" s="29"/>
    </row>
    <row r="37" spans="1:20" ht="35.1" customHeight="1" thickBot="1" x14ac:dyDescent="0.3">
      <c r="A37" s="32"/>
      <c r="B37" s="110"/>
      <c r="C37" s="77"/>
      <c r="D37" s="111"/>
      <c r="E37" s="112"/>
      <c r="F37" s="124"/>
      <c r="G37" s="273" t="s">
        <v>49</v>
      </c>
      <c r="H37" s="274"/>
      <c r="I37" s="274"/>
      <c r="J37" s="274"/>
      <c r="K37" s="274"/>
      <c r="L37" s="275"/>
      <c r="M37" s="112"/>
      <c r="N37" s="51"/>
      <c r="O37" s="78"/>
      <c r="P37" s="78"/>
      <c r="Q37" s="32"/>
      <c r="R37" s="78"/>
      <c r="T37" s="29"/>
    </row>
    <row r="38" spans="1:20" ht="47.25" customHeight="1" thickBot="1" x14ac:dyDescent="0.3">
      <c r="A38" s="262" t="s">
        <v>16</v>
      </c>
      <c r="B38" s="247"/>
      <c r="C38" s="240" t="s">
        <v>34</v>
      </c>
      <c r="D38" s="249" t="s">
        <v>14</v>
      </c>
      <c r="E38" s="249" t="s">
        <v>0</v>
      </c>
      <c r="F38" s="240" t="s">
        <v>40</v>
      </c>
      <c r="G38" s="242">
        <v>7</v>
      </c>
      <c r="H38" s="243"/>
      <c r="I38" s="258">
        <v>2</v>
      </c>
      <c r="J38" s="259"/>
      <c r="K38" s="260">
        <v>6</v>
      </c>
      <c r="L38" s="261"/>
      <c r="M38" s="249" t="s">
        <v>35</v>
      </c>
      <c r="N38" s="271" t="s">
        <v>15</v>
      </c>
      <c r="O38" s="268"/>
      <c r="P38" s="269" t="s">
        <v>38</v>
      </c>
      <c r="Q38" s="271" t="s">
        <v>18</v>
      </c>
      <c r="R38" s="266" t="s">
        <v>39</v>
      </c>
      <c r="T38" s="29"/>
    </row>
    <row r="39" spans="1:20" ht="34.5" customHeight="1" thickBot="1" x14ac:dyDescent="0.3">
      <c r="A39" s="263"/>
      <c r="B39" s="248"/>
      <c r="C39" s="241"/>
      <c r="D39" s="250"/>
      <c r="E39" s="250"/>
      <c r="F39" s="241"/>
      <c r="G39" s="162" t="s">
        <v>1</v>
      </c>
      <c r="H39" s="34" t="s">
        <v>4</v>
      </c>
      <c r="I39" s="162" t="s">
        <v>1</v>
      </c>
      <c r="J39" s="34" t="s">
        <v>4</v>
      </c>
      <c r="K39" s="162" t="s">
        <v>1</v>
      </c>
      <c r="L39" s="34" t="s">
        <v>4</v>
      </c>
      <c r="M39" s="250"/>
      <c r="N39" s="272"/>
      <c r="O39" s="268"/>
      <c r="P39" s="277"/>
      <c r="Q39" s="272"/>
      <c r="R39" s="283"/>
      <c r="T39" s="29"/>
    </row>
    <row r="40" spans="1:20" ht="20.25" x14ac:dyDescent="0.25">
      <c r="A40" s="120">
        <v>1</v>
      </c>
      <c r="B40" s="117"/>
      <c r="C40" s="145"/>
      <c r="D40" s="152">
        <v>31048</v>
      </c>
      <c r="E40" s="159">
        <f>IF(D40,MATCH(DATEDIF(D40,D$3,"y"),IF(пол="М",оценки!P$5:P$12,оценки!P$13:P$18)),"")</f>
        <v>3</v>
      </c>
      <c r="F40" s="156">
        <f t="shared" si="0"/>
        <v>3</v>
      </c>
      <c r="G40" s="322">
        <v>21</v>
      </c>
      <c r="H40" s="20">
        <f>IF(G40,IFERROR(INDEX(Бал,MATCH(G40*0.9999999,Рез)+1),""),"")</f>
        <v>25</v>
      </c>
      <c r="I40" s="324">
        <v>1.099537037037037E-4</v>
      </c>
      <c r="J40" s="20">
        <f>IF(I40,IFERROR(INDEX(Бал,MATCH(I40*0.9999999,Рез)+1),""),"")</f>
        <v>66</v>
      </c>
      <c r="K40" s="322">
        <v>2.627314814814815E-3</v>
      </c>
      <c r="L40" s="20">
        <f>IF(K40,IFERROR(INDEX(Бал,MATCH(K40*0.9999999,Рез)+1),""),"")</f>
        <v>90</v>
      </c>
      <c r="M40" s="170">
        <f t="shared" ref="M40:M43" si="3">IF(N(F40),SUM(H40,J40,L40),"")</f>
        <v>181</v>
      </c>
      <c r="N40" s="146">
        <f>IF(N(F40),MATCH(M40,IF(пол="М",INDEX(оценки!Q$5:T$12,MATCH(DATEDIF(D40,D$3,"y"),оценки!P$5:P$12),),INDEX(оценки!Q$13:T$18,MATCH(DATEDIF(D40,D$3,"y"),оценки!P$13:P$18),)))+1,"")</f>
        <v>5</v>
      </c>
      <c r="O40" s="78"/>
      <c r="P40" s="149"/>
      <c r="Q40" s="150">
        <v>1</v>
      </c>
      <c r="R40" s="151"/>
      <c r="T40" s="29"/>
    </row>
    <row r="41" spans="1:20" ht="20.25" x14ac:dyDescent="0.25">
      <c r="A41" s="120">
        <v>2</v>
      </c>
      <c r="B41" s="118"/>
      <c r="C41" s="44"/>
      <c r="D41" s="153">
        <v>29221</v>
      </c>
      <c r="E41" s="160">
        <f>IF(D41,MATCH(DATEDIF(D41,D$3,"y"),IF(пол="М",оценки!P$5:P$12,оценки!P$13:P$18)),"")</f>
        <v>4</v>
      </c>
      <c r="F41" s="157">
        <f t="shared" si="0"/>
        <v>4</v>
      </c>
      <c r="G41" s="323">
        <v>22</v>
      </c>
      <c r="H41" s="37">
        <f>IF(G41,IFERROR(INDEX(Бал,MATCH(G41*0.9999999,Рез)+1),""),"")</f>
        <v>28</v>
      </c>
      <c r="I41" s="325"/>
      <c r="J41" s="37" t="str">
        <f>IF(I41,IFERROR(INDEX(Бал,MATCH(I41*0.9999999,Рез)+1),""),"")</f>
        <v/>
      </c>
      <c r="K41" s="323"/>
      <c r="L41" s="37" t="str">
        <f>IF(K41,IFERROR(INDEX(Бал,MATCH(K41*0.9999999,Рез)+1),""),"")</f>
        <v/>
      </c>
      <c r="M41" s="171">
        <f t="shared" si="3"/>
        <v>28</v>
      </c>
      <c r="N41" s="147">
        <f>IF(N(F41),MATCH(M41,IF(пол="М",INDEX(оценки!Q$5:T$12,MATCH(DATEDIF(D41,D$3,"y"),оценки!P$5:P$12),),INDEX(оценки!Q$13:T$18,MATCH(DATEDIF(D41,D$3,"y"),оценки!P$13:P$18),)))+1,"")</f>
        <v>2</v>
      </c>
      <c r="O41" s="78"/>
      <c r="P41" s="105"/>
      <c r="Q41" s="120">
        <v>2</v>
      </c>
      <c r="R41" s="106"/>
      <c r="T41" s="29"/>
    </row>
    <row r="42" spans="1:20" ht="20.25" x14ac:dyDescent="0.25">
      <c r="A42" s="120">
        <v>3</v>
      </c>
      <c r="B42" s="118"/>
      <c r="C42" s="19"/>
      <c r="D42" s="154">
        <v>32874</v>
      </c>
      <c r="E42" s="160">
        <f>IF(D42,MATCH(DATEDIF(D42,D$3,"y"),IF(пол="М",оценки!P$5:P$12,оценки!P$13:P$18)),"")</f>
        <v>2</v>
      </c>
      <c r="F42" s="157">
        <f t="shared" si="0"/>
        <v>2</v>
      </c>
      <c r="G42" s="323">
        <v>23</v>
      </c>
      <c r="H42" s="37">
        <f>IF(G42,IFERROR(INDEX(Бал,MATCH(G42*0.9999999,Рез)+1),""),"")</f>
        <v>31</v>
      </c>
      <c r="I42" s="325"/>
      <c r="J42" s="37" t="str">
        <f>IF(I42,IFERROR(INDEX(Бал,MATCH(I42*0.9999999,Рез)+1),""),"")</f>
        <v/>
      </c>
      <c r="K42" s="323"/>
      <c r="L42" s="37" t="str">
        <f>IF(K42,IFERROR(INDEX(Бал,MATCH(K42*0.9999999,Рез)+1),""),"")</f>
        <v/>
      </c>
      <c r="M42" s="171">
        <f t="shared" si="3"/>
        <v>31</v>
      </c>
      <c r="N42" s="147">
        <f>IF(N(F42),MATCH(M42,IF(пол="М",INDEX(оценки!Q$5:T$12,MATCH(DATEDIF(D42,D$3,"y"),оценки!P$5:P$12),),INDEX(оценки!Q$13:T$18,MATCH(DATEDIF(D42,D$3,"y"),оценки!P$13:P$18),)))+1,"")</f>
        <v>2</v>
      </c>
      <c r="O42" s="78"/>
      <c r="P42" s="105"/>
      <c r="Q42" s="120">
        <v>3</v>
      </c>
      <c r="R42" s="106"/>
      <c r="T42" s="29"/>
    </row>
    <row r="43" spans="1:20" ht="21" thickBot="1" x14ac:dyDescent="0.3">
      <c r="A43" s="144">
        <v>4</v>
      </c>
      <c r="B43" s="119"/>
      <c r="C43" s="45"/>
      <c r="D43" s="155">
        <v>27395</v>
      </c>
      <c r="E43" s="161">
        <f>IF(D43,MATCH(DATEDIF(D43,D$3,"y"),IF(пол="М",оценки!P$5:P$12,оценки!P$13:P$18)),"")</f>
        <v>5</v>
      </c>
      <c r="F43" s="158">
        <f t="shared" si="0"/>
        <v>5</v>
      </c>
      <c r="G43" s="326"/>
      <c r="H43" s="38" t="str">
        <f>IF(G43,IFERROR(INDEX(Бал,MATCH(G43*0.9999999,Рез)+1),""),"")</f>
        <v/>
      </c>
      <c r="I43" s="327"/>
      <c r="J43" s="38" t="str">
        <f>IF(I43,IFERROR(INDEX(Бал,MATCH(I43*0.9999999,Рез)+1),""),"")</f>
        <v/>
      </c>
      <c r="K43" s="326"/>
      <c r="L43" s="38" t="str">
        <f>IF(K43,IFERROR(INDEX(Бал,MATCH(K43*0.9999999,Рез)+1),""),"")</f>
        <v/>
      </c>
      <c r="M43" s="328">
        <f t="shared" si="3"/>
        <v>0</v>
      </c>
      <c r="N43" s="329">
        <f>IF(N(F43),MATCH(M43,IF(пол="М",INDEX(оценки!Q$5:T$12,MATCH(DATEDIF(D43,D$3,"y"),оценки!P$5:P$12),),INDEX(оценки!Q$13:T$18,MATCH(DATEDIF(D43,D$3,"y"),оценки!P$13:P$18),)))+1,"")</f>
        <v>2</v>
      </c>
      <c r="O43" s="23"/>
      <c r="P43" s="107"/>
      <c r="Q43" s="148">
        <v>4</v>
      </c>
      <c r="R43" s="108"/>
      <c r="T43" s="29"/>
    </row>
    <row r="44" spans="1:20" ht="18.75" x14ac:dyDescent="0.25">
      <c r="A44" s="31"/>
      <c r="B44" s="31"/>
      <c r="C44" s="23"/>
      <c r="D44" s="23"/>
      <c r="E44" s="23"/>
      <c r="F44" s="23"/>
      <c r="G44" s="18"/>
      <c r="H44" s="18"/>
      <c r="I44" s="18"/>
      <c r="J44" s="18"/>
      <c r="K44" s="32"/>
      <c r="L44" s="32"/>
      <c r="M44" s="31"/>
      <c r="N44" s="33"/>
      <c r="O44" s="23"/>
      <c r="P44" s="23"/>
      <c r="Q44" s="31"/>
    </row>
    <row r="45" spans="1:20" ht="18.75" x14ac:dyDescent="0.25">
      <c r="A45" s="31"/>
      <c r="B45" s="31"/>
      <c r="C45" s="76"/>
      <c r="D45" s="76"/>
      <c r="E45" s="76"/>
      <c r="F45" s="76"/>
      <c r="G45" s="18"/>
      <c r="H45" s="18"/>
      <c r="I45" s="18"/>
      <c r="J45" s="18"/>
      <c r="K45" s="32"/>
      <c r="L45" s="32"/>
      <c r="M45" s="31"/>
      <c r="N45" s="33"/>
      <c r="O45" s="76"/>
      <c r="P45" s="76"/>
      <c r="Q45" s="31"/>
    </row>
    <row r="46" spans="1:20" ht="18.75" x14ac:dyDescent="0.25">
      <c r="A46" s="31"/>
      <c r="B46" s="31"/>
      <c r="C46" s="76"/>
      <c r="D46" s="76"/>
      <c r="E46" s="76"/>
      <c r="F46" s="76"/>
      <c r="G46" s="18"/>
      <c r="H46" s="18"/>
      <c r="I46" s="18"/>
      <c r="J46" s="18"/>
      <c r="K46" s="32"/>
      <c r="L46" s="32"/>
      <c r="M46" s="31"/>
      <c r="N46" s="33"/>
      <c r="O46" s="76"/>
      <c r="P46" s="76"/>
      <c r="Q46" s="31"/>
    </row>
    <row r="47" spans="1:20" ht="18.75" x14ac:dyDescent="0.25">
      <c r="A47" s="31"/>
      <c r="B47" s="31"/>
      <c r="C47" s="76"/>
      <c r="D47" s="76"/>
      <c r="E47" s="76"/>
      <c r="F47" s="76"/>
      <c r="G47" s="18"/>
      <c r="H47" s="18"/>
      <c r="I47" s="18"/>
      <c r="J47" s="18"/>
      <c r="K47" s="196" t="s">
        <v>71</v>
      </c>
      <c r="L47" s="32"/>
      <c r="M47" s="31"/>
      <c r="N47" s="33"/>
      <c r="O47" s="76"/>
      <c r="P47" s="76"/>
      <c r="Q47" s="31"/>
    </row>
    <row r="48" spans="1:20" ht="18.75" x14ac:dyDescent="0.25">
      <c r="A48" s="31"/>
      <c r="B48" s="31"/>
      <c r="C48" s="23"/>
      <c r="D48" s="23"/>
      <c r="E48" s="23"/>
      <c r="F48" s="23"/>
      <c r="G48" s="18"/>
      <c r="H48" s="18"/>
      <c r="I48" s="18"/>
      <c r="J48" s="18"/>
      <c r="K48" s="32"/>
      <c r="L48" s="32"/>
      <c r="M48" s="31"/>
      <c r="N48" s="33"/>
      <c r="O48" s="23"/>
      <c r="P48" s="23"/>
      <c r="Q48" s="31"/>
    </row>
    <row r="49" spans="1:17" ht="18.75" x14ac:dyDescent="0.25">
      <c r="G49" s="177"/>
      <c r="H49" s="177"/>
      <c r="I49" s="177"/>
      <c r="J49" s="177"/>
      <c r="K49" s="177"/>
      <c r="L49" s="177"/>
      <c r="O49" s="23"/>
      <c r="P49" s="23"/>
      <c r="Q49" s="31"/>
    </row>
    <row r="50" spans="1:17" ht="19.5" thickBot="1" x14ac:dyDescent="0.3">
      <c r="G50" s="177"/>
      <c r="H50" s="177"/>
      <c r="I50" s="177"/>
      <c r="J50" s="177"/>
      <c r="K50" s="177"/>
      <c r="L50" s="177"/>
      <c r="O50" s="23"/>
      <c r="P50" s="23"/>
      <c r="Q50" s="31"/>
    </row>
    <row r="51" spans="1:17" ht="23.25" x14ac:dyDescent="0.25">
      <c r="A51" s="31"/>
      <c r="B51" s="31"/>
      <c r="C51" s="255" t="s">
        <v>74</v>
      </c>
      <c r="D51" s="256"/>
      <c r="E51" s="257"/>
      <c r="F51" s="226">
        <f>COUNTA(F7:F35,F40:F43)-COUNTIF(F7:F43,"Отпуск")</f>
        <v>33</v>
      </c>
      <c r="G51" s="224">
        <f>F51/COUNTA((F7:F35,F40:F43))</f>
        <v>1</v>
      </c>
      <c r="H51" s="223"/>
      <c r="I51" s="228">
        <f>COUNT((F7:F35,F40:F43))</f>
        <v>33</v>
      </c>
      <c r="J51" s="52">
        <f>I51/COUNTA((F7:F35,F40:F43))</f>
        <v>1</v>
      </c>
      <c r="K51" s="31"/>
      <c r="L51" s="32"/>
      <c r="M51" s="31"/>
      <c r="N51" s="33"/>
      <c r="Q51" s="31"/>
    </row>
    <row r="52" spans="1:17" ht="23.25" customHeight="1" x14ac:dyDescent="0.25">
      <c r="A52" s="31"/>
      <c r="B52" s="31"/>
      <c r="C52" s="244" t="s">
        <v>75</v>
      </c>
      <c r="D52" s="245"/>
      <c r="E52" s="246"/>
      <c r="F52" s="225"/>
      <c r="G52" s="225"/>
      <c r="H52" s="69"/>
      <c r="I52" s="69"/>
      <c r="J52" s="70"/>
      <c r="K52" s="31"/>
      <c r="L52" s="32"/>
      <c r="M52" s="31"/>
      <c r="N52" s="33"/>
      <c r="Q52" s="31"/>
    </row>
    <row r="53" spans="1:17" ht="23.25" x14ac:dyDescent="0.25">
      <c r="A53" s="31"/>
      <c r="B53" s="31"/>
      <c r="C53" s="244" t="s">
        <v>19</v>
      </c>
      <c r="D53" s="245"/>
      <c r="E53" s="246"/>
      <c r="F53" s="227">
        <f>COUNTIF(N7:N43,5)</f>
        <v>2</v>
      </c>
      <c r="G53" s="54">
        <f>F53/I$51</f>
        <v>6.0606060606060608E-2</v>
      </c>
      <c r="H53" s="64"/>
      <c r="I53" s="64"/>
      <c r="J53" s="65"/>
      <c r="K53" s="31"/>
      <c r="L53" s="32"/>
      <c r="M53" s="31"/>
      <c r="N53" s="33"/>
      <c r="Q53" s="31"/>
    </row>
    <row r="54" spans="1:17" ht="23.25" x14ac:dyDescent="0.25">
      <c r="A54" s="31"/>
      <c r="B54" s="31"/>
      <c r="C54" s="244" t="s">
        <v>20</v>
      </c>
      <c r="D54" s="245"/>
      <c r="E54" s="246"/>
      <c r="F54" s="227">
        <f>COUNTIF(N7:N43,4)</f>
        <v>10</v>
      </c>
      <c r="G54" s="54">
        <f>F54/I$51</f>
        <v>0.30303030303030304</v>
      </c>
      <c r="H54" s="64"/>
      <c r="I54" s="64"/>
      <c r="J54" s="65"/>
      <c r="K54" s="31"/>
      <c r="L54" s="32"/>
      <c r="M54" s="31"/>
      <c r="N54" s="33"/>
      <c r="Q54" s="31"/>
    </row>
    <row r="55" spans="1:17" ht="23.25" x14ac:dyDescent="0.25">
      <c r="A55" s="31"/>
      <c r="B55" s="31"/>
      <c r="C55" s="280" t="s">
        <v>21</v>
      </c>
      <c r="D55" s="281"/>
      <c r="E55" s="282"/>
      <c r="F55" s="227">
        <f>COUNTIF(N7:N43,3)</f>
        <v>0</v>
      </c>
      <c r="G55" s="54">
        <f>F55/I$51</f>
        <v>0</v>
      </c>
      <c r="H55" s="64"/>
      <c r="I55" s="64"/>
      <c r="J55" s="65"/>
      <c r="K55" s="31"/>
      <c r="L55" s="32"/>
      <c r="M55" s="31"/>
      <c r="N55" s="33"/>
      <c r="Q55" s="31"/>
    </row>
    <row r="56" spans="1:17" ht="23.25" x14ac:dyDescent="0.25">
      <c r="A56" s="31"/>
      <c r="B56" s="31"/>
      <c r="C56" s="244" t="s">
        <v>76</v>
      </c>
      <c r="D56" s="245"/>
      <c r="E56" s="246"/>
      <c r="F56" s="227">
        <f>COUNTIF(N7:N43,2)</f>
        <v>21</v>
      </c>
      <c r="G56" s="54">
        <f>F56/I$51</f>
        <v>0.63636363636363635</v>
      </c>
      <c r="H56" s="64"/>
      <c r="I56" s="64"/>
      <c r="J56" s="65"/>
      <c r="K56" s="31"/>
      <c r="L56" s="32"/>
      <c r="M56" s="31"/>
      <c r="N56" s="33"/>
      <c r="Q56" s="31"/>
    </row>
    <row r="57" spans="1:17" ht="23.25" x14ac:dyDescent="0.25">
      <c r="A57" s="46"/>
      <c r="B57" s="46"/>
      <c r="C57" s="244" t="s">
        <v>77</v>
      </c>
      <c r="D57" s="245"/>
      <c r="E57" s="246"/>
      <c r="F57" s="227">
        <f>SUM(F53:F55)</f>
        <v>12</v>
      </c>
      <c r="G57" s="54">
        <f>F57/I$51</f>
        <v>0.36363636363636365</v>
      </c>
      <c r="H57" s="64"/>
      <c r="I57" s="64"/>
      <c r="J57" s="65"/>
      <c r="K57" s="48"/>
      <c r="L57" s="49"/>
      <c r="M57" s="48"/>
      <c r="N57" s="50"/>
      <c r="Q57" s="31"/>
    </row>
    <row r="58" spans="1:17" ht="24" thickBot="1" x14ac:dyDescent="0.3">
      <c r="A58" s="47"/>
      <c r="B58" s="47"/>
      <c r="C58" s="244" t="s">
        <v>78</v>
      </c>
      <c r="D58" s="245"/>
      <c r="E58" s="246"/>
      <c r="F58" s="74">
        <f>COUNTIF(F7:F43,"Освобождение")</f>
        <v>0</v>
      </c>
      <c r="G58" s="75">
        <f>F58/COUNTA(F7:F43)</f>
        <v>0</v>
      </c>
      <c r="H58" s="64"/>
      <c r="I58" s="64"/>
      <c r="J58" s="65"/>
      <c r="K58" s="48"/>
      <c r="L58" s="49"/>
      <c r="M58" s="48"/>
      <c r="N58" s="51"/>
      <c r="Q58" s="31"/>
    </row>
    <row r="59" spans="1:17" ht="24" thickBot="1" x14ac:dyDescent="0.3">
      <c r="A59" s="31"/>
      <c r="B59" s="31"/>
      <c r="C59" s="252" t="s">
        <v>79</v>
      </c>
      <c r="D59" s="253"/>
      <c r="E59" s="254"/>
      <c r="F59" s="278" t="str">
        <f>CHOOSE((G57&gt;=0.7)+AND(G57&gt;0.8,G54+G53&gt;=0.5)+AND(G57&gt;0.9,G53&gt;=0.5)+1,"НЕУДОВЛЕТВОРИТЕЛЬНО","УДОВЛЕТВОРИТЕЛЬНО","ХОРОШО","ОТЛИЧНО")</f>
        <v>НЕУДОВЛЕТВОРИТЕЛЬНО</v>
      </c>
      <c r="G59" s="279"/>
      <c r="H59" s="66"/>
      <c r="I59" s="66"/>
      <c r="J59" s="67"/>
      <c r="K59" s="31"/>
      <c r="L59" s="32"/>
      <c r="M59" s="31"/>
      <c r="N59" s="33"/>
      <c r="Q59" s="31"/>
    </row>
    <row r="60" spans="1:17" ht="18.75" x14ac:dyDescent="0.25">
      <c r="A60" s="31"/>
      <c r="B60" s="31"/>
      <c r="K60" s="31"/>
      <c r="L60" s="32"/>
      <c r="M60" s="31"/>
      <c r="N60" s="33"/>
      <c r="Q60" s="31"/>
    </row>
    <row r="61" spans="1:17" ht="18.75" x14ac:dyDescent="0.25">
      <c r="A61" s="31"/>
      <c r="B61" s="31"/>
      <c r="K61" s="31"/>
      <c r="L61" s="32"/>
      <c r="M61" s="31"/>
      <c r="N61" s="33"/>
    </row>
    <row r="62" spans="1:17" ht="20.25" x14ac:dyDescent="0.25">
      <c r="A62" s="251"/>
      <c r="B62" s="251"/>
      <c r="C62" s="251"/>
      <c r="D62" s="251"/>
      <c r="E62" s="251"/>
      <c r="F62" s="251"/>
      <c r="G62" s="251"/>
      <c r="K62" s="31"/>
      <c r="L62" s="32"/>
      <c r="M62" s="31"/>
      <c r="N62" s="33"/>
      <c r="Q62" s="23"/>
    </row>
    <row r="63" spans="1:17" ht="20.25" x14ac:dyDescent="0.25">
      <c r="A63" s="251"/>
      <c r="B63" s="251"/>
      <c r="C63" s="251"/>
      <c r="D63" s="251"/>
      <c r="K63" s="31"/>
      <c r="L63" s="31"/>
      <c r="M63" s="239"/>
      <c r="N63" s="239"/>
    </row>
    <row r="64" spans="1:17" x14ac:dyDescent="0.25">
      <c r="A64" s="238"/>
      <c r="B64" s="238"/>
      <c r="C64" s="238"/>
      <c r="K64" s="23"/>
      <c r="L64" s="23"/>
      <c r="M64" s="23"/>
      <c r="N64" s="23"/>
    </row>
    <row r="66" spans="2:11" x14ac:dyDescent="0.25">
      <c r="B66"/>
      <c r="C66"/>
      <c r="D66"/>
      <c r="E66"/>
      <c r="F66"/>
      <c r="G66"/>
      <c r="H66"/>
      <c r="I66"/>
      <c r="J66"/>
      <c r="K66"/>
    </row>
    <row r="67" spans="2:11" x14ac:dyDescent="0.25">
      <c r="B67"/>
      <c r="C67"/>
      <c r="D67"/>
      <c r="E67"/>
      <c r="F67"/>
      <c r="G67"/>
      <c r="H67"/>
      <c r="I67"/>
      <c r="J67"/>
      <c r="K67"/>
    </row>
    <row r="68" spans="2:11" x14ac:dyDescent="0.25">
      <c r="B68"/>
      <c r="C68"/>
      <c r="D68"/>
      <c r="E68"/>
      <c r="F68"/>
      <c r="G68"/>
      <c r="H68"/>
      <c r="I68"/>
      <c r="J68"/>
      <c r="K68"/>
    </row>
    <row r="69" spans="2:11" x14ac:dyDescent="0.25">
      <c r="B69"/>
      <c r="C69"/>
      <c r="D69"/>
      <c r="E69"/>
      <c r="F69"/>
      <c r="G69"/>
      <c r="H69"/>
      <c r="I69"/>
      <c r="J69"/>
      <c r="K69"/>
    </row>
    <row r="70" spans="2:11" x14ac:dyDescent="0.25">
      <c r="B70"/>
      <c r="C70"/>
      <c r="D70"/>
      <c r="E70"/>
      <c r="F70"/>
      <c r="G70"/>
      <c r="H70"/>
      <c r="I70"/>
      <c r="J70"/>
      <c r="K70"/>
    </row>
    <row r="71" spans="2:11" x14ac:dyDescent="0.25">
      <c r="B71"/>
      <c r="C71"/>
      <c r="D71"/>
      <c r="E71"/>
      <c r="F71"/>
      <c r="G71"/>
      <c r="H71"/>
      <c r="I71"/>
      <c r="J71"/>
      <c r="K71"/>
    </row>
    <row r="72" spans="2:11" x14ac:dyDescent="0.25">
      <c r="B72"/>
      <c r="C72"/>
      <c r="D72"/>
      <c r="E72"/>
      <c r="F72"/>
      <c r="G72"/>
      <c r="H72"/>
      <c r="I72"/>
      <c r="J72"/>
      <c r="K72"/>
    </row>
    <row r="73" spans="2:11" x14ac:dyDescent="0.25">
      <c r="B73"/>
      <c r="C73"/>
      <c r="D73"/>
      <c r="E73"/>
      <c r="F73"/>
      <c r="G73"/>
      <c r="H73"/>
      <c r="I73"/>
      <c r="J73"/>
      <c r="K73"/>
    </row>
    <row r="74" spans="2:11" x14ac:dyDescent="0.25">
      <c r="B74"/>
      <c r="C74"/>
      <c r="D74"/>
      <c r="E74"/>
      <c r="F74"/>
      <c r="G74"/>
      <c r="H74"/>
      <c r="I74"/>
      <c r="J74"/>
      <c r="K74"/>
    </row>
    <row r="75" spans="2:11" x14ac:dyDescent="0.25">
      <c r="B75"/>
      <c r="C75"/>
      <c r="D75"/>
      <c r="E75"/>
      <c r="F75"/>
      <c r="G75"/>
      <c r="H75"/>
      <c r="I75"/>
      <c r="J75"/>
      <c r="K75"/>
    </row>
    <row r="76" spans="2:11" x14ac:dyDescent="0.25">
      <c r="B76"/>
      <c r="C76"/>
      <c r="D76"/>
      <c r="E76"/>
      <c r="F76"/>
      <c r="G76"/>
      <c r="H76"/>
      <c r="I76"/>
      <c r="J76"/>
      <c r="K76"/>
    </row>
    <row r="77" spans="2:11" x14ac:dyDescent="0.25">
      <c r="B77"/>
      <c r="C77"/>
      <c r="D77"/>
      <c r="E77"/>
      <c r="F77"/>
      <c r="G77"/>
      <c r="H77"/>
      <c r="I77"/>
      <c r="J77"/>
      <c r="K77"/>
    </row>
    <row r="78" spans="2:11" x14ac:dyDescent="0.25">
      <c r="B78"/>
      <c r="C78"/>
      <c r="D78"/>
      <c r="E78"/>
      <c r="F78"/>
      <c r="G78"/>
      <c r="H78"/>
      <c r="I78"/>
      <c r="J78"/>
      <c r="K78"/>
    </row>
    <row r="79" spans="2:11" x14ac:dyDescent="0.25">
      <c r="B79"/>
      <c r="C79"/>
      <c r="D79"/>
      <c r="E79"/>
      <c r="F79"/>
      <c r="G79"/>
      <c r="H79"/>
      <c r="I79"/>
      <c r="J79"/>
      <c r="K79"/>
    </row>
  </sheetData>
  <sheetProtection selectLockedCells="1" selectUnlockedCells="1"/>
  <dataConsolidate/>
  <mergeCells count="48">
    <mergeCell ref="Q38:Q39"/>
    <mergeCell ref="R38:R39"/>
    <mergeCell ref="N38:N39"/>
    <mergeCell ref="O38:O39"/>
    <mergeCell ref="P38:P39"/>
    <mergeCell ref="F59:G59"/>
    <mergeCell ref="C52:E52"/>
    <mergeCell ref="C55:E55"/>
    <mergeCell ref="A2:N2"/>
    <mergeCell ref="A3:C3"/>
    <mergeCell ref="R5:R6"/>
    <mergeCell ref="A5:A6"/>
    <mergeCell ref="O5:O6"/>
    <mergeCell ref="F5:F6"/>
    <mergeCell ref="P5:P6"/>
    <mergeCell ref="N5:N6"/>
    <mergeCell ref="G4:L4"/>
    <mergeCell ref="Q5:Q6"/>
    <mergeCell ref="G5:H5"/>
    <mergeCell ref="I5:J5"/>
    <mergeCell ref="K5:L5"/>
    <mergeCell ref="M5:M6"/>
    <mergeCell ref="A38:A39"/>
    <mergeCell ref="I38:J38"/>
    <mergeCell ref="C5:C6"/>
    <mergeCell ref="D5:D6"/>
    <mergeCell ref="E5:E6"/>
    <mergeCell ref="B5:B6"/>
    <mergeCell ref="G37:L37"/>
    <mergeCell ref="E38:E39"/>
    <mergeCell ref="K38:L38"/>
    <mergeCell ref="M38:M39"/>
    <mergeCell ref="A64:C64"/>
    <mergeCell ref="M63:N63"/>
    <mergeCell ref="F38:F39"/>
    <mergeCell ref="G38:H38"/>
    <mergeCell ref="C58:E58"/>
    <mergeCell ref="B38:B39"/>
    <mergeCell ref="C38:C39"/>
    <mergeCell ref="D38:D39"/>
    <mergeCell ref="A62:G62"/>
    <mergeCell ref="C53:E53"/>
    <mergeCell ref="C54:E54"/>
    <mergeCell ref="C56:E56"/>
    <mergeCell ref="C59:E59"/>
    <mergeCell ref="C51:E51"/>
    <mergeCell ref="A63:D63"/>
    <mergeCell ref="C57:E57"/>
  </mergeCells>
  <dataValidations count="3">
    <dataValidation type="list" allowBlank="1" showInputMessage="1" showErrorMessage="1" sqref="I5:J5">
      <formula1>"2,3,4"</formula1>
    </dataValidation>
    <dataValidation type="list" allowBlank="1" showInputMessage="1" showErrorMessage="1" sqref="K5:L5">
      <formula1>"5,6"</formula1>
    </dataValidation>
    <dataValidation type="list" allowBlank="1" showInputMessage="1" showErrorMessage="1" sqref="I38:J38">
      <formula1>"2,3"</formula1>
    </dataValidation>
  </dataValidations>
  <pageMargins left="0.23622047244094491" right="0.23622047244094491" top="0.74803149606299213" bottom="0.74803149606299213" header="0.31496062992125984" footer="0.31496062992125984"/>
  <pageSetup paperSize="9"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M662"/>
  <sheetViews>
    <sheetView topLeftCell="A623" workbookViewId="0">
      <selection activeCell="C564" sqref="C564"/>
    </sheetView>
  </sheetViews>
  <sheetFormatPr defaultRowHeight="15" x14ac:dyDescent="0.25"/>
  <cols>
    <col min="3" max="3" width="10" bestFit="1" customWidth="1"/>
    <col min="10" max="10" width="10" style="222" bestFit="1" customWidth="1"/>
  </cols>
  <sheetData>
    <row r="1" spans="1:12" x14ac:dyDescent="0.25">
      <c r="A1" s="194" t="s">
        <v>36</v>
      </c>
      <c r="B1" s="194" t="s">
        <v>67</v>
      </c>
      <c r="C1" s="194" t="s">
        <v>3</v>
      </c>
      <c r="D1" s="194" t="s">
        <v>2</v>
      </c>
      <c r="E1" s="193" t="s">
        <v>69</v>
      </c>
      <c r="J1" s="194" t="s">
        <v>81</v>
      </c>
      <c r="L1" t="s">
        <v>70</v>
      </c>
    </row>
    <row r="2" spans="1:12" x14ac:dyDescent="0.25">
      <c r="A2" s="192" t="s">
        <v>37</v>
      </c>
      <c r="B2">
        <v>1</v>
      </c>
      <c r="C2" s="195">
        <v>0</v>
      </c>
      <c r="D2">
        <v>0</v>
      </c>
      <c r="E2" t="str">
        <f>A2&amp;B2</f>
        <v>М1</v>
      </c>
      <c r="G2" s="195"/>
      <c r="J2" s="195">
        <v>0</v>
      </c>
    </row>
    <row r="3" spans="1:12" x14ac:dyDescent="0.25">
      <c r="A3" s="192" t="s">
        <v>37</v>
      </c>
      <c r="B3">
        <v>1</v>
      </c>
      <c r="C3" s="195">
        <v>1</v>
      </c>
      <c r="D3">
        <v>6</v>
      </c>
      <c r="E3" t="str">
        <f t="shared" ref="E3:E66" si="0">A3&amp;B3</f>
        <v>М1</v>
      </c>
      <c r="G3" s="195"/>
      <c r="J3" s="195">
        <v>1</v>
      </c>
    </row>
    <row r="4" spans="1:12" x14ac:dyDescent="0.25">
      <c r="A4" s="192" t="s">
        <v>37</v>
      </c>
      <c r="B4">
        <v>1</v>
      </c>
      <c r="C4" s="195">
        <v>2</v>
      </c>
      <c r="D4">
        <v>12</v>
      </c>
      <c r="E4" t="str">
        <f t="shared" si="0"/>
        <v>М1</v>
      </c>
      <c r="G4" s="195"/>
      <c r="J4" s="195">
        <v>2</v>
      </c>
    </row>
    <row r="5" spans="1:12" x14ac:dyDescent="0.25">
      <c r="A5" s="192" t="s">
        <v>37</v>
      </c>
      <c r="B5">
        <v>1</v>
      </c>
      <c r="C5" s="195">
        <v>3</v>
      </c>
      <c r="D5">
        <v>16</v>
      </c>
      <c r="E5" t="str">
        <f t="shared" si="0"/>
        <v>М1</v>
      </c>
      <c r="G5" s="195"/>
      <c r="J5" s="195">
        <v>3</v>
      </c>
    </row>
    <row r="6" spans="1:12" x14ac:dyDescent="0.25">
      <c r="A6" s="192" t="s">
        <v>37</v>
      </c>
      <c r="B6">
        <v>1</v>
      </c>
      <c r="C6" s="195">
        <v>4</v>
      </c>
      <c r="D6">
        <v>22</v>
      </c>
      <c r="E6" t="str">
        <f t="shared" si="0"/>
        <v>М1</v>
      </c>
      <c r="G6" s="195"/>
      <c r="J6" s="195">
        <v>4</v>
      </c>
    </row>
    <row r="7" spans="1:12" x14ac:dyDescent="0.25">
      <c r="A7" s="192" t="s">
        <v>37</v>
      </c>
      <c r="B7">
        <v>1</v>
      </c>
      <c r="C7" s="195">
        <v>5</v>
      </c>
      <c r="D7">
        <v>25</v>
      </c>
      <c r="E7" t="str">
        <f t="shared" si="0"/>
        <v>М1</v>
      </c>
      <c r="G7" s="195"/>
      <c r="J7" s="195">
        <v>5</v>
      </c>
    </row>
    <row r="8" spans="1:12" x14ac:dyDescent="0.25">
      <c r="A8" s="192" t="s">
        <v>37</v>
      </c>
      <c r="B8">
        <v>1</v>
      </c>
      <c r="C8" s="195">
        <v>6</v>
      </c>
      <c r="D8">
        <v>30</v>
      </c>
      <c r="E8" t="str">
        <f t="shared" si="0"/>
        <v>М1</v>
      </c>
      <c r="G8" s="195"/>
      <c r="J8" s="195">
        <v>6</v>
      </c>
    </row>
    <row r="9" spans="1:12" x14ac:dyDescent="0.25">
      <c r="A9" s="192" t="s">
        <v>37</v>
      </c>
      <c r="B9">
        <v>1</v>
      </c>
      <c r="C9" s="195">
        <v>7</v>
      </c>
      <c r="D9">
        <v>34</v>
      </c>
      <c r="E9" t="str">
        <f t="shared" si="0"/>
        <v>М1</v>
      </c>
      <c r="G9" s="195"/>
      <c r="J9" s="195">
        <v>7</v>
      </c>
    </row>
    <row r="10" spans="1:12" x14ac:dyDescent="0.25">
      <c r="A10" s="192" t="s">
        <v>37</v>
      </c>
      <c r="B10">
        <v>1</v>
      </c>
      <c r="C10" s="195">
        <v>8</v>
      </c>
      <c r="D10">
        <v>38</v>
      </c>
      <c r="E10" t="str">
        <f t="shared" si="0"/>
        <v>М1</v>
      </c>
      <c r="G10" s="195"/>
      <c r="J10" s="195">
        <v>8</v>
      </c>
    </row>
    <row r="11" spans="1:12" x14ac:dyDescent="0.25">
      <c r="A11" s="192" t="s">
        <v>37</v>
      </c>
      <c r="B11">
        <v>1</v>
      </c>
      <c r="C11" s="195">
        <v>9</v>
      </c>
      <c r="D11">
        <v>42</v>
      </c>
      <c r="E11" t="str">
        <f t="shared" si="0"/>
        <v>М1</v>
      </c>
      <c r="G11" s="195"/>
      <c r="J11" s="195">
        <v>9</v>
      </c>
    </row>
    <row r="12" spans="1:12" x14ac:dyDescent="0.25">
      <c r="A12" s="192" t="s">
        <v>37</v>
      </c>
      <c r="B12">
        <v>1</v>
      </c>
      <c r="C12" s="195">
        <v>10</v>
      </c>
      <c r="D12">
        <v>46</v>
      </c>
      <c r="E12" t="str">
        <f t="shared" si="0"/>
        <v>М1</v>
      </c>
      <c r="G12" s="195"/>
      <c r="J12" s="195">
        <v>10</v>
      </c>
    </row>
    <row r="13" spans="1:12" x14ac:dyDescent="0.25">
      <c r="A13" s="192" t="s">
        <v>37</v>
      </c>
      <c r="B13">
        <v>1</v>
      </c>
      <c r="C13" s="195">
        <v>11</v>
      </c>
      <c r="D13">
        <v>50</v>
      </c>
      <c r="E13" t="str">
        <f t="shared" si="0"/>
        <v>М1</v>
      </c>
      <c r="G13" s="195"/>
      <c r="J13" s="195">
        <v>11</v>
      </c>
    </row>
    <row r="14" spans="1:12" x14ac:dyDescent="0.25">
      <c r="A14" s="192" t="s">
        <v>37</v>
      </c>
      <c r="B14">
        <v>1</v>
      </c>
      <c r="C14" s="195">
        <v>12</v>
      </c>
      <c r="D14">
        <v>54</v>
      </c>
      <c r="E14" t="str">
        <f t="shared" si="0"/>
        <v>М1</v>
      </c>
      <c r="G14" s="195"/>
      <c r="J14" s="195">
        <v>12</v>
      </c>
    </row>
    <row r="15" spans="1:12" x14ac:dyDescent="0.25">
      <c r="A15" s="192" t="s">
        <v>37</v>
      </c>
      <c r="B15">
        <v>1</v>
      </c>
      <c r="C15" s="195">
        <v>13</v>
      </c>
      <c r="D15">
        <v>58</v>
      </c>
      <c r="E15" t="str">
        <f t="shared" si="0"/>
        <v>М1</v>
      </c>
      <c r="G15" s="195"/>
      <c r="J15" s="195">
        <v>13</v>
      </c>
    </row>
    <row r="16" spans="1:12" x14ac:dyDescent="0.25">
      <c r="A16" s="192" t="s">
        <v>37</v>
      </c>
      <c r="B16">
        <v>1</v>
      </c>
      <c r="C16" s="195">
        <v>14</v>
      </c>
      <c r="D16">
        <v>62</v>
      </c>
      <c r="E16" t="str">
        <f t="shared" si="0"/>
        <v>М1</v>
      </c>
      <c r="G16" s="195"/>
      <c r="J16" s="195">
        <v>14</v>
      </c>
    </row>
    <row r="17" spans="1:10" x14ac:dyDescent="0.25">
      <c r="A17" s="192" t="s">
        <v>37</v>
      </c>
      <c r="B17">
        <v>1</v>
      </c>
      <c r="C17" s="195">
        <v>15</v>
      </c>
      <c r="D17">
        <v>66</v>
      </c>
      <c r="E17" t="str">
        <f t="shared" si="0"/>
        <v>М1</v>
      </c>
      <c r="G17" s="195"/>
      <c r="J17" s="195">
        <v>15</v>
      </c>
    </row>
    <row r="18" spans="1:10" x14ac:dyDescent="0.25">
      <c r="A18" s="192" t="s">
        <v>37</v>
      </c>
      <c r="B18">
        <v>1</v>
      </c>
      <c r="C18" s="195">
        <v>16</v>
      </c>
      <c r="D18">
        <v>70</v>
      </c>
      <c r="E18" t="str">
        <f t="shared" si="0"/>
        <v>М1</v>
      </c>
      <c r="G18" s="195"/>
      <c r="J18" s="195">
        <v>16</v>
      </c>
    </row>
    <row r="19" spans="1:10" x14ac:dyDescent="0.25">
      <c r="A19" s="192" t="s">
        <v>37</v>
      </c>
      <c r="B19">
        <v>1</v>
      </c>
      <c r="C19" s="195">
        <v>17</v>
      </c>
      <c r="D19">
        <v>73</v>
      </c>
      <c r="E19" t="str">
        <f t="shared" si="0"/>
        <v>М1</v>
      </c>
      <c r="G19" s="195"/>
      <c r="J19" s="195">
        <v>17</v>
      </c>
    </row>
    <row r="20" spans="1:10" x14ac:dyDescent="0.25">
      <c r="A20" s="192" t="s">
        <v>37</v>
      </c>
      <c r="B20">
        <v>1</v>
      </c>
      <c r="C20" s="195">
        <v>18</v>
      </c>
      <c r="D20">
        <v>76</v>
      </c>
      <c r="E20" t="str">
        <f t="shared" si="0"/>
        <v>М1</v>
      </c>
      <c r="G20" s="195"/>
      <c r="J20" s="195">
        <v>18</v>
      </c>
    </row>
    <row r="21" spans="1:10" x14ac:dyDescent="0.25">
      <c r="A21" s="192" t="s">
        <v>37</v>
      </c>
      <c r="B21">
        <v>1</v>
      </c>
      <c r="C21" s="195">
        <v>19</v>
      </c>
      <c r="D21">
        <v>78</v>
      </c>
      <c r="E21" t="str">
        <f t="shared" si="0"/>
        <v>М1</v>
      </c>
      <c r="G21" s="195"/>
      <c r="J21" s="195">
        <v>19</v>
      </c>
    </row>
    <row r="22" spans="1:10" x14ac:dyDescent="0.25">
      <c r="A22" s="192" t="s">
        <v>37</v>
      </c>
      <c r="B22">
        <v>1</v>
      </c>
      <c r="C22" s="195">
        <v>20</v>
      </c>
      <c r="D22">
        <v>80</v>
      </c>
      <c r="E22" t="str">
        <f t="shared" si="0"/>
        <v>М1</v>
      </c>
      <c r="G22" s="195"/>
      <c r="J22" s="195">
        <v>20</v>
      </c>
    </row>
    <row r="23" spans="1:10" x14ac:dyDescent="0.25">
      <c r="A23" s="192" t="s">
        <v>37</v>
      </c>
      <c r="B23">
        <v>1</v>
      </c>
      <c r="C23" s="195">
        <v>21</v>
      </c>
      <c r="D23">
        <v>82</v>
      </c>
      <c r="E23" t="str">
        <f t="shared" si="0"/>
        <v>М1</v>
      </c>
      <c r="G23" s="195"/>
      <c r="J23" s="195">
        <v>21</v>
      </c>
    </row>
    <row r="24" spans="1:10" x14ac:dyDescent="0.25">
      <c r="A24" s="192" t="s">
        <v>37</v>
      </c>
      <c r="B24">
        <v>1</v>
      </c>
      <c r="C24" s="195">
        <v>22</v>
      </c>
      <c r="D24">
        <v>84</v>
      </c>
      <c r="E24" t="str">
        <f t="shared" si="0"/>
        <v>М1</v>
      </c>
      <c r="G24" s="195"/>
      <c r="J24" s="195">
        <v>22</v>
      </c>
    </row>
    <row r="25" spans="1:10" x14ac:dyDescent="0.25">
      <c r="A25" s="192" t="s">
        <v>37</v>
      </c>
      <c r="B25">
        <v>1</v>
      </c>
      <c r="C25" s="195">
        <v>23</v>
      </c>
      <c r="D25">
        <v>86</v>
      </c>
      <c r="E25" t="str">
        <f t="shared" si="0"/>
        <v>М1</v>
      </c>
      <c r="G25" s="195"/>
      <c r="J25" s="195">
        <v>23</v>
      </c>
    </row>
    <row r="26" spans="1:10" x14ac:dyDescent="0.25">
      <c r="A26" s="192" t="s">
        <v>37</v>
      </c>
      <c r="B26">
        <v>1</v>
      </c>
      <c r="C26" s="195">
        <v>24</v>
      </c>
      <c r="D26">
        <v>88</v>
      </c>
      <c r="E26" t="str">
        <f t="shared" si="0"/>
        <v>М1</v>
      </c>
      <c r="G26" s="195"/>
      <c r="J26" s="195">
        <v>24</v>
      </c>
    </row>
    <row r="27" spans="1:10" x14ac:dyDescent="0.25">
      <c r="A27" s="192" t="s">
        <v>37</v>
      </c>
      <c r="B27">
        <v>1</v>
      </c>
      <c r="C27" s="195">
        <v>25</v>
      </c>
      <c r="D27">
        <v>90</v>
      </c>
      <c r="E27" t="str">
        <f t="shared" si="0"/>
        <v>М1</v>
      </c>
      <c r="G27" s="195"/>
      <c r="J27" s="195">
        <v>25</v>
      </c>
    </row>
    <row r="28" spans="1:10" x14ac:dyDescent="0.25">
      <c r="A28" s="192" t="s">
        <v>37</v>
      </c>
      <c r="B28">
        <v>1</v>
      </c>
      <c r="C28" s="195">
        <v>26</v>
      </c>
      <c r="D28">
        <v>92</v>
      </c>
      <c r="E28" t="str">
        <f t="shared" si="0"/>
        <v>М1</v>
      </c>
      <c r="G28" s="195"/>
      <c r="J28" s="195">
        <v>26</v>
      </c>
    </row>
    <row r="29" spans="1:10" x14ac:dyDescent="0.25">
      <c r="A29" s="192" t="s">
        <v>37</v>
      </c>
      <c r="B29">
        <v>1</v>
      </c>
      <c r="C29" s="195">
        <v>27</v>
      </c>
      <c r="D29">
        <v>94</v>
      </c>
      <c r="E29" t="str">
        <f t="shared" si="0"/>
        <v>М1</v>
      </c>
      <c r="G29" s="195"/>
      <c r="J29" s="195">
        <v>27</v>
      </c>
    </row>
    <row r="30" spans="1:10" x14ac:dyDescent="0.25">
      <c r="A30" s="192" t="s">
        <v>37</v>
      </c>
      <c r="B30">
        <v>1</v>
      </c>
      <c r="C30" s="195">
        <v>28</v>
      </c>
      <c r="D30">
        <v>96</v>
      </c>
      <c r="E30" t="str">
        <f t="shared" si="0"/>
        <v>М1</v>
      </c>
      <c r="G30" s="195"/>
      <c r="J30" s="195">
        <v>28</v>
      </c>
    </row>
    <row r="31" spans="1:10" x14ac:dyDescent="0.25">
      <c r="A31" s="192" t="s">
        <v>37</v>
      </c>
      <c r="B31">
        <v>1</v>
      </c>
      <c r="C31" s="195">
        <v>29</v>
      </c>
      <c r="D31">
        <v>98</v>
      </c>
      <c r="E31" t="str">
        <f t="shared" si="0"/>
        <v>М1</v>
      </c>
      <c r="G31" s="195"/>
      <c r="J31" s="195">
        <v>29</v>
      </c>
    </row>
    <row r="32" spans="1:10" x14ac:dyDescent="0.25">
      <c r="A32" s="192" t="s">
        <v>37</v>
      </c>
      <c r="B32">
        <v>1</v>
      </c>
      <c r="C32" s="195">
        <v>30</v>
      </c>
      <c r="D32">
        <v>100</v>
      </c>
      <c r="E32" t="str">
        <f t="shared" si="0"/>
        <v>М1</v>
      </c>
      <c r="G32" s="195"/>
      <c r="J32" s="195">
        <v>30</v>
      </c>
    </row>
    <row r="33" spans="1:10" x14ac:dyDescent="0.25">
      <c r="A33" s="192" t="s">
        <v>37</v>
      </c>
      <c r="B33">
        <v>1</v>
      </c>
      <c r="C33" s="195">
        <v>999</v>
      </c>
      <c r="D33">
        <v>100</v>
      </c>
      <c r="E33" t="str">
        <f t="shared" si="0"/>
        <v>М1</v>
      </c>
      <c r="G33" s="195"/>
      <c r="J33" s="195">
        <v>999</v>
      </c>
    </row>
    <row r="34" spans="1:10" x14ac:dyDescent="0.25">
      <c r="A34" s="192" t="s">
        <v>37</v>
      </c>
      <c r="B34">
        <v>2</v>
      </c>
      <c r="C34" s="316">
        <v>0</v>
      </c>
      <c r="D34">
        <v>100</v>
      </c>
      <c r="E34" t="str">
        <f t="shared" si="0"/>
        <v>М2</v>
      </c>
      <c r="G34" s="316"/>
      <c r="J34" s="195">
        <v>0</v>
      </c>
    </row>
    <row r="35" spans="1:10" x14ac:dyDescent="0.25">
      <c r="A35" s="192" t="s">
        <v>37</v>
      </c>
      <c r="B35">
        <v>2</v>
      </c>
      <c r="C35" s="316">
        <v>8.4490740740740731E-5</v>
      </c>
      <c r="D35">
        <v>100</v>
      </c>
      <c r="E35" t="str">
        <f t="shared" si="0"/>
        <v>М2</v>
      </c>
      <c r="G35" s="316"/>
      <c r="J35" s="195">
        <v>7.3</v>
      </c>
    </row>
    <row r="36" spans="1:10" x14ac:dyDescent="0.25">
      <c r="A36" s="192" t="s">
        <v>37</v>
      </c>
      <c r="B36">
        <v>2</v>
      </c>
      <c r="C36" s="316">
        <v>8.5069444444444431E-5</v>
      </c>
      <c r="D36">
        <v>99</v>
      </c>
      <c r="E36" t="str">
        <f t="shared" si="0"/>
        <v>М2</v>
      </c>
      <c r="G36" s="316"/>
      <c r="J36" s="195">
        <v>7.35</v>
      </c>
    </row>
    <row r="37" spans="1:10" x14ac:dyDescent="0.25">
      <c r="A37" s="192" t="s">
        <v>37</v>
      </c>
      <c r="B37">
        <v>2</v>
      </c>
      <c r="C37" s="316">
        <v>8.5648148148148145E-5</v>
      </c>
      <c r="D37">
        <v>98</v>
      </c>
      <c r="E37" t="str">
        <f t="shared" si="0"/>
        <v>М2</v>
      </c>
      <c r="G37" s="316"/>
      <c r="J37" s="195">
        <v>7.4</v>
      </c>
    </row>
    <row r="38" spans="1:10" x14ac:dyDescent="0.25">
      <c r="A38" s="192" t="s">
        <v>37</v>
      </c>
      <c r="B38">
        <v>2</v>
      </c>
      <c r="C38" s="316">
        <v>8.6226851851851859E-5</v>
      </c>
      <c r="D38">
        <v>97</v>
      </c>
      <c r="E38" t="str">
        <f t="shared" si="0"/>
        <v>М2</v>
      </c>
      <c r="G38" s="316"/>
      <c r="J38" s="195">
        <v>7.45</v>
      </c>
    </row>
    <row r="39" spans="1:10" x14ac:dyDescent="0.25">
      <c r="A39" s="192" t="s">
        <v>37</v>
      </c>
      <c r="B39">
        <v>2</v>
      </c>
      <c r="C39" s="316">
        <v>8.6805555555555545E-5</v>
      </c>
      <c r="D39">
        <v>96</v>
      </c>
      <c r="E39" t="str">
        <f t="shared" si="0"/>
        <v>М2</v>
      </c>
      <c r="G39" s="316"/>
      <c r="J39" s="195">
        <v>7.5</v>
      </c>
    </row>
    <row r="40" spans="1:10" x14ac:dyDescent="0.25">
      <c r="A40" s="192" t="s">
        <v>37</v>
      </c>
      <c r="B40">
        <v>2</v>
      </c>
      <c r="C40" s="316">
        <v>8.7152777777777793E-5</v>
      </c>
      <c r="D40">
        <v>95</v>
      </c>
      <c r="E40" t="str">
        <f t="shared" si="0"/>
        <v>М2</v>
      </c>
      <c r="G40" s="316"/>
      <c r="J40" s="195">
        <v>7.53</v>
      </c>
    </row>
    <row r="41" spans="1:10" x14ac:dyDescent="0.25">
      <c r="A41" s="192" t="s">
        <v>37</v>
      </c>
      <c r="B41">
        <v>2</v>
      </c>
      <c r="C41" s="316">
        <v>8.7615740740740739E-5</v>
      </c>
      <c r="D41">
        <v>94</v>
      </c>
      <c r="E41" t="str">
        <f t="shared" si="0"/>
        <v>М2</v>
      </c>
      <c r="G41" s="316"/>
      <c r="J41" s="195">
        <v>7.57</v>
      </c>
    </row>
    <row r="42" spans="1:10" x14ac:dyDescent="0.25">
      <c r="A42" s="192" t="s">
        <v>37</v>
      </c>
      <c r="B42">
        <v>2</v>
      </c>
      <c r="C42" s="316">
        <v>8.7962962962962959E-5</v>
      </c>
      <c r="D42">
        <v>93</v>
      </c>
      <c r="E42" t="str">
        <f t="shared" si="0"/>
        <v>М2</v>
      </c>
      <c r="G42" s="316"/>
      <c r="J42" s="195">
        <v>7.6</v>
      </c>
    </row>
    <row r="43" spans="1:10" x14ac:dyDescent="0.25">
      <c r="A43" s="192" t="s">
        <v>37</v>
      </c>
      <c r="B43">
        <v>2</v>
      </c>
      <c r="C43" s="316">
        <v>8.8310185185185193E-5</v>
      </c>
      <c r="D43">
        <v>92</v>
      </c>
      <c r="E43" t="str">
        <f t="shared" si="0"/>
        <v>М2</v>
      </c>
      <c r="G43" s="316"/>
      <c r="J43" s="195">
        <v>7.63</v>
      </c>
    </row>
    <row r="44" spans="1:10" x14ac:dyDescent="0.25">
      <c r="A44" s="192" t="s">
        <v>37</v>
      </c>
      <c r="B44">
        <v>2</v>
      </c>
      <c r="C44" s="316">
        <v>8.8773148148148153E-5</v>
      </c>
      <c r="D44">
        <v>91</v>
      </c>
      <c r="E44" t="str">
        <f t="shared" si="0"/>
        <v>М2</v>
      </c>
      <c r="G44" s="316"/>
      <c r="J44" s="195">
        <v>7.67</v>
      </c>
    </row>
    <row r="45" spans="1:10" x14ac:dyDescent="0.25">
      <c r="A45" s="192" t="s">
        <v>37</v>
      </c>
      <c r="B45">
        <v>2</v>
      </c>
      <c r="C45" s="316">
        <v>8.9120370370370387E-5</v>
      </c>
      <c r="D45">
        <v>90</v>
      </c>
      <c r="E45" t="str">
        <f t="shared" si="0"/>
        <v>М2</v>
      </c>
      <c r="G45" s="316"/>
      <c r="J45" s="195">
        <v>7.7</v>
      </c>
    </row>
    <row r="46" spans="1:10" x14ac:dyDescent="0.25">
      <c r="A46" s="192" t="s">
        <v>37</v>
      </c>
      <c r="B46">
        <v>2</v>
      </c>
      <c r="C46" s="316">
        <v>8.935185185185184E-5</v>
      </c>
      <c r="D46">
        <v>89</v>
      </c>
      <c r="E46" t="str">
        <f t="shared" si="0"/>
        <v>М2</v>
      </c>
      <c r="G46" s="316"/>
      <c r="J46" s="195">
        <v>7.72</v>
      </c>
    </row>
    <row r="47" spans="1:10" x14ac:dyDescent="0.25">
      <c r="A47" s="192" t="s">
        <v>37</v>
      </c>
      <c r="B47">
        <v>2</v>
      </c>
      <c r="C47" s="316">
        <v>8.98148148148148E-5</v>
      </c>
      <c r="D47">
        <v>88</v>
      </c>
      <c r="E47" t="str">
        <f t="shared" si="0"/>
        <v>М2</v>
      </c>
      <c r="G47" s="316"/>
      <c r="J47" s="195">
        <v>7.76</v>
      </c>
    </row>
    <row r="48" spans="1:10" x14ac:dyDescent="0.25">
      <c r="A48" s="192" t="s">
        <v>37</v>
      </c>
      <c r="B48">
        <v>2</v>
      </c>
      <c r="C48" s="316">
        <v>9.0046296296296307E-5</v>
      </c>
      <c r="D48">
        <v>87</v>
      </c>
      <c r="E48" t="str">
        <f t="shared" si="0"/>
        <v>М2</v>
      </c>
      <c r="G48" s="316"/>
      <c r="J48" s="195">
        <v>7.78</v>
      </c>
    </row>
    <row r="49" spans="1:10" x14ac:dyDescent="0.25">
      <c r="A49" s="192" t="s">
        <v>37</v>
      </c>
      <c r="B49">
        <v>2</v>
      </c>
      <c r="C49" s="316">
        <v>9.0277777777777787E-5</v>
      </c>
      <c r="D49">
        <v>86</v>
      </c>
      <c r="E49" t="str">
        <f t="shared" si="0"/>
        <v>М2</v>
      </c>
      <c r="G49" s="316"/>
      <c r="J49" s="195">
        <v>7.8</v>
      </c>
    </row>
    <row r="50" spans="1:10" x14ac:dyDescent="0.25">
      <c r="A50" s="192" t="s">
        <v>37</v>
      </c>
      <c r="B50">
        <v>2</v>
      </c>
      <c r="C50" s="316">
        <v>9.0393518518518514E-5</v>
      </c>
      <c r="D50">
        <v>85</v>
      </c>
      <c r="E50" t="str">
        <f t="shared" si="0"/>
        <v>М2</v>
      </c>
      <c r="G50" s="316"/>
      <c r="J50" s="195">
        <v>7.81</v>
      </c>
    </row>
    <row r="51" spans="1:10" x14ac:dyDescent="0.25">
      <c r="A51" s="192" t="s">
        <v>37</v>
      </c>
      <c r="B51">
        <v>2</v>
      </c>
      <c r="C51" s="316">
        <v>9.0509259259259267E-5</v>
      </c>
      <c r="D51">
        <v>84</v>
      </c>
      <c r="E51" t="str">
        <f t="shared" si="0"/>
        <v>М2</v>
      </c>
      <c r="G51" s="316"/>
      <c r="J51" s="195">
        <v>7.82</v>
      </c>
    </row>
    <row r="52" spans="1:10" x14ac:dyDescent="0.25">
      <c r="A52" s="192" t="s">
        <v>37</v>
      </c>
      <c r="B52">
        <v>2</v>
      </c>
      <c r="C52" s="316">
        <v>9.0624999999999994E-5</v>
      </c>
      <c r="D52">
        <v>83</v>
      </c>
      <c r="E52" t="str">
        <f t="shared" si="0"/>
        <v>М2</v>
      </c>
      <c r="G52" s="316"/>
      <c r="J52" s="195">
        <v>7.83</v>
      </c>
    </row>
    <row r="53" spans="1:10" x14ac:dyDescent="0.25">
      <c r="A53" s="192" t="s">
        <v>37</v>
      </c>
      <c r="B53">
        <v>2</v>
      </c>
      <c r="C53" s="316">
        <v>9.0740740740740747E-5</v>
      </c>
      <c r="D53">
        <v>82</v>
      </c>
      <c r="E53" t="str">
        <f t="shared" si="0"/>
        <v>М2</v>
      </c>
      <c r="G53" s="316"/>
      <c r="J53" s="195">
        <v>7.84</v>
      </c>
    </row>
    <row r="54" spans="1:10" x14ac:dyDescent="0.25">
      <c r="A54" s="192" t="s">
        <v>37</v>
      </c>
      <c r="B54">
        <v>2</v>
      </c>
      <c r="C54" s="316">
        <v>9.0856481481481487E-5</v>
      </c>
      <c r="D54">
        <v>81</v>
      </c>
      <c r="E54" t="str">
        <f t="shared" si="0"/>
        <v>М2</v>
      </c>
      <c r="G54" s="316"/>
      <c r="J54" s="195">
        <v>7.85</v>
      </c>
    </row>
    <row r="55" spans="1:10" x14ac:dyDescent="0.25">
      <c r="A55" s="192" t="s">
        <v>37</v>
      </c>
      <c r="B55">
        <v>2</v>
      </c>
      <c r="C55" s="316">
        <v>9.0972222222222227E-5</v>
      </c>
      <c r="D55">
        <v>80</v>
      </c>
      <c r="E55" t="str">
        <f t="shared" si="0"/>
        <v>М2</v>
      </c>
      <c r="G55" s="316"/>
      <c r="J55" s="195">
        <v>7.86</v>
      </c>
    </row>
    <row r="56" spans="1:10" x14ac:dyDescent="0.25">
      <c r="A56" s="192" t="s">
        <v>37</v>
      </c>
      <c r="B56">
        <v>2</v>
      </c>
      <c r="C56" s="316">
        <v>9.1087962962962967E-5</v>
      </c>
      <c r="D56">
        <v>79</v>
      </c>
      <c r="E56" t="str">
        <f t="shared" si="0"/>
        <v>М2</v>
      </c>
      <c r="G56" s="316"/>
      <c r="J56" s="195">
        <v>7.87</v>
      </c>
    </row>
    <row r="57" spans="1:10" x14ac:dyDescent="0.25">
      <c r="A57" s="192" t="s">
        <v>37</v>
      </c>
      <c r="B57">
        <v>2</v>
      </c>
      <c r="C57" s="316">
        <v>9.1319444444444434E-5</v>
      </c>
      <c r="D57">
        <v>78</v>
      </c>
      <c r="E57" t="str">
        <f t="shared" si="0"/>
        <v>М2</v>
      </c>
      <c r="G57" s="316"/>
      <c r="J57" s="195">
        <v>7.89</v>
      </c>
    </row>
    <row r="58" spans="1:10" x14ac:dyDescent="0.25">
      <c r="A58" s="192" t="s">
        <v>37</v>
      </c>
      <c r="B58">
        <v>2</v>
      </c>
      <c r="C58" s="316">
        <v>9.1435185185185188E-5</v>
      </c>
      <c r="D58">
        <v>77</v>
      </c>
      <c r="E58" t="str">
        <f t="shared" si="0"/>
        <v>М2</v>
      </c>
      <c r="G58" s="316"/>
      <c r="J58" s="195">
        <v>7.9</v>
      </c>
    </row>
    <row r="59" spans="1:10" x14ac:dyDescent="0.25">
      <c r="A59" s="192" t="s">
        <v>37</v>
      </c>
      <c r="B59">
        <v>2</v>
      </c>
      <c r="C59" s="316">
        <v>9.1666666666666681E-5</v>
      </c>
      <c r="D59">
        <v>76</v>
      </c>
      <c r="E59" t="str">
        <f t="shared" si="0"/>
        <v>М2</v>
      </c>
      <c r="G59" s="316"/>
      <c r="J59" s="195">
        <v>7.92</v>
      </c>
    </row>
    <row r="60" spans="1:10" x14ac:dyDescent="0.25">
      <c r="A60" s="192" t="s">
        <v>37</v>
      </c>
      <c r="B60">
        <v>2</v>
      </c>
      <c r="C60" s="316">
        <v>9.1898148148148161E-5</v>
      </c>
      <c r="D60">
        <v>75</v>
      </c>
      <c r="E60" t="str">
        <f t="shared" si="0"/>
        <v>М2</v>
      </c>
      <c r="G60" s="316"/>
      <c r="J60" s="195">
        <v>7.94</v>
      </c>
    </row>
    <row r="61" spans="1:10" x14ac:dyDescent="0.25">
      <c r="A61" s="192" t="s">
        <v>37</v>
      </c>
      <c r="B61">
        <v>2</v>
      </c>
      <c r="C61" s="316">
        <v>9.2129629629629641E-5</v>
      </c>
      <c r="D61">
        <v>74</v>
      </c>
      <c r="E61" t="str">
        <f t="shared" si="0"/>
        <v>М2</v>
      </c>
      <c r="G61" s="316"/>
      <c r="J61" s="195">
        <v>7.96</v>
      </c>
    </row>
    <row r="62" spans="1:10" x14ac:dyDescent="0.25">
      <c r="A62" s="192" t="s">
        <v>37</v>
      </c>
      <c r="B62">
        <v>2</v>
      </c>
      <c r="C62" s="316">
        <v>9.2361111111111121E-5</v>
      </c>
      <c r="D62">
        <v>73</v>
      </c>
      <c r="E62" t="str">
        <f t="shared" si="0"/>
        <v>М2</v>
      </c>
      <c r="G62" s="316"/>
      <c r="J62" s="195">
        <v>7.98</v>
      </c>
    </row>
    <row r="63" spans="1:10" x14ac:dyDescent="0.25">
      <c r="A63" s="192" t="s">
        <v>37</v>
      </c>
      <c r="B63">
        <v>2</v>
      </c>
      <c r="C63" s="316">
        <v>9.2592592592592588E-5</v>
      </c>
      <c r="D63">
        <v>72</v>
      </c>
      <c r="E63" t="str">
        <f t="shared" si="0"/>
        <v>М2</v>
      </c>
      <c r="G63" s="316"/>
      <c r="J63" s="195">
        <v>8</v>
      </c>
    </row>
    <row r="64" spans="1:10" x14ac:dyDescent="0.25">
      <c r="A64" s="192" t="s">
        <v>37</v>
      </c>
      <c r="B64">
        <v>2</v>
      </c>
      <c r="C64" s="316">
        <v>9.2824074074074082E-5</v>
      </c>
      <c r="D64">
        <v>71</v>
      </c>
      <c r="E64" t="str">
        <f t="shared" si="0"/>
        <v>М2</v>
      </c>
      <c r="G64" s="316"/>
      <c r="J64" s="195">
        <v>8.02</v>
      </c>
    </row>
    <row r="65" spans="1:10" x14ac:dyDescent="0.25">
      <c r="A65" s="192" t="s">
        <v>37</v>
      </c>
      <c r="B65">
        <v>2</v>
      </c>
      <c r="C65" s="316">
        <v>9.3055555555555548E-5</v>
      </c>
      <c r="D65">
        <v>70</v>
      </c>
      <c r="E65" t="str">
        <f t="shared" si="0"/>
        <v>М2</v>
      </c>
      <c r="G65" s="316"/>
      <c r="J65" s="195">
        <v>8.0399999999999991</v>
      </c>
    </row>
    <row r="66" spans="1:10" x14ac:dyDescent="0.25">
      <c r="A66" s="192" t="s">
        <v>37</v>
      </c>
      <c r="B66">
        <v>2</v>
      </c>
      <c r="C66" s="316">
        <v>9.3287037037037055E-5</v>
      </c>
      <c r="D66">
        <v>69</v>
      </c>
      <c r="E66" t="str">
        <f t="shared" si="0"/>
        <v>М2</v>
      </c>
      <c r="G66" s="316"/>
      <c r="J66" s="195">
        <v>8.06</v>
      </c>
    </row>
    <row r="67" spans="1:10" x14ac:dyDescent="0.25">
      <c r="A67" s="192" t="s">
        <v>37</v>
      </c>
      <c r="B67">
        <v>2</v>
      </c>
      <c r="C67" s="316">
        <v>9.3518518518518522E-5</v>
      </c>
      <c r="D67">
        <v>68</v>
      </c>
      <c r="E67" t="str">
        <f t="shared" ref="E67:E130" si="1">A67&amp;B67</f>
        <v>М2</v>
      </c>
      <c r="G67" s="316"/>
      <c r="J67" s="195">
        <v>8.08</v>
      </c>
    </row>
    <row r="68" spans="1:10" x14ac:dyDescent="0.25">
      <c r="A68" s="192" t="s">
        <v>37</v>
      </c>
      <c r="B68">
        <v>2</v>
      </c>
      <c r="C68" s="316">
        <v>9.3634259259259262E-5</v>
      </c>
      <c r="D68">
        <v>67</v>
      </c>
      <c r="E68" t="str">
        <f t="shared" si="1"/>
        <v>М2</v>
      </c>
      <c r="G68" s="316"/>
      <c r="J68" s="195">
        <v>8.09</v>
      </c>
    </row>
    <row r="69" spans="1:10" x14ac:dyDescent="0.25">
      <c r="A69" s="192" t="s">
        <v>37</v>
      </c>
      <c r="B69">
        <v>2</v>
      </c>
      <c r="C69" s="316">
        <v>9.3750000000000002E-5</v>
      </c>
      <c r="D69">
        <v>66</v>
      </c>
      <c r="E69" t="str">
        <f t="shared" si="1"/>
        <v>М2</v>
      </c>
      <c r="G69" s="316"/>
      <c r="J69" s="195">
        <v>8.1</v>
      </c>
    </row>
    <row r="70" spans="1:10" x14ac:dyDescent="0.25">
      <c r="A70" s="192" t="s">
        <v>37</v>
      </c>
      <c r="B70">
        <v>2</v>
      </c>
      <c r="C70" s="316">
        <v>9.3981481481481482E-5</v>
      </c>
      <c r="D70">
        <v>65</v>
      </c>
      <c r="E70" t="str">
        <f t="shared" si="1"/>
        <v>М2</v>
      </c>
      <c r="G70" s="316"/>
      <c r="J70" s="195">
        <v>8.1199999999999992</v>
      </c>
    </row>
    <row r="71" spans="1:10" x14ac:dyDescent="0.25">
      <c r="A71" s="192" t="s">
        <v>37</v>
      </c>
      <c r="B71">
        <v>2</v>
      </c>
      <c r="C71" s="316">
        <v>9.4212962962962976E-5</v>
      </c>
      <c r="D71">
        <v>64</v>
      </c>
      <c r="E71" t="str">
        <f t="shared" si="1"/>
        <v>М2</v>
      </c>
      <c r="G71" s="316"/>
      <c r="J71" s="195">
        <v>8.14</v>
      </c>
    </row>
    <row r="72" spans="1:10" x14ac:dyDescent="0.25">
      <c r="A72" s="192" t="s">
        <v>37</v>
      </c>
      <c r="B72">
        <v>2</v>
      </c>
      <c r="C72" s="316">
        <v>9.4444444444444456E-5</v>
      </c>
      <c r="D72">
        <v>63</v>
      </c>
      <c r="E72" t="str">
        <f t="shared" si="1"/>
        <v>М2</v>
      </c>
      <c r="G72" s="316"/>
      <c r="J72" s="195">
        <v>8.16</v>
      </c>
    </row>
    <row r="73" spans="1:10" x14ac:dyDescent="0.25">
      <c r="A73" s="192" t="s">
        <v>37</v>
      </c>
      <c r="B73">
        <v>2</v>
      </c>
      <c r="C73" s="316">
        <v>9.4675925925925922E-5</v>
      </c>
      <c r="D73">
        <v>62</v>
      </c>
      <c r="E73" t="str">
        <f t="shared" si="1"/>
        <v>М2</v>
      </c>
      <c r="G73" s="316"/>
      <c r="J73" s="195">
        <v>8.18</v>
      </c>
    </row>
    <row r="74" spans="1:10" x14ac:dyDescent="0.25">
      <c r="A74" s="192" t="s">
        <v>37</v>
      </c>
      <c r="B74">
        <v>2</v>
      </c>
      <c r="C74" s="316">
        <v>9.4791666666666662E-5</v>
      </c>
      <c r="D74">
        <v>61</v>
      </c>
      <c r="E74" t="str">
        <f t="shared" si="1"/>
        <v>М2</v>
      </c>
      <c r="G74" s="316"/>
      <c r="J74" s="195">
        <v>8.19</v>
      </c>
    </row>
    <row r="75" spans="1:10" x14ac:dyDescent="0.25">
      <c r="A75" s="192" t="s">
        <v>37</v>
      </c>
      <c r="B75">
        <v>2</v>
      </c>
      <c r="C75" s="316">
        <v>9.4907407407407402E-5</v>
      </c>
      <c r="D75">
        <v>60</v>
      </c>
      <c r="E75" t="str">
        <f t="shared" si="1"/>
        <v>М2</v>
      </c>
      <c r="G75" s="316"/>
      <c r="J75" s="195">
        <v>8.1999999999999993</v>
      </c>
    </row>
    <row r="76" spans="1:10" x14ac:dyDescent="0.25">
      <c r="A76" s="192" t="s">
        <v>37</v>
      </c>
      <c r="B76">
        <v>2</v>
      </c>
      <c r="C76" s="316">
        <v>9.5138888888888896E-5</v>
      </c>
      <c r="D76">
        <v>59</v>
      </c>
      <c r="E76" t="str">
        <f t="shared" si="1"/>
        <v>М2</v>
      </c>
      <c r="G76" s="316"/>
      <c r="J76" s="195">
        <v>8.2200000000000006</v>
      </c>
    </row>
    <row r="77" spans="1:10" x14ac:dyDescent="0.25">
      <c r="A77" s="192" t="s">
        <v>37</v>
      </c>
      <c r="B77">
        <v>2</v>
      </c>
      <c r="C77" s="316">
        <v>9.5370370370370376E-5</v>
      </c>
      <c r="D77">
        <v>58</v>
      </c>
      <c r="E77" t="str">
        <f t="shared" si="1"/>
        <v>М2</v>
      </c>
      <c r="G77" s="316"/>
      <c r="J77" s="195">
        <v>8.24</v>
      </c>
    </row>
    <row r="78" spans="1:10" x14ac:dyDescent="0.25">
      <c r="A78" s="192" t="s">
        <v>37</v>
      </c>
      <c r="B78">
        <v>2</v>
      </c>
      <c r="C78" s="316">
        <v>9.5601851851851856E-5</v>
      </c>
      <c r="D78">
        <v>57</v>
      </c>
      <c r="E78" t="str">
        <f t="shared" si="1"/>
        <v>М2</v>
      </c>
      <c r="G78" s="316"/>
      <c r="J78" s="195">
        <v>8.26</v>
      </c>
    </row>
    <row r="79" spans="1:10" x14ac:dyDescent="0.25">
      <c r="A79" s="192" t="s">
        <v>37</v>
      </c>
      <c r="B79">
        <v>2</v>
      </c>
      <c r="C79" s="316">
        <v>9.5833333333333336E-5</v>
      </c>
      <c r="D79">
        <v>56</v>
      </c>
      <c r="E79" t="str">
        <f t="shared" si="1"/>
        <v>М2</v>
      </c>
      <c r="G79" s="316"/>
      <c r="J79" s="195">
        <v>8.2799999999999994</v>
      </c>
    </row>
    <row r="80" spans="1:10" x14ac:dyDescent="0.25">
      <c r="A80" s="192" t="s">
        <v>37</v>
      </c>
      <c r="B80">
        <v>2</v>
      </c>
      <c r="C80" s="316">
        <v>9.5949074074074063E-5</v>
      </c>
      <c r="D80">
        <v>55</v>
      </c>
      <c r="E80" t="str">
        <f t="shared" si="1"/>
        <v>М2</v>
      </c>
      <c r="G80" s="316"/>
      <c r="J80" s="195">
        <v>8.2899999999999991</v>
      </c>
    </row>
    <row r="81" spans="1:10" x14ac:dyDescent="0.25">
      <c r="A81" s="192" t="s">
        <v>37</v>
      </c>
      <c r="B81">
        <v>2</v>
      </c>
      <c r="C81" s="316">
        <v>9.606481481481483E-5</v>
      </c>
      <c r="D81">
        <v>54</v>
      </c>
      <c r="E81" t="str">
        <f t="shared" si="1"/>
        <v>М2</v>
      </c>
      <c r="G81" s="316"/>
      <c r="J81" s="195">
        <v>8.3000000000000007</v>
      </c>
    </row>
    <row r="82" spans="1:10" x14ac:dyDescent="0.25">
      <c r="A82" s="192" t="s">
        <v>37</v>
      </c>
      <c r="B82">
        <v>2</v>
      </c>
      <c r="C82" s="316">
        <v>9.629629629629631E-5</v>
      </c>
      <c r="D82">
        <v>53</v>
      </c>
      <c r="E82" t="str">
        <f t="shared" si="1"/>
        <v>М2</v>
      </c>
      <c r="G82" s="316"/>
      <c r="J82" s="195">
        <v>8.32</v>
      </c>
    </row>
    <row r="83" spans="1:10" x14ac:dyDescent="0.25">
      <c r="A83" s="192" t="s">
        <v>37</v>
      </c>
      <c r="B83">
        <v>2</v>
      </c>
      <c r="C83" s="316">
        <v>9.6527777777777776E-5</v>
      </c>
      <c r="D83">
        <v>52</v>
      </c>
      <c r="E83" t="str">
        <f t="shared" si="1"/>
        <v>М2</v>
      </c>
      <c r="G83" s="316"/>
      <c r="J83" s="195">
        <v>8.34</v>
      </c>
    </row>
    <row r="84" spans="1:10" x14ac:dyDescent="0.25">
      <c r="A84" s="192" t="s">
        <v>37</v>
      </c>
      <c r="B84">
        <v>2</v>
      </c>
      <c r="C84" s="316">
        <v>9.6643518518518517E-5</v>
      </c>
      <c r="D84">
        <v>51</v>
      </c>
      <c r="E84" t="str">
        <f t="shared" si="1"/>
        <v>М2</v>
      </c>
      <c r="G84" s="316"/>
      <c r="J84" s="195">
        <v>8.35</v>
      </c>
    </row>
    <row r="85" spans="1:10" x14ac:dyDescent="0.25">
      <c r="A85" s="192" t="s">
        <v>37</v>
      </c>
      <c r="B85">
        <v>2</v>
      </c>
      <c r="C85" s="316">
        <v>9.6759259259259257E-5</v>
      </c>
      <c r="D85">
        <v>50</v>
      </c>
      <c r="E85" t="str">
        <f t="shared" si="1"/>
        <v>М2</v>
      </c>
      <c r="G85" s="316"/>
      <c r="J85" s="195">
        <v>8.36</v>
      </c>
    </row>
    <row r="86" spans="1:10" x14ac:dyDescent="0.25">
      <c r="A86" s="192" t="s">
        <v>37</v>
      </c>
      <c r="B86">
        <v>2</v>
      </c>
      <c r="C86" s="316">
        <v>9.699074074074075E-5</v>
      </c>
      <c r="D86">
        <v>49</v>
      </c>
      <c r="E86" t="str">
        <f t="shared" si="1"/>
        <v>М2</v>
      </c>
      <c r="G86" s="316"/>
      <c r="J86" s="195">
        <v>8.3800000000000008</v>
      </c>
    </row>
    <row r="87" spans="1:10" x14ac:dyDescent="0.25">
      <c r="A87" s="192" t="s">
        <v>37</v>
      </c>
      <c r="B87">
        <v>2</v>
      </c>
      <c r="C87" s="316">
        <v>9.722222222222223E-5</v>
      </c>
      <c r="D87">
        <v>48</v>
      </c>
      <c r="E87" t="str">
        <f t="shared" si="1"/>
        <v>М2</v>
      </c>
      <c r="G87" s="316"/>
      <c r="J87" s="195">
        <v>8.4</v>
      </c>
    </row>
    <row r="88" spans="1:10" x14ac:dyDescent="0.25">
      <c r="A88" s="192" t="s">
        <v>37</v>
      </c>
      <c r="B88">
        <v>2</v>
      </c>
      <c r="C88" s="316">
        <v>9.7569444444444437E-5</v>
      </c>
      <c r="D88">
        <v>47</v>
      </c>
      <c r="E88" t="str">
        <f t="shared" si="1"/>
        <v>М2</v>
      </c>
      <c r="G88" s="316"/>
      <c r="J88" s="195">
        <v>8.43</v>
      </c>
    </row>
    <row r="89" spans="1:10" x14ac:dyDescent="0.25">
      <c r="A89" s="192" t="s">
        <v>37</v>
      </c>
      <c r="B89">
        <v>2</v>
      </c>
      <c r="C89" s="316">
        <v>9.8032407407407411E-5</v>
      </c>
      <c r="D89">
        <v>46</v>
      </c>
      <c r="E89" t="str">
        <f t="shared" si="1"/>
        <v>М2</v>
      </c>
      <c r="G89" s="316"/>
      <c r="J89" s="195">
        <v>8.4700000000000006</v>
      </c>
    </row>
    <row r="90" spans="1:10" x14ac:dyDescent="0.25">
      <c r="A90" s="192" t="s">
        <v>37</v>
      </c>
      <c r="B90">
        <v>2</v>
      </c>
      <c r="C90" s="316">
        <v>9.8263888888888891E-5</v>
      </c>
      <c r="D90">
        <v>45</v>
      </c>
      <c r="E90" t="str">
        <f t="shared" si="1"/>
        <v>М2</v>
      </c>
      <c r="G90" s="316"/>
      <c r="J90" s="195">
        <v>8.49</v>
      </c>
    </row>
    <row r="91" spans="1:10" x14ac:dyDescent="0.25">
      <c r="A91" s="192" t="s">
        <v>37</v>
      </c>
      <c r="B91">
        <v>2</v>
      </c>
      <c r="C91" s="316">
        <v>9.8379629629629644E-5</v>
      </c>
      <c r="D91">
        <v>44</v>
      </c>
      <c r="E91" t="str">
        <f t="shared" si="1"/>
        <v>М2</v>
      </c>
      <c r="G91" s="316"/>
      <c r="J91" s="195">
        <v>8.5</v>
      </c>
    </row>
    <row r="92" spans="1:10" x14ac:dyDescent="0.25">
      <c r="A92" s="192" t="s">
        <v>37</v>
      </c>
      <c r="B92">
        <v>2</v>
      </c>
      <c r="C92" s="316">
        <v>9.8842592592592577E-5</v>
      </c>
      <c r="D92">
        <v>43</v>
      </c>
      <c r="E92" t="str">
        <f t="shared" si="1"/>
        <v>М2</v>
      </c>
      <c r="G92" s="316"/>
      <c r="J92" s="195">
        <v>8.5399999999999991</v>
      </c>
    </row>
    <row r="93" spans="1:10" x14ac:dyDescent="0.25">
      <c r="A93" s="192" t="s">
        <v>37</v>
      </c>
      <c r="B93">
        <v>2</v>
      </c>
      <c r="C93" s="316">
        <v>9.9305555555555551E-5</v>
      </c>
      <c r="D93">
        <v>41</v>
      </c>
      <c r="E93" t="str">
        <f t="shared" si="1"/>
        <v>М2</v>
      </c>
      <c r="G93" s="316"/>
      <c r="J93" s="195">
        <v>8.58</v>
      </c>
    </row>
    <row r="94" spans="1:10" x14ac:dyDescent="0.25">
      <c r="A94" s="192" t="s">
        <v>37</v>
      </c>
      <c r="B94">
        <v>2</v>
      </c>
      <c r="C94" s="316">
        <v>9.9537037037037045E-5</v>
      </c>
      <c r="D94">
        <v>40</v>
      </c>
      <c r="E94" t="str">
        <f t="shared" si="1"/>
        <v>М2</v>
      </c>
      <c r="G94" s="316"/>
      <c r="J94" s="195">
        <v>8.6</v>
      </c>
    </row>
    <row r="95" spans="1:10" x14ac:dyDescent="0.25">
      <c r="A95" s="192" t="s">
        <v>37</v>
      </c>
      <c r="B95">
        <v>2</v>
      </c>
      <c r="C95" s="316">
        <v>9.9884259259259265E-5</v>
      </c>
      <c r="D95">
        <v>39</v>
      </c>
      <c r="E95" t="str">
        <f t="shared" si="1"/>
        <v>М2</v>
      </c>
      <c r="G95" s="316"/>
      <c r="J95" s="195">
        <v>8.6300000000000008</v>
      </c>
    </row>
    <row r="96" spans="1:10" x14ac:dyDescent="0.25">
      <c r="A96" s="192" t="s">
        <v>37</v>
      </c>
      <c r="B96">
        <v>2</v>
      </c>
      <c r="C96" s="316">
        <v>1.0011574074074073E-4</v>
      </c>
      <c r="D96">
        <v>38</v>
      </c>
      <c r="E96" t="str">
        <f t="shared" si="1"/>
        <v>М2</v>
      </c>
      <c r="G96" s="316"/>
      <c r="J96" s="195">
        <v>8.65</v>
      </c>
    </row>
    <row r="97" spans="1:13" x14ac:dyDescent="0.25">
      <c r="A97" s="192" t="s">
        <v>37</v>
      </c>
      <c r="B97">
        <v>2</v>
      </c>
      <c r="C97" s="316">
        <v>1.0046296296296295E-4</v>
      </c>
      <c r="D97">
        <v>37</v>
      </c>
      <c r="E97" t="str">
        <f t="shared" si="1"/>
        <v>М2</v>
      </c>
      <c r="G97" s="316"/>
      <c r="J97" s="195">
        <v>8.68</v>
      </c>
    </row>
    <row r="98" spans="1:13" x14ac:dyDescent="0.25">
      <c r="A98" s="192" t="s">
        <v>37</v>
      </c>
      <c r="B98">
        <v>2</v>
      </c>
      <c r="C98" s="316">
        <v>1.0069444444444445E-4</v>
      </c>
      <c r="D98">
        <v>36</v>
      </c>
      <c r="E98" t="str">
        <f t="shared" si="1"/>
        <v>М2</v>
      </c>
      <c r="G98" s="316"/>
      <c r="J98" s="195">
        <v>8.6999999999999993</v>
      </c>
      <c r="M98" s="236"/>
    </row>
    <row r="99" spans="1:13" x14ac:dyDescent="0.25">
      <c r="A99" s="192" t="s">
        <v>37</v>
      </c>
      <c r="B99">
        <v>2</v>
      </c>
      <c r="C99" s="316">
        <v>1.0104166666666667E-4</v>
      </c>
      <c r="D99">
        <v>35</v>
      </c>
      <c r="E99" t="str">
        <f t="shared" si="1"/>
        <v>М2</v>
      </c>
      <c r="G99" s="316"/>
      <c r="J99" s="195">
        <v>8.73</v>
      </c>
      <c r="M99" s="237"/>
    </row>
    <row r="100" spans="1:13" x14ac:dyDescent="0.25">
      <c r="A100" s="192" t="s">
        <v>37</v>
      </c>
      <c r="B100">
        <v>2</v>
      </c>
      <c r="C100" s="316">
        <v>1.0127314814814815E-4</v>
      </c>
      <c r="D100">
        <v>34</v>
      </c>
      <c r="E100" t="str">
        <f t="shared" si="1"/>
        <v>М2</v>
      </c>
      <c r="G100" s="316"/>
      <c r="J100" s="195">
        <v>8.75</v>
      </c>
    </row>
    <row r="101" spans="1:13" x14ac:dyDescent="0.25">
      <c r="A101" s="192" t="s">
        <v>37</v>
      </c>
      <c r="B101">
        <v>2</v>
      </c>
      <c r="C101" s="316">
        <v>1.0162037037037037E-4</v>
      </c>
      <c r="D101">
        <v>33</v>
      </c>
      <c r="E101" t="str">
        <f t="shared" si="1"/>
        <v>М2</v>
      </c>
      <c r="G101" s="316"/>
      <c r="J101" s="195">
        <v>8.7799999999999994</v>
      </c>
    </row>
    <row r="102" spans="1:13" x14ac:dyDescent="0.25">
      <c r="A102" s="192" t="s">
        <v>37</v>
      </c>
      <c r="B102">
        <v>2</v>
      </c>
      <c r="C102" s="316">
        <v>1.0185185185185186E-4</v>
      </c>
      <c r="D102">
        <v>32</v>
      </c>
      <c r="E102" t="str">
        <f t="shared" si="1"/>
        <v>М2</v>
      </c>
      <c r="G102" s="316"/>
      <c r="J102" s="195">
        <v>8.8000000000000007</v>
      </c>
    </row>
    <row r="103" spans="1:13" x14ac:dyDescent="0.25">
      <c r="A103" s="192" t="s">
        <v>37</v>
      </c>
      <c r="B103">
        <v>2</v>
      </c>
      <c r="C103" s="316">
        <v>1.0243055555555555E-4</v>
      </c>
      <c r="D103">
        <v>31</v>
      </c>
      <c r="E103" t="str">
        <f t="shared" si="1"/>
        <v>М2</v>
      </c>
      <c r="G103" s="316"/>
      <c r="J103" s="195">
        <v>8.85</v>
      </c>
    </row>
    <row r="104" spans="1:13" x14ac:dyDescent="0.25">
      <c r="A104" s="192" t="s">
        <v>37</v>
      </c>
      <c r="B104">
        <v>2</v>
      </c>
      <c r="C104" s="316">
        <v>1.0300925925925926E-4</v>
      </c>
      <c r="D104">
        <v>30</v>
      </c>
      <c r="E104" t="str">
        <f t="shared" si="1"/>
        <v>М2</v>
      </c>
      <c r="G104" s="316"/>
      <c r="J104" s="195">
        <v>8.9</v>
      </c>
    </row>
    <row r="105" spans="1:13" x14ac:dyDescent="0.25">
      <c r="A105" s="192" t="s">
        <v>37</v>
      </c>
      <c r="B105">
        <v>2</v>
      </c>
      <c r="C105" s="316">
        <v>1.0358796296296295E-4</v>
      </c>
      <c r="D105">
        <v>29</v>
      </c>
      <c r="E105" t="str">
        <f t="shared" si="1"/>
        <v>М2</v>
      </c>
      <c r="G105" s="316"/>
      <c r="J105" s="195">
        <v>8.9499999999999993</v>
      </c>
    </row>
    <row r="106" spans="1:13" x14ac:dyDescent="0.25">
      <c r="A106" s="192" t="s">
        <v>37</v>
      </c>
      <c r="B106">
        <v>2</v>
      </c>
      <c r="C106" s="316">
        <v>1.0416666666666667E-4</v>
      </c>
      <c r="D106">
        <v>28</v>
      </c>
      <c r="E106" t="str">
        <f t="shared" si="1"/>
        <v>М2</v>
      </c>
      <c r="G106" s="316"/>
      <c r="J106" s="195">
        <v>9</v>
      </c>
    </row>
    <row r="107" spans="1:13" x14ac:dyDescent="0.25">
      <c r="A107" s="192" t="s">
        <v>37</v>
      </c>
      <c r="B107">
        <v>2</v>
      </c>
      <c r="C107" s="316">
        <v>1.0474537037037037E-4</v>
      </c>
      <c r="D107">
        <v>27</v>
      </c>
      <c r="E107" t="str">
        <f t="shared" si="1"/>
        <v>М2</v>
      </c>
      <c r="G107" s="316"/>
      <c r="J107" s="195">
        <v>9.0500000000000007</v>
      </c>
    </row>
    <row r="108" spans="1:13" x14ac:dyDescent="0.25">
      <c r="A108" s="192" t="s">
        <v>37</v>
      </c>
      <c r="B108">
        <v>2</v>
      </c>
      <c r="C108" s="316">
        <v>1.0532407407407407E-4</v>
      </c>
      <c r="D108">
        <v>26</v>
      </c>
      <c r="E108" t="str">
        <f t="shared" si="1"/>
        <v>М2</v>
      </c>
      <c r="G108" s="316"/>
      <c r="J108" s="195">
        <v>9.1</v>
      </c>
    </row>
    <row r="109" spans="1:13" x14ac:dyDescent="0.25">
      <c r="A109" s="192" t="s">
        <v>37</v>
      </c>
      <c r="B109">
        <v>2</v>
      </c>
      <c r="C109" s="316">
        <v>1.0648148148148147E-4</v>
      </c>
      <c r="D109">
        <v>25</v>
      </c>
      <c r="E109" t="str">
        <f t="shared" si="1"/>
        <v>М2</v>
      </c>
      <c r="G109" s="316"/>
      <c r="J109" s="195">
        <v>9.1999999999999993</v>
      </c>
    </row>
    <row r="110" spans="1:13" x14ac:dyDescent="0.25">
      <c r="A110" s="192" t="s">
        <v>37</v>
      </c>
      <c r="B110">
        <v>2</v>
      </c>
      <c r="C110" s="316">
        <v>1.0763888888888889E-4</v>
      </c>
      <c r="D110">
        <v>24</v>
      </c>
      <c r="E110" t="str">
        <f t="shared" si="1"/>
        <v>М2</v>
      </c>
      <c r="G110" s="316"/>
      <c r="J110" s="195">
        <v>9.3000000000000007</v>
      </c>
    </row>
    <row r="111" spans="1:13" x14ac:dyDescent="0.25">
      <c r="A111" s="192" t="s">
        <v>37</v>
      </c>
      <c r="B111">
        <v>2</v>
      </c>
      <c r="C111" s="316">
        <v>1.0879629629629629E-4</v>
      </c>
      <c r="D111">
        <v>23</v>
      </c>
      <c r="E111" t="str">
        <f t="shared" si="1"/>
        <v>М2</v>
      </c>
      <c r="G111" s="316"/>
      <c r="J111" s="195">
        <v>9.4</v>
      </c>
    </row>
    <row r="112" spans="1:13" x14ac:dyDescent="0.25">
      <c r="A112" s="192" t="s">
        <v>37</v>
      </c>
      <c r="B112">
        <v>2</v>
      </c>
      <c r="C112" s="316">
        <v>1.099537037037037E-4</v>
      </c>
      <c r="D112">
        <v>22</v>
      </c>
      <c r="E112" t="str">
        <f t="shared" si="1"/>
        <v>М2</v>
      </c>
      <c r="G112" s="316"/>
      <c r="J112" s="195">
        <v>9.5</v>
      </c>
    </row>
    <row r="113" spans="1:10" x14ac:dyDescent="0.25">
      <c r="A113" s="192" t="s">
        <v>37</v>
      </c>
      <c r="B113">
        <v>2</v>
      </c>
      <c r="C113" s="316">
        <v>1.111111111111111E-4</v>
      </c>
      <c r="D113">
        <v>21</v>
      </c>
      <c r="E113" t="str">
        <f t="shared" si="1"/>
        <v>М2</v>
      </c>
      <c r="G113" s="316"/>
      <c r="J113" s="195">
        <v>9.6</v>
      </c>
    </row>
    <row r="114" spans="1:10" x14ac:dyDescent="0.25">
      <c r="A114" s="192" t="s">
        <v>37</v>
      </c>
      <c r="B114">
        <v>2</v>
      </c>
      <c r="C114" s="316">
        <v>1.122685185185185E-4</v>
      </c>
      <c r="D114">
        <v>20</v>
      </c>
      <c r="E114" t="str">
        <f t="shared" si="1"/>
        <v>М2</v>
      </c>
      <c r="G114" s="316"/>
      <c r="J114" s="195">
        <v>9.6999999999999993</v>
      </c>
    </row>
    <row r="115" spans="1:10" x14ac:dyDescent="0.25">
      <c r="A115" s="192" t="s">
        <v>37</v>
      </c>
      <c r="B115">
        <v>2</v>
      </c>
      <c r="C115" s="316">
        <v>1.1284722222222223E-4</v>
      </c>
      <c r="D115">
        <v>19</v>
      </c>
      <c r="E115" t="str">
        <f t="shared" si="1"/>
        <v>М2</v>
      </c>
      <c r="G115" s="316"/>
      <c r="J115" s="195">
        <v>9.75</v>
      </c>
    </row>
    <row r="116" spans="1:10" x14ac:dyDescent="0.25">
      <c r="A116" s="192" t="s">
        <v>37</v>
      </c>
      <c r="B116">
        <v>2</v>
      </c>
      <c r="C116" s="316">
        <v>1.1342592592592593E-4</v>
      </c>
      <c r="D116">
        <v>18</v>
      </c>
      <c r="E116" t="str">
        <f t="shared" si="1"/>
        <v>М2</v>
      </c>
      <c r="G116" s="316"/>
      <c r="J116" s="195">
        <v>9.8000000000000007</v>
      </c>
    </row>
    <row r="117" spans="1:10" x14ac:dyDescent="0.25">
      <c r="A117" s="192" t="s">
        <v>37</v>
      </c>
      <c r="B117">
        <v>2</v>
      </c>
      <c r="C117" s="316">
        <v>1.1400462962962963E-4</v>
      </c>
      <c r="D117">
        <v>17</v>
      </c>
      <c r="E117" t="str">
        <f t="shared" si="1"/>
        <v>М2</v>
      </c>
      <c r="G117" s="316"/>
      <c r="J117" s="195">
        <v>9.85</v>
      </c>
    </row>
    <row r="118" spans="1:10" x14ac:dyDescent="0.25">
      <c r="A118" s="192" t="s">
        <v>37</v>
      </c>
      <c r="B118">
        <v>2</v>
      </c>
      <c r="C118" s="316">
        <v>1.1458333333333334E-4</v>
      </c>
      <c r="D118">
        <v>16</v>
      </c>
      <c r="E118" t="str">
        <f t="shared" si="1"/>
        <v>М2</v>
      </c>
      <c r="G118" s="316"/>
      <c r="J118" s="195">
        <v>9.9</v>
      </c>
    </row>
    <row r="119" spans="1:10" x14ac:dyDescent="0.25">
      <c r="A119" s="192" t="s">
        <v>37</v>
      </c>
      <c r="B119">
        <v>2</v>
      </c>
      <c r="C119" s="316">
        <v>1.1574074074074075E-4</v>
      </c>
      <c r="D119">
        <v>15</v>
      </c>
      <c r="E119" t="str">
        <f t="shared" si="1"/>
        <v>М2</v>
      </c>
      <c r="G119" s="316"/>
      <c r="J119" s="195">
        <v>10</v>
      </c>
    </row>
    <row r="120" spans="1:10" x14ac:dyDescent="0.25">
      <c r="A120" s="192" t="s">
        <v>37</v>
      </c>
      <c r="B120">
        <v>2</v>
      </c>
      <c r="C120" s="316">
        <v>1.1689814814814815E-4</v>
      </c>
      <c r="D120">
        <v>14</v>
      </c>
      <c r="E120" t="str">
        <f t="shared" si="1"/>
        <v>М2</v>
      </c>
      <c r="G120" s="316"/>
      <c r="J120" s="195">
        <v>10.1</v>
      </c>
    </row>
    <row r="121" spans="1:10" x14ac:dyDescent="0.25">
      <c r="A121" s="192" t="s">
        <v>37</v>
      </c>
      <c r="B121">
        <v>2</v>
      </c>
      <c r="C121" s="316">
        <v>1.1805555555555555E-4</v>
      </c>
      <c r="D121">
        <v>13</v>
      </c>
      <c r="E121" t="str">
        <f t="shared" si="1"/>
        <v>М2</v>
      </c>
      <c r="G121" s="316"/>
      <c r="J121" s="195">
        <v>10.199999999999999</v>
      </c>
    </row>
    <row r="122" spans="1:10" x14ac:dyDescent="0.25">
      <c r="A122" s="192" t="s">
        <v>37</v>
      </c>
      <c r="B122">
        <v>2</v>
      </c>
      <c r="C122" s="316">
        <v>1.1921296296296296E-4</v>
      </c>
      <c r="D122">
        <v>12</v>
      </c>
      <c r="E122" t="str">
        <f t="shared" si="1"/>
        <v>М2</v>
      </c>
      <c r="G122" s="316"/>
      <c r="J122" s="195">
        <v>10.3</v>
      </c>
    </row>
    <row r="123" spans="1:10" x14ac:dyDescent="0.25">
      <c r="A123" s="192" t="s">
        <v>37</v>
      </c>
      <c r="B123">
        <v>2</v>
      </c>
      <c r="C123" s="316">
        <v>1.2037037037037037E-4</v>
      </c>
      <c r="D123">
        <v>11</v>
      </c>
      <c r="E123" t="str">
        <f t="shared" si="1"/>
        <v>М2</v>
      </c>
      <c r="G123" s="316"/>
      <c r="J123" s="195">
        <v>10.4</v>
      </c>
    </row>
    <row r="124" spans="1:10" x14ac:dyDescent="0.25">
      <c r="A124" s="192" t="s">
        <v>37</v>
      </c>
      <c r="B124">
        <v>2</v>
      </c>
      <c r="C124" s="316">
        <v>1.2152777777777777E-4</v>
      </c>
      <c r="D124">
        <v>10</v>
      </c>
      <c r="E124" t="str">
        <f t="shared" si="1"/>
        <v>М2</v>
      </c>
      <c r="G124" s="316"/>
      <c r="J124" s="195">
        <v>10.5</v>
      </c>
    </row>
    <row r="125" spans="1:10" x14ac:dyDescent="0.25">
      <c r="A125" s="192" t="s">
        <v>37</v>
      </c>
      <c r="B125">
        <v>2</v>
      </c>
      <c r="C125" s="316">
        <v>1.2268518518518517E-4</v>
      </c>
      <c r="D125">
        <v>9</v>
      </c>
      <c r="E125" t="str">
        <f t="shared" si="1"/>
        <v>М2</v>
      </c>
      <c r="G125" s="316"/>
      <c r="J125" s="195">
        <v>10.6</v>
      </c>
    </row>
    <row r="126" spans="1:10" x14ac:dyDescent="0.25">
      <c r="A126" s="192" t="s">
        <v>37</v>
      </c>
      <c r="B126">
        <v>2</v>
      </c>
      <c r="C126" s="316">
        <v>1.2384259259259258E-4</v>
      </c>
      <c r="D126">
        <v>8</v>
      </c>
      <c r="E126" t="str">
        <f t="shared" si="1"/>
        <v>М2</v>
      </c>
      <c r="G126" s="316"/>
      <c r="J126" s="195">
        <v>10.7</v>
      </c>
    </row>
    <row r="127" spans="1:10" x14ac:dyDescent="0.25">
      <c r="A127" s="192" t="s">
        <v>37</v>
      </c>
      <c r="B127">
        <v>2</v>
      </c>
      <c r="C127" s="316">
        <v>1.25E-4</v>
      </c>
      <c r="D127">
        <v>7</v>
      </c>
      <c r="E127" t="str">
        <f t="shared" si="1"/>
        <v>М2</v>
      </c>
      <c r="G127" s="316"/>
      <c r="J127" s="195">
        <v>10.8</v>
      </c>
    </row>
    <row r="128" spans="1:10" x14ac:dyDescent="0.25">
      <c r="A128" s="192" t="s">
        <v>37</v>
      </c>
      <c r="B128">
        <v>2</v>
      </c>
      <c r="C128" s="316">
        <v>1.273148148148148E-4</v>
      </c>
      <c r="D128">
        <v>6</v>
      </c>
      <c r="E128" t="str">
        <f t="shared" si="1"/>
        <v>М2</v>
      </c>
      <c r="G128" s="316"/>
      <c r="J128" s="195">
        <v>11</v>
      </c>
    </row>
    <row r="129" spans="1:10" x14ac:dyDescent="0.25">
      <c r="A129" s="192" t="s">
        <v>37</v>
      </c>
      <c r="B129">
        <v>2</v>
      </c>
      <c r="C129" s="316">
        <v>1.15625E-2</v>
      </c>
      <c r="D129">
        <v>0</v>
      </c>
      <c r="E129" t="str">
        <f t="shared" si="1"/>
        <v>М2</v>
      </c>
      <c r="G129" s="316"/>
      <c r="J129" s="195">
        <v>999</v>
      </c>
    </row>
    <row r="130" spans="1:10" x14ac:dyDescent="0.25">
      <c r="A130" s="192" t="s">
        <v>37</v>
      </c>
      <c r="B130">
        <v>3</v>
      </c>
      <c r="C130" s="316">
        <v>0</v>
      </c>
      <c r="D130">
        <v>100</v>
      </c>
      <c r="E130" t="str">
        <f t="shared" si="1"/>
        <v>М3</v>
      </c>
      <c r="G130" s="316"/>
      <c r="J130" s="195">
        <v>0</v>
      </c>
    </row>
    <row r="131" spans="1:10" x14ac:dyDescent="0.25">
      <c r="A131" s="192" t="s">
        <v>37</v>
      </c>
      <c r="B131">
        <v>3</v>
      </c>
      <c r="C131" s="316">
        <v>1.3657407407407409E-4</v>
      </c>
      <c r="D131">
        <v>100</v>
      </c>
      <c r="E131" t="str">
        <f t="shared" ref="E131:E194" si="2">A131&amp;B131</f>
        <v>М3</v>
      </c>
      <c r="G131" s="316"/>
      <c r="J131" s="195">
        <v>11.8</v>
      </c>
    </row>
    <row r="132" spans="1:10" x14ac:dyDescent="0.25">
      <c r="A132" s="192" t="s">
        <v>37</v>
      </c>
      <c r="B132">
        <v>3</v>
      </c>
      <c r="C132" s="316">
        <v>1.3715277777777776E-4</v>
      </c>
      <c r="D132">
        <v>99</v>
      </c>
      <c r="E132" t="str">
        <f t="shared" si="2"/>
        <v>М3</v>
      </c>
      <c r="G132" s="316"/>
      <c r="J132" s="195">
        <v>11.85</v>
      </c>
    </row>
    <row r="133" spans="1:10" x14ac:dyDescent="0.25">
      <c r="A133" s="192" t="s">
        <v>37</v>
      </c>
      <c r="B133">
        <v>3</v>
      </c>
      <c r="C133" s="316">
        <v>1.3773148148148146E-4</v>
      </c>
      <c r="D133">
        <v>98</v>
      </c>
      <c r="E133" t="str">
        <f t="shared" si="2"/>
        <v>М3</v>
      </c>
      <c r="G133" s="316"/>
      <c r="J133" s="195">
        <v>11.9</v>
      </c>
    </row>
    <row r="134" spans="1:10" x14ac:dyDescent="0.25">
      <c r="A134" s="192" t="s">
        <v>37</v>
      </c>
      <c r="B134">
        <v>3</v>
      </c>
      <c r="C134" s="316">
        <v>1.3831018518518519E-4</v>
      </c>
      <c r="D134">
        <v>97</v>
      </c>
      <c r="E134" t="str">
        <f t="shared" si="2"/>
        <v>М3</v>
      </c>
      <c r="G134" s="316"/>
      <c r="J134" s="195">
        <v>11.95</v>
      </c>
    </row>
    <row r="135" spans="1:10" x14ac:dyDescent="0.25">
      <c r="A135" s="192" t="s">
        <v>37</v>
      </c>
      <c r="B135">
        <v>3</v>
      </c>
      <c r="C135" s="316">
        <v>1.3888888888888889E-4</v>
      </c>
      <c r="D135">
        <v>96</v>
      </c>
      <c r="E135" t="str">
        <f t="shared" si="2"/>
        <v>М3</v>
      </c>
      <c r="G135" s="316"/>
      <c r="J135" s="195">
        <v>12</v>
      </c>
    </row>
    <row r="136" spans="1:10" x14ac:dyDescent="0.25">
      <c r="A136" s="192" t="s">
        <v>37</v>
      </c>
      <c r="B136">
        <v>3</v>
      </c>
      <c r="C136" s="316">
        <v>1.3946759259259259E-4</v>
      </c>
      <c r="D136">
        <v>95</v>
      </c>
      <c r="E136" t="str">
        <f t="shared" si="2"/>
        <v>М3</v>
      </c>
      <c r="G136" s="316"/>
      <c r="J136" s="195">
        <v>12.05</v>
      </c>
    </row>
    <row r="137" spans="1:10" x14ac:dyDescent="0.25">
      <c r="A137" s="192" t="s">
        <v>37</v>
      </c>
      <c r="B137">
        <v>3</v>
      </c>
      <c r="C137" s="316">
        <v>1.4004629629629629E-4</v>
      </c>
      <c r="D137">
        <v>94</v>
      </c>
      <c r="E137" t="str">
        <f t="shared" si="2"/>
        <v>М3</v>
      </c>
      <c r="G137" s="316"/>
      <c r="J137" s="195">
        <v>12.1</v>
      </c>
    </row>
    <row r="138" spans="1:10" x14ac:dyDescent="0.25">
      <c r="A138" s="192" t="s">
        <v>37</v>
      </c>
      <c r="B138">
        <v>3</v>
      </c>
      <c r="C138" s="316">
        <v>1.4062499999999999E-4</v>
      </c>
      <c r="D138">
        <v>93</v>
      </c>
      <c r="E138" t="str">
        <f t="shared" si="2"/>
        <v>М3</v>
      </c>
      <c r="G138" s="316"/>
      <c r="J138" s="195">
        <v>12.15</v>
      </c>
    </row>
    <row r="139" spans="1:10" x14ac:dyDescent="0.25">
      <c r="A139" s="192" t="s">
        <v>37</v>
      </c>
      <c r="B139">
        <v>3</v>
      </c>
      <c r="C139" s="316">
        <v>1.4120370370370369E-4</v>
      </c>
      <c r="D139">
        <v>92</v>
      </c>
      <c r="E139" t="str">
        <f t="shared" si="2"/>
        <v>М3</v>
      </c>
      <c r="G139" s="316"/>
      <c r="J139" s="195">
        <v>12.2</v>
      </c>
    </row>
    <row r="140" spans="1:10" x14ac:dyDescent="0.25">
      <c r="A140" s="192" t="s">
        <v>37</v>
      </c>
      <c r="B140">
        <v>3</v>
      </c>
      <c r="C140" s="316">
        <v>1.4178240740740739E-4</v>
      </c>
      <c r="D140">
        <v>91</v>
      </c>
      <c r="E140" t="str">
        <f t="shared" si="2"/>
        <v>М3</v>
      </c>
      <c r="G140" s="316"/>
      <c r="J140" s="195">
        <v>12.25</v>
      </c>
    </row>
    <row r="141" spans="1:10" x14ac:dyDescent="0.25">
      <c r="A141" s="192" t="s">
        <v>37</v>
      </c>
      <c r="B141">
        <v>3</v>
      </c>
      <c r="C141" s="316">
        <v>1.4236111111111114E-4</v>
      </c>
      <c r="D141">
        <v>90</v>
      </c>
      <c r="E141" t="str">
        <f t="shared" si="2"/>
        <v>М3</v>
      </c>
      <c r="G141" s="316"/>
      <c r="J141" s="195">
        <v>12.3</v>
      </c>
    </row>
    <row r="142" spans="1:10" x14ac:dyDescent="0.25">
      <c r="A142" s="192" t="s">
        <v>37</v>
      </c>
      <c r="B142">
        <v>3</v>
      </c>
      <c r="C142" s="316">
        <v>1.4293981481481482E-4</v>
      </c>
      <c r="D142">
        <v>89</v>
      </c>
      <c r="E142" t="str">
        <f t="shared" si="2"/>
        <v>М3</v>
      </c>
      <c r="G142" s="316"/>
      <c r="J142" s="195">
        <v>12.35</v>
      </c>
    </row>
    <row r="143" spans="1:10" x14ac:dyDescent="0.25">
      <c r="A143" s="192" t="s">
        <v>37</v>
      </c>
      <c r="B143">
        <v>3</v>
      </c>
      <c r="C143" s="316">
        <v>1.4351851851851854E-4</v>
      </c>
      <c r="D143">
        <v>88</v>
      </c>
      <c r="E143" t="str">
        <f t="shared" si="2"/>
        <v>М3</v>
      </c>
      <c r="G143" s="316"/>
      <c r="J143" s="195">
        <v>12.4</v>
      </c>
    </row>
    <row r="144" spans="1:10" x14ac:dyDescent="0.25">
      <c r="A144" s="192" t="s">
        <v>37</v>
      </c>
      <c r="B144">
        <v>3</v>
      </c>
      <c r="C144" s="316">
        <v>1.4409722222222219E-4</v>
      </c>
      <c r="D144">
        <v>87</v>
      </c>
      <c r="E144" t="str">
        <f t="shared" si="2"/>
        <v>М3</v>
      </c>
      <c r="G144" s="316"/>
      <c r="J144" s="195">
        <v>12.45</v>
      </c>
    </row>
    <row r="145" spans="1:10" x14ac:dyDescent="0.25">
      <c r="A145" s="192" t="s">
        <v>37</v>
      </c>
      <c r="B145">
        <v>3</v>
      </c>
      <c r="C145" s="316">
        <v>1.4467592592592594E-4</v>
      </c>
      <c r="D145">
        <v>86</v>
      </c>
      <c r="E145" t="str">
        <f t="shared" si="2"/>
        <v>М3</v>
      </c>
      <c r="G145" s="316"/>
      <c r="J145" s="195">
        <v>12.5</v>
      </c>
    </row>
    <row r="146" spans="1:10" x14ac:dyDescent="0.25">
      <c r="A146" s="192" t="s">
        <v>37</v>
      </c>
      <c r="B146">
        <v>3</v>
      </c>
      <c r="C146" s="316">
        <v>1.4525462962962965E-4</v>
      </c>
      <c r="D146">
        <v>85</v>
      </c>
      <c r="E146" t="str">
        <f t="shared" si="2"/>
        <v>М3</v>
      </c>
      <c r="G146" s="316"/>
      <c r="J146" s="195">
        <v>12.55</v>
      </c>
    </row>
    <row r="147" spans="1:10" x14ac:dyDescent="0.25">
      <c r="A147" s="192" t="s">
        <v>37</v>
      </c>
      <c r="B147">
        <v>3</v>
      </c>
      <c r="C147" s="316">
        <v>1.4583333333333335E-4</v>
      </c>
      <c r="D147">
        <v>84</v>
      </c>
      <c r="E147" t="str">
        <f t="shared" si="2"/>
        <v>М3</v>
      </c>
      <c r="G147" s="316"/>
      <c r="J147" s="195">
        <v>12.6</v>
      </c>
    </row>
    <row r="148" spans="1:10" x14ac:dyDescent="0.25">
      <c r="A148" s="192" t="s">
        <v>37</v>
      </c>
      <c r="B148">
        <v>3</v>
      </c>
      <c r="C148" s="316">
        <v>1.4641203703703705E-4</v>
      </c>
      <c r="D148">
        <v>83</v>
      </c>
      <c r="E148" t="str">
        <f t="shared" si="2"/>
        <v>М3</v>
      </c>
      <c r="G148" s="316"/>
      <c r="J148" s="195">
        <v>12.65</v>
      </c>
    </row>
    <row r="149" spans="1:10" x14ac:dyDescent="0.25">
      <c r="A149" s="192" t="s">
        <v>37</v>
      </c>
      <c r="B149">
        <v>3</v>
      </c>
      <c r="C149" s="316">
        <v>1.4699074074074075E-4</v>
      </c>
      <c r="D149">
        <v>82</v>
      </c>
      <c r="E149" t="str">
        <f t="shared" si="2"/>
        <v>М3</v>
      </c>
      <c r="G149" s="316"/>
      <c r="J149" s="195">
        <v>12.7</v>
      </c>
    </row>
    <row r="150" spans="1:10" x14ac:dyDescent="0.25">
      <c r="A150" s="192" t="s">
        <v>37</v>
      </c>
      <c r="B150">
        <v>3</v>
      </c>
      <c r="C150" s="316">
        <v>1.4756944444444445E-4</v>
      </c>
      <c r="D150">
        <v>81</v>
      </c>
      <c r="E150" t="str">
        <f t="shared" si="2"/>
        <v>М3</v>
      </c>
      <c r="G150" s="316"/>
      <c r="J150" s="195">
        <v>12.75</v>
      </c>
    </row>
    <row r="151" spans="1:10" x14ac:dyDescent="0.25">
      <c r="A151" s="192" t="s">
        <v>37</v>
      </c>
      <c r="B151">
        <v>3</v>
      </c>
      <c r="C151" s="316">
        <v>1.4814814814814815E-4</v>
      </c>
      <c r="D151">
        <v>80</v>
      </c>
      <c r="E151" t="str">
        <f t="shared" si="2"/>
        <v>М3</v>
      </c>
      <c r="G151" s="316"/>
      <c r="J151" s="195">
        <v>12.8</v>
      </c>
    </row>
    <row r="152" spans="1:10" x14ac:dyDescent="0.25">
      <c r="A152" s="192" t="s">
        <v>37</v>
      </c>
      <c r="B152">
        <v>3</v>
      </c>
      <c r="C152" s="316">
        <v>1.4872685185185185E-4</v>
      </c>
      <c r="D152">
        <v>79</v>
      </c>
      <c r="E152" t="str">
        <f t="shared" si="2"/>
        <v>М3</v>
      </c>
      <c r="G152" s="316"/>
      <c r="J152" s="195">
        <v>12.85</v>
      </c>
    </row>
    <row r="153" spans="1:10" x14ac:dyDescent="0.25">
      <c r="A153" s="192" t="s">
        <v>37</v>
      </c>
      <c r="B153">
        <v>3</v>
      </c>
      <c r="C153" s="316">
        <v>1.4930555555555557E-4</v>
      </c>
      <c r="D153">
        <v>78</v>
      </c>
      <c r="E153" t="str">
        <f t="shared" si="2"/>
        <v>М3</v>
      </c>
      <c r="G153" s="316"/>
      <c r="J153" s="195">
        <v>12.9</v>
      </c>
    </row>
    <row r="154" spans="1:10" x14ac:dyDescent="0.25">
      <c r="A154" s="192" t="s">
        <v>37</v>
      </c>
      <c r="B154">
        <v>3</v>
      </c>
      <c r="C154" s="316">
        <v>1.4988425925925925E-4</v>
      </c>
      <c r="D154">
        <v>77</v>
      </c>
      <c r="E154" t="str">
        <f t="shared" si="2"/>
        <v>М3</v>
      </c>
      <c r="G154" s="316"/>
      <c r="J154" s="195">
        <v>12.95</v>
      </c>
    </row>
    <row r="155" spans="1:10" x14ac:dyDescent="0.25">
      <c r="A155" s="192" t="s">
        <v>37</v>
      </c>
      <c r="B155">
        <v>3</v>
      </c>
      <c r="C155" s="316">
        <v>1.5046296296296295E-4</v>
      </c>
      <c r="D155">
        <v>76</v>
      </c>
      <c r="E155" t="str">
        <f t="shared" si="2"/>
        <v>М3</v>
      </c>
      <c r="G155" s="316"/>
      <c r="J155" s="195">
        <v>13</v>
      </c>
    </row>
    <row r="156" spans="1:10" x14ac:dyDescent="0.25">
      <c r="A156" s="192" t="s">
        <v>37</v>
      </c>
      <c r="B156">
        <v>3</v>
      </c>
      <c r="C156" s="316">
        <v>1.5104166666666667E-4</v>
      </c>
      <c r="D156">
        <v>75</v>
      </c>
      <c r="E156" t="str">
        <f t="shared" si="2"/>
        <v>М3</v>
      </c>
      <c r="G156" s="316"/>
      <c r="J156" s="195">
        <v>13.05</v>
      </c>
    </row>
    <row r="157" spans="1:10" x14ac:dyDescent="0.25">
      <c r="A157" s="192" t="s">
        <v>37</v>
      </c>
      <c r="B157">
        <v>3</v>
      </c>
      <c r="C157" s="316">
        <v>1.5162037037037037E-4</v>
      </c>
      <c r="D157">
        <v>74</v>
      </c>
      <c r="E157" t="str">
        <f t="shared" si="2"/>
        <v>М3</v>
      </c>
      <c r="G157" s="316"/>
      <c r="J157" s="195">
        <v>13.1</v>
      </c>
    </row>
    <row r="158" spans="1:10" x14ac:dyDescent="0.25">
      <c r="A158" s="192" t="s">
        <v>37</v>
      </c>
      <c r="B158">
        <v>3</v>
      </c>
      <c r="C158" s="316">
        <v>1.521990740740741E-4</v>
      </c>
      <c r="D158">
        <v>73</v>
      </c>
      <c r="E158" t="str">
        <f t="shared" si="2"/>
        <v>М3</v>
      </c>
      <c r="G158" s="316"/>
      <c r="J158" s="195">
        <v>13.15</v>
      </c>
    </row>
    <row r="159" spans="1:10" x14ac:dyDescent="0.25">
      <c r="A159" s="192" t="s">
        <v>37</v>
      </c>
      <c r="B159">
        <v>3</v>
      </c>
      <c r="C159" s="316">
        <v>1.5277777777777775E-4</v>
      </c>
      <c r="D159">
        <v>72</v>
      </c>
      <c r="E159" t="str">
        <f t="shared" si="2"/>
        <v>М3</v>
      </c>
      <c r="G159" s="316"/>
      <c r="J159" s="195">
        <v>13.2</v>
      </c>
    </row>
    <row r="160" spans="1:10" x14ac:dyDescent="0.25">
      <c r="A160" s="192" t="s">
        <v>37</v>
      </c>
      <c r="B160">
        <v>3</v>
      </c>
      <c r="C160" s="316">
        <v>1.5335648148148148E-4</v>
      </c>
      <c r="D160">
        <v>71</v>
      </c>
      <c r="E160" t="str">
        <f t="shared" si="2"/>
        <v>М3</v>
      </c>
      <c r="G160" s="316"/>
      <c r="J160" s="195">
        <v>13.25</v>
      </c>
    </row>
    <row r="161" spans="1:10" x14ac:dyDescent="0.25">
      <c r="A161" s="192" t="s">
        <v>37</v>
      </c>
      <c r="B161">
        <v>3</v>
      </c>
      <c r="C161" s="316">
        <v>1.5358796296296296E-4</v>
      </c>
      <c r="D161">
        <v>70</v>
      </c>
      <c r="E161" t="str">
        <f t="shared" si="2"/>
        <v>М3</v>
      </c>
      <c r="G161" s="316"/>
      <c r="J161" s="195">
        <v>13.27</v>
      </c>
    </row>
    <row r="162" spans="1:10" x14ac:dyDescent="0.25">
      <c r="A162" s="192" t="s">
        <v>37</v>
      </c>
      <c r="B162">
        <v>3</v>
      </c>
      <c r="C162" s="316">
        <v>1.539351851851852E-4</v>
      </c>
      <c r="D162">
        <v>69</v>
      </c>
      <c r="E162" t="str">
        <f t="shared" si="2"/>
        <v>М3</v>
      </c>
      <c r="G162" s="316"/>
      <c r="J162" s="195">
        <v>13.3</v>
      </c>
    </row>
    <row r="163" spans="1:10" x14ac:dyDescent="0.25">
      <c r="A163" s="192" t="s">
        <v>37</v>
      </c>
      <c r="B163">
        <v>3</v>
      </c>
      <c r="C163" s="316">
        <v>1.542824074074074E-4</v>
      </c>
      <c r="D163">
        <v>68</v>
      </c>
      <c r="E163" t="str">
        <f t="shared" si="2"/>
        <v>М3</v>
      </c>
      <c r="G163" s="316"/>
      <c r="J163" s="195">
        <v>13.33</v>
      </c>
    </row>
    <row r="164" spans="1:10" x14ac:dyDescent="0.25">
      <c r="A164" s="192" t="s">
        <v>37</v>
      </c>
      <c r="B164">
        <v>3</v>
      </c>
      <c r="C164" s="316">
        <v>1.5474537037037033E-4</v>
      </c>
      <c r="D164">
        <v>67</v>
      </c>
      <c r="E164" t="str">
        <f t="shared" si="2"/>
        <v>М3</v>
      </c>
      <c r="G164" s="316"/>
      <c r="J164" s="195">
        <v>13.37</v>
      </c>
    </row>
    <row r="165" spans="1:10" x14ac:dyDescent="0.25">
      <c r="A165" s="192" t="s">
        <v>37</v>
      </c>
      <c r="B165">
        <v>3</v>
      </c>
      <c r="C165" s="316">
        <v>1.550925925925926E-4</v>
      </c>
      <c r="D165">
        <v>66</v>
      </c>
      <c r="E165" t="str">
        <f t="shared" si="2"/>
        <v>М3</v>
      </c>
      <c r="G165" s="316"/>
      <c r="J165" s="195">
        <v>13.4</v>
      </c>
    </row>
    <row r="166" spans="1:10" x14ac:dyDescent="0.25">
      <c r="A166" s="192" t="s">
        <v>37</v>
      </c>
      <c r="B166">
        <v>3</v>
      </c>
      <c r="C166" s="316">
        <v>1.5543981481481482E-4</v>
      </c>
      <c r="D166">
        <v>65</v>
      </c>
      <c r="E166" t="str">
        <f t="shared" si="2"/>
        <v>М3</v>
      </c>
      <c r="G166" s="316"/>
      <c r="J166" s="195">
        <v>13.43</v>
      </c>
    </row>
    <row r="167" spans="1:10" x14ac:dyDescent="0.25">
      <c r="A167" s="192" t="s">
        <v>37</v>
      </c>
      <c r="B167">
        <v>3</v>
      </c>
      <c r="C167" s="316">
        <v>1.5590277777777778E-4</v>
      </c>
      <c r="D167">
        <v>64</v>
      </c>
      <c r="E167" t="str">
        <f t="shared" si="2"/>
        <v>М3</v>
      </c>
      <c r="G167" s="316"/>
      <c r="J167" s="195">
        <v>13.47</v>
      </c>
    </row>
    <row r="168" spans="1:10" x14ac:dyDescent="0.25">
      <c r="A168" s="192" t="s">
        <v>37</v>
      </c>
      <c r="B168">
        <v>3</v>
      </c>
      <c r="C168" s="316">
        <v>1.5625E-4</v>
      </c>
      <c r="D168">
        <v>63</v>
      </c>
      <c r="E168" t="str">
        <f t="shared" si="2"/>
        <v>М3</v>
      </c>
      <c r="G168" s="316"/>
      <c r="J168" s="195">
        <v>13.5</v>
      </c>
    </row>
    <row r="169" spans="1:10" x14ac:dyDescent="0.25">
      <c r="A169" s="192" t="s">
        <v>37</v>
      </c>
      <c r="B169">
        <v>3</v>
      </c>
      <c r="C169" s="316">
        <v>1.5648148148148148E-4</v>
      </c>
      <c r="D169">
        <v>62</v>
      </c>
      <c r="E169" t="str">
        <f t="shared" si="2"/>
        <v>М3</v>
      </c>
      <c r="G169" s="316"/>
      <c r="J169" s="195">
        <v>13.52</v>
      </c>
    </row>
    <row r="170" spans="1:10" x14ac:dyDescent="0.25">
      <c r="A170" s="192" t="s">
        <v>37</v>
      </c>
      <c r="B170">
        <v>3</v>
      </c>
      <c r="C170" s="316">
        <v>1.5706018518518518E-4</v>
      </c>
      <c r="D170">
        <v>61</v>
      </c>
      <c r="E170" t="str">
        <f t="shared" si="2"/>
        <v>М3</v>
      </c>
      <c r="G170" s="316"/>
      <c r="J170" s="195">
        <v>13.57</v>
      </c>
    </row>
    <row r="171" spans="1:10" x14ac:dyDescent="0.25">
      <c r="A171" s="192" t="s">
        <v>37</v>
      </c>
      <c r="B171">
        <v>3</v>
      </c>
      <c r="C171" s="316">
        <v>1.574074074074074E-4</v>
      </c>
      <c r="D171">
        <v>60</v>
      </c>
      <c r="E171" t="str">
        <f t="shared" si="2"/>
        <v>М3</v>
      </c>
      <c r="G171" s="316"/>
      <c r="J171" s="195">
        <v>13.6</v>
      </c>
    </row>
    <row r="172" spans="1:10" x14ac:dyDescent="0.25">
      <c r="A172" s="192" t="s">
        <v>37</v>
      </c>
      <c r="B172">
        <v>3</v>
      </c>
      <c r="C172" s="316">
        <v>1.5775462962962965E-4</v>
      </c>
      <c r="D172">
        <v>59</v>
      </c>
      <c r="E172" t="str">
        <f t="shared" si="2"/>
        <v>М3</v>
      </c>
      <c r="G172" s="316"/>
      <c r="J172" s="195">
        <v>13.63</v>
      </c>
    </row>
    <row r="173" spans="1:10" x14ac:dyDescent="0.25">
      <c r="A173" s="192" t="s">
        <v>37</v>
      </c>
      <c r="B173">
        <v>3</v>
      </c>
      <c r="C173" s="316">
        <v>1.5821759259259258E-4</v>
      </c>
      <c r="D173">
        <v>58</v>
      </c>
      <c r="E173" t="str">
        <f t="shared" si="2"/>
        <v>М3</v>
      </c>
      <c r="G173" s="316"/>
      <c r="J173" s="195">
        <v>13.67</v>
      </c>
    </row>
    <row r="174" spans="1:10" x14ac:dyDescent="0.25">
      <c r="A174" s="192" t="s">
        <v>37</v>
      </c>
      <c r="B174">
        <v>3</v>
      </c>
      <c r="C174" s="316">
        <v>1.585648148148148E-4</v>
      </c>
      <c r="D174">
        <v>57</v>
      </c>
      <c r="E174" t="str">
        <f t="shared" si="2"/>
        <v>М3</v>
      </c>
      <c r="G174" s="316"/>
      <c r="J174" s="195">
        <v>13.7</v>
      </c>
    </row>
    <row r="175" spans="1:10" x14ac:dyDescent="0.25">
      <c r="A175" s="192" t="s">
        <v>37</v>
      </c>
      <c r="B175">
        <v>3</v>
      </c>
      <c r="C175" s="316">
        <v>1.5891203703703708E-4</v>
      </c>
      <c r="D175">
        <v>56</v>
      </c>
      <c r="E175" t="str">
        <f t="shared" si="2"/>
        <v>М3</v>
      </c>
      <c r="G175" s="316"/>
      <c r="J175" s="195">
        <v>13.73</v>
      </c>
    </row>
    <row r="176" spans="1:10" x14ac:dyDescent="0.25">
      <c r="A176" s="192" t="s">
        <v>37</v>
      </c>
      <c r="B176">
        <v>3</v>
      </c>
      <c r="C176" s="316">
        <v>1.5937499999999998E-4</v>
      </c>
      <c r="D176">
        <v>55</v>
      </c>
      <c r="E176" t="str">
        <f t="shared" si="2"/>
        <v>М3</v>
      </c>
      <c r="G176" s="316"/>
      <c r="J176" s="195">
        <v>13.77</v>
      </c>
    </row>
    <row r="177" spans="1:10" x14ac:dyDescent="0.25">
      <c r="A177" s="192" t="s">
        <v>37</v>
      </c>
      <c r="B177">
        <v>3</v>
      </c>
      <c r="C177" s="316">
        <v>1.5972222222222223E-4</v>
      </c>
      <c r="D177">
        <v>54</v>
      </c>
      <c r="E177" t="str">
        <f t="shared" si="2"/>
        <v>М3</v>
      </c>
      <c r="G177" s="316"/>
      <c r="J177" s="195">
        <v>13.8</v>
      </c>
    </row>
    <row r="178" spans="1:10" x14ac:dyDescent="0.25">
      <c r="A178" s="192" t="s">
        <v>37</v>
      </c>
      <c r="B178">
        <v>3</v>
      </c>
      <c r="C178" s="316">
        <v>1.6006944444444445E-4</v>
      </c>
      <c r="D178">
        <v>53</v>
      </c>
      <c r="E178" t="str">
        <f t="shared" si="2"/>
        <v>М3</v>
      </c>
      <c r="G178" s="316"/>
      <c r="J178" s="195">
        <v>13.83</v>
      </c>
    </row>
    <row r="179" spans="1:10" x14ac:dyDescent="0.25">
      <c r="A179" s="192" t="s">
        <v>37</v>
      </c>
      <c r="B179">
        <v>3</v>
      </c>
      <c r="C179" s="316">
        <v>1.6053240740740741E-4</v>
      </c>
      <c r="D179">
        <v>52</v>
      </c>
      <c r="E179" t="str">
        <f t="shared" si="2"/>
        <v>М3</v>
      </c>
      <c r="G179" s="316"/>
      <c r="J179" s="195">
        <v>13.87</v>
      </c>
    </row>
    <row r="180" spans="1:10" x14ac:dyDescent="0.25">
      <c r="A180" s="192" t="s">
        <v>37</v>
      </c>
      <c r="B180">
        <v>3</v>
      </c>
      <c r="C180" s="316">
        <v>1.6087962962962966E-4</v>
      </c>
      <c r="D180">
        <v>51</v>
      </c>
      <c r="E180" t="str">
        <f t="shared" si="2"/>
        <v>М3</v>
      </c>
      <c r="G180" s="316"/>
      <c r="J180" s="195">
        <v>13.9</v>
      </c>
    </row>
    <row r="181" spans="1:10" x14ac:dyDescent="0.25">
      <c r="A181" s="192" t="s">
        <v>37</v>
      </c>
      <c r="B181">
        <v>3</v>
      </c>
      <c r="C181" s="316">
        <v>1.6122685185185188E-4</v>
      </c>
      <c r="D181">
        <v>50</v>
      </c>
      <c r="E181" t="str">
        <f t="shared" si="2"/>
        <v>М3</v>
      </c>
      <c r="G181" s="316"/>
      <c r="J181" s="195">
        <v>13.93</v>
      </c>
    </row>
    <row r="182" spans="1:10" x14ac:dyDescent="0.25">
      <c r="A182" s="192" t="s">
        <v>37</v>
      </c>
      <c r="B182">
        <v>3</v>
      </c>
      <c r="C182" s="316">
        <v>1.6168981481481484E-4</v>
      </c>
      <c r="D182">
        <v>49</v>
      </c>
      <c r="E182" t="str">
        <f t="shared" si="2"/>
        <v>М3</v>
      </c>
      <c r="G182" s="316"/>
      <c r="J182" s="195">
        <v>13.97</v>
      </c>
    </row>
    <row r="183" spans="1:10" x14ac:dyDescent="0.25">
      <c r="A183" s="192" t="s">
        <v>37</v>
      </c>
      <c r="B183">
        <v>3</v>
      </c>
      <c r="C183" s="316">
        <v>1.6203703703703703E-4</v>
      </c>
      <c r="D183">
        <v>48</v>
      </c>
      <c r="E183" t="str">
        <f t="shared" si="2"/>
        <v>М3</v>
      </c>
      <c r="G183" s="316"/>
      <c r="J183" s="195">
        <v>14</v>
      </c>
    </row>
    <row r="184" spans="1:10" x14ac:dyDescent="0.25">
      <c r="A184" s="192" t="s">
        <v>37</v>
      </c>
      <c r="B184">
        <v>3</v>
      </c>
      <c r="C184" s="316">
        <v>1.6261574074074076E-4</v>
      </c>
      <c r="D184">
        <v>47</v>
      </c>
      <c r="E184" t="str">
        <f t="shared" si="2"/>
        <v>М3</v>
      </c>
      <c r="G184" s="316"/>
      <c r="J184" s="195">
        <v>14.05</v>
      </c>
    </row>
    <row r="185" spans="1:10" x14ac:dyDescent="0.25">
      <c r="A185" s="192" t="s">
        <v>37</v>
      </c>
      <c r="B185">
        <v>3</v>
      </c>
      <c r="C185" s="316">
        <v>1.6319444444444446E-4</v>
      </c>
      <c r="D185">
        <v>46</v>
      </c>
      <c r="E185" t="str">
        <f t="shared" si="2"/>
        <v>М3</v>
      </c>
      <c r="G185" s="316"/>
      <c r="J185" s="195">
        <v>14.1</v>
      </c>
    </row>
    <row r="186" spans="1:10" x14ac:dyDescent="0.25">
      <c r="A186" s="192" t="s">
        <v>37</v>
      </c>
      <c r="B186">
        <v>3</v>
      </c>
      <c r="C186" s="316">
        <v>1.6377314814814816E-4</v>
      </c>
      <c r="D186">
        <v>45</v>
      </c>
      <c r="E186" t="str">
        <f t="shared" si="2"/>
        <v>М3</v>
      </c>
      <c r="G186" s="316"/>
      <c r="J186" s="195">
        <v>14.15</v>
      </c>
    </row>
    <row r="187" spans="1:10" x14ac:dyDescent="0.25">
      <c r="A187" s="192" t="s">
        <v>37</v>
      </c>
      <c r="B187">
        <v>3</v>
      </c>
      <c r="C187" s="316">
        <v>1.6435185185185183E-4</v>
      </c>
      <c r="D187">
        <v>44</v>
      </c>
      <c r="E187" t="str">
        <f t="shared" si="2"/>
        <v>М3</v>
      </c>
      <c r="G187" s="316"/>
      <c r="J187" s="195">
        <v>14.2</v>
      </c>
    </row>
    <row r="188" spans="1:10" x14ac:dyDescent="0.25">
      <c r="A188" s="192" t="s">
        <v>37</v>
      </c>
      <c r="B188">
        <v>3</v>
      </c>
      <c r="C188" s="316">
        <v>1.6493055555555556E-4</v>
      </c>
      <c r="D188">
        <v>43</v>
      </c>
      <c r="E188" t="str">
        <f t="shared" si="2"/>
        <v>М3</v>
      </c>
      <c r="G188" s="316"/>
      <c r="J188" s="195">
        <v>14.25</v>
      </c>
    </row>
    <row r="189" spans="1:10" x14ac:dyDescent="0.25">
      <c r="A189" s="192" t="s">
        <v>37</v>
      </c>
      <c r="B189">
        <v>3</v>
      </c>
      <c r="C189" s="316">
        <v>1.6550925925925926E-4</v>
      </c>
      <c r="D189">
        <v>42</v>
      </c>
      <c r="E189" t="str">
        <f t="shared" si="2"/>
        <v>М3</v>
      </c>
      <c r="G189" s="316"/>
      <c r="J189" s="195">
        <v>14.3</v>
      </c>
    </row>
    <row r="190" spans="1:10" x14ac:dyDescent="0.25">
      <c r="A190" s="192" t="s">
        <v>37</v>
      </c>
      <c r="B190">
        <v>3</v>
      </c>
      <c r="C190" s="316">
        <v>1.6608796296296296E-4</v>
      </c>
      <c r="D190">
        <v>41</v>
      </c>
      <c r="E190" t="str">
        <f t="shared" si="2"/>
        <v>М3</v>
      </c>
      <c r="G190" s="316"/>
      <c r="J190" s="195">
        <v>14.35</v>
      </c>
    </row>
    <row r="191" spans="1:10" x14ac:dyDescent="0.25">
      <c r="A191" s="192" t="s">
        <v>37</v>
      </c>
      <c r="B191">
        <v>3</v>
      </c>
      <c r="C191" s="316">
        <v>1.6666666666666666E-4</v>
      </c>
      <c r="D191">
        <v>40</v>
      </c>
      <c r="E191" t="str">
        <f t="shared" si="2"/>
        <v>М3</v>
      </c>
      <c r="G191" s="316"/>
      <c r="J191" s="195">
        <v>14.4</v>
      </c>
    </row>
    <row r="192" spans="1:10" x14ac:dyDescent="0.25">
      <c r="A192" s="192" t="s">
        <v>37</v>
      </c>
      <c r="B192">
        <v>3</v>
      </c>
      <c r="C192" s="316">
        <v>1.6724537037037036E-4</v>
      </c>
      <c r="D192">
        <v>39</v>
      </c>
      <c r="E192" t="str">
        <f t="shared" si="2"/>
        <v>М3</v>
      </c>
      <c r="G192" s="316"/>
      <c r="J192" s="195">
        <v>14.45</v>
      </c>
    </row>
    <row r="193" spans="1:10" x14ac:dyDescent="0.25">
      <c r="A193" s="192" t="s">
        <v>37</v>
      </c>
      <c r="B193">
        <v>3</v>
      </c>
      <c r="C193" s="316">
        <v>1.6782407407407406E-4</v>
      </c>
      <c r="D193">
        <v>38</v>
      </c>
      <c r="E193" t="str">
        <f t="shared" si="2"/>
        <v>М3</v>
      </c>
      <c r="G193" s="316"/>
      <c r="J193" s="195">
        <v>14.5</v>
      </c>
    </row>
    <row r="194" spans="1:10" x14ac:dyDescent="0.25">
      <c r="A194" s="192" t="s">
        <v>37</v>
      </c>
      <c r="B194">
        <v>3</v>
      </c>
      <c r="C194" s="316">
        <v>1.6840277777777779E-4</v>
      </c>
      <c r="D194">
        <v>37</v>
      </c>
      <c r="E194" t="str">
        <f t="shared" si="2"/>
        <v>М3</v>
      </c>
      <c r="G194" s="316"/>
      <c r="J194" s="195">
        <v>14.55</v>
      </c>
    </row>
    <row r="195" spans="1:10" x14ac:dyDescent="0.25">
      <c r="A195" s="192" t="s">
        <v>37</v>
      </c>
      <c r="B195">
        <v>3</v>
      </c>
      <c r="C195" s="316">
        <v>1.6898148148148146E-4</v>
      </c>
      <c r="D195">
        <v>36</v>
      </c>
      <c r="E195" t="str">
        <f t="shared" ref="E195:E258" si="3">A195&amp;B195</f>
        <v>М3</v>
      </c>
      <c r="G195" s="316"/>
      <c r="J195" s="195">
        <v>14.6</v>
      </c>
    </row>
    <row r="196" spans="1:10" x14ac:dyDescent="0.25">
      <c r="A196" s="192" t="s">
        <v>37</v>
      </c>
      <c r="B196">
        <v>3</v>
      </c>
      <c r="C196" s="316">
        <v>1.6956018518518522E-4</v>
      </c>
      <c r="D196">
        <v>35</v>
      </c>
      <c r="E196" t="str">
        <f t="shared" si="3"/>
        <v>М3</v>
      </c>
      <c r="G196" s="316"/>
      <c r="J196" s="195">
        <v>14.65</v>
      </c>
    </row>
    <row r="197" spans="1:10" x14ac:dyDescent="0.25">
      <c r="A197" s="192" t="s">
        <v>37</v>
      </c>
      <c r="B197">
        <v>3</v>
      </c>
      <c r="C197" s="316">
        <v>1.7013888888888886E-4</v>
      </c>
      <c r="D197">
        <v>34</v>
      </c>
      <c r="E197" t="str">
        <f t="shared" si="3"/>
        <v>М3</v>
      </c>
      <c r="G197" s="316"/>
      <c r="J197" s="195">
        <v>14.7</v>
      </c>
    </row>
    <row r="198" spans="1:10" x14ac:dyDescent="0.25">
      <c r="A198" s="192" t="s">
        <v>37</v>
      </c>
      <c r="B198">
        <v>3</v>
      </c>
      <c r="C198" s="316">
        <v>1.7071759259259259E-4</v>
      </c>
      <c r="D198">
        <v>33</v>
      </c>
      <c r="E198" t="str">
        <f t="shared" si="3"/>
        <v>М3</v>
      </c>
      <c r="G198" s="316"/>
      <c r="J198" s="195">
        <v>14.75</v>
      </c>
    </row>
    <row r="199" spans="1:10" x14ac:dyDescent="0.25">
      <c r="A199" s="192" t="s">
        <v>37</v>
      </c>
      <c r="B199">
        <v>3</v>
      </c>
      <c r="C199" s="316">
        <v>1.7129629629629629E-4</v>
      </c>
      <c r="D199">
        <v>32</v>
      </c>
      <c r="E199" t="str">
        <f t="shared" si="3"/>
        <v>М3</v>
      </c>
      <c r="G199" s="316"/>
      <c r="J199" s="195">
        <v>14.8</v>
      </c>
    </row>
    <row r="200" spans="1:10" x14ac:dyDescent="0.25">
      <c r="A200" s="192" t="s">
        <v>37</v>
      </c>
      <c r="B200">
        <v>3</v>
      </c>
      <c r="C200" s="316">
        <v>1.7245370370370372E-4</v>
      </c>
      <c r="D200">
        <v>31</v>
      </c>
      <c r="E200" t="str">
        <f t="shared" si="3"/>
        <v>М3</v>
      </c>
      <c r="G200" s="316"/>
      <c r="J200" s="195">
        <v>14.9</v>
      </c>
    </row>
    <row r="201" spans="1:10" x14ac:dyDescent="0.25">
      <c r="A201" s="192" t="s">
        <v>37</v>
      </c>
      <c r="B201">
        <v>3</v>
      </c>
      <c r="C201" s="316">
        <v>1.7361111111111109E-4</v>
      </c>
      <c r="D201">
        <v>30</v>
      </c>
      <c r="E201" t="str">
        <f t="shared" si="3"/>
        <v>М3</v>
      </c>
      <c r="G201" s="316"/>
      <c r="J201" s="195">
        <v>15</v>
      </c>
    </row>
    <row r="202" spans="1:10" x14ac:dyDescent="0.25">
      <c r="A202" s="192" t="s">
        <v>37</v>
      </c>
      <c r="B202">
        <v>3</v>
      </c>
      <c r="C202" s="316">
        <v>1.7476851851851852E-4</v>
      </c>
      <c r="D202">
        <v>29</v>
      </c>
      <c r="E202" t="str">
        <f t="shared" si="3"/>
        <v>М3</v>
      </c>
      <c r="G202" s="316"/>
      <c r="J202" s="195">
        <v>15.1</v>
      </c>
    </row>
    <row r="203" spans="1:10" x14ac:dyDescent="0.25">
      <c r="A203" s="192" t="s">
        <v>37</v>
      </c>
      <c r="B203">
        <v>3</v>
      </c>
      <c r="C203" s="316">
        <v>1.7592592592592592E-4</v>
      </c>
      <c r="D203">
        <v>28</v>
      </c>
      <c r="E203" t="str">
        <f t="shared" si="3"/>
        <v>М3</v>
      </c>
      <c r="G203" s="316"/>
      <c r="J203" s="195">
        <v>15.2</v>
      </c>
    </row>
    <row r="204" spans="1:10" x14ac:dyDescent="0.25">
      <c r="A204" s="192" t="s">
        <v>37</v>
      </c>
      <c r="B204">
        <v>3</v>
      </c>
      <c r="C204" s="316">
        <v>1.7708333333333335E-4</v>
      </c>
      <c r="D204">
        <v>27</v>
      </c>
      <c r="E204" t="str">
        <f t="shared" si="3"/>
        <v>М3</v>
      </c>
      <c r="G204" s="316"/>
      <c r="J204" s="195">
        <v>15.3</v>
      </c>
    </row>
    <row r="205" spans="1:10" x14ac:dyDescent="0.25">
      <c r="A205" s="192" t="s">
        <v>37</v>
      </c>
      <c r="B205">
        <v>3</v>
      </c>
      <c r="C205" s="316">
        <v>1.7824074074074077E-4</v>
      </c>
      <c r="D205">
        <v>26</v>
      </c>
      <c r="E205" t="str">
        <f t="shared" si="3"/>
        <v>М3</v>
      </c>
      <c r="G205" s="316"/>
      <c r="J205" s="195">
        <v>15.4</v>
      </c>
    </row>
    <row r="206" spans="1:10" x14ac:dyDescent="0.25">
      <c r="A206" s="192" t="s">
        <v>37</v>
      </c>
      <c r="B206">
        <v>3</v>
      </c>
      <c r="C206" s="316">
        <v>1.8055555555555557E-4</v>
      </c>
      <c r="D206">
        <v>25</v>
      </c>
      <c r="E206" t="str">
        <f t="shared" si="3"/>
        <v>М3</v>
      </c>
      <c r="G206" s="316"/>
      <c r="J206" s="195">
        <v>15.6</v>
      </c>
    </row>
    <row r="207" spans="1:10" x14ac:dyDescent="0.25">
      <c r="A207" s="192" t="s">
        <v>37</v>
      </c>
      <c r="B207">
        <v>3</v>
      </c>
      <c r="C207" s="316">
        <v>1.8287037037037038E-4</v>
      </c>
      <c r="D207">
        <v>24</v>
      </c>
      <c r="E207" t="str">
        <f t="shared" si="3"/>
        <v>М3</v>
      </c>
      <c r="G207" s="316"/>
      <c r="J207" s="195">
        <v>15.8</v>
      </c>
    </row>
    <row r="208" spans="1:10" x14ac:dyDescent="0.25">
      <c r="A208" s="192" t="s">
        <v>37</v>
      </c>
      <c r="B208">
        <v>3</v>
      </c>
      <c r="C208" s="316">
        <v>1.8518518518518518E-4</v>
      </c>
      <c r="D208">
        <v>23</v>
      </c>
      <c r="E208" t="str">
        <f t="shared" si="3"/>
        <v>М3</v>
      </c>
      <c r="G208" s="316"/>
      <c r="J208" s="195">
        <v>16</v>
      </c>
    </row>
    <row r="209" spans="1:10" x14ac:dyDescent="0.25">
      <c r="A209" s="192" t="s">
        <v>37</v>
      </c>
      <c r="B209">
        <v>3</v>
      </c>
      <c r="C209" s="316">
        <v>1.875E-4</v>
      </c>
      <c r="D209">
        <v>22</v>
      </c>
      <c r="E209" t="str">
        <f t="shared" si="3"/>
        <v>М3</v>
      </c>
      <c r="G209" s="316"/>
      <c r="J209" s="195">
        <v>16.2</v>
      </c>
    </row>
    <row r="210" spans="1:10" x14ac:dyDescent="0.25">
      <c r="A210" s="192" t="s">
        <v>37</v>
      </c>
      <c r="B210">
        <v>3</v>
      </c>
      <c r="C210" s="316">
        <v>1.898148148148148E-4</v>
      </c>
      <c r="D210">
        <v>21</v>
      </c>
      <c r="E210" t="str">
        <f t="shared" si="3"/>
        <v>М3</v>
      </c>
      <c r="G210" s="316"/>
      <c r="J210" s="195">
        <v>16.399999999999999</v>
      </c>
    </row>
    <row r="211" spans="1:10" x14ac:dyDescent="0.25">
      <c r="A211" s="192" t="s">
        <v>37</v>
      </c>
      <c r="B211">
        <v>3</v>
      </c>
      <c r="C211" s="316">
        <v>1.9328703703703703E-4</v>
      </c>
      <c r="D211">
        <v>20</v>
      </c>
      <c r="E211" t="str">
        <f t="shared" si="3"/>
        <v>М3</v>
      </c>
      <c r="G211" s="316"/>
      <c r="J211" s="195">
        <v>16.7</v>
      </c>
    </row>
    <row r="212" spans="1:10" x14ac:dyDescent="0.25">
      <c r="A212" s="192" t="s">
        <v>37</v>
      </c>
      <c r="B212">
        <v>3</v>
      </c>
      <c r="C212" s="316">
        <v>1.9560185185185183E-4</v>
      </c>
      <c r="D212">
        <v>19</v>
      </c>
      <c r="E212" t="str">
        <f t="shared" si="3"/>
        <v>М3</v>
      </c>
      <c r="G212" s="316"/>
      <c r="J212" s="195">
        <v>16.899999999999999</v>
      </c>
    </row>
    <row r="213" spans="1:10" x14ac:dyDescent="0.25">
      <c r="A213" s="192" t="s">
        <v>37</v>
      </c>
      <c r="B213">
        <v>3</v>
      </c>
      <c r="C213" s="316">
        <v>1.9791666666666666E-4</v>
      </c>
      <c r="D213">
        <v>18</v>
      </c>
      <c r="E213" t="str">
        <f t="shared" si="3"/>
        <v>М3</v>
      </c>
      <c r="G213" s="316"/>
      <c r="J213" s="195">
        <v>17.100000000000001</v>
      </c>
    </row>
    <row r="214" spans="1:10" x14ac:dyDescent="0.25">
      <c r="A214" s="192" t="s">
        <v>37</v>
      </c>
      <c r="B214">
        <v>3</v>
      </c>
      <c r="C214" s="316">
        <v>2.0023148148148146E-4</v>
      </c>
      <c r="D214">
        <v>17</v>
      </c>
      <c r="E214" t="str">
        <f t="shared" si="3"/>
        <v>М3</v>
      </c>
      <c r="G214" s="316"/>
      <c r="J214" s="195">
        <v>17.3</v>
      </c>
    </row>
    <row r="215" spans="1:10" x14ac:dyDescent="0.25">
      <c r="A215" s="192" t="s">
        <v>37</v>
      </c>
      <c r="B215">
        <v>3</v>
      </c>
      <c r="C215" s="316">
        <v>2.0254629629629629E-4</v>
      </c>
      <c r="D215">
        <v>16</v>
      </c>
      <c r="E215" t="str">
        <f t="shared" si="3"/>
        <v>М3</v>
      </c>
      <c r="G215" s="316"/>
      <c r="J215" s="195">
        <v>17.5</v>
      </c>
    </row>
    <row r="216" spans="1:10" x14ac:dyDescent="0.25">
      <c r="A216" s="192" t="s">
        <v>37</v>
      </c>
      <c r="B216">
        <v>3</v>
      </c>
      <c r="C216" s="316">
        <v>2.0370370370370372E-4</v>
      </c>
      <c r="D216">
        <v>15</v>
      </c>
      <c r="E216" t="str">
        <f t="shared" si="3"/>
        <v>М3</v>
      </c>
      <c r="G216" s="316"/>
      <c r="J216" s="195">
        <v>17.600000000000001</v>
      </c>
    </row>
    <row r="217" spans="1:10" x14ac:dyDescent="0.25">
      <c r="A217" s="192" t="s">
        <v>37</v>
      </c>
      <c r="B217">
        <v>3</v>
      </c>
      <c r="C217" s="316">
        <v>2.0486111111111109E-4</v>
      </c>
      <c r="D217">
        <v>14</v>
      </c>
      <c r="E217" t="str">
        <f t="shared" si="3"/>
        <v>М3</v>
      </c>
      <c r="G217" s="316"/>
      <c r="J217" s="195">
        <v>17.7</v>
      </c>
    </row>
    <row r="218" spans="1:10" x14ac:dyDescent="0.25">
      <c r="A218" s="192" t="s">
        <v>37</v>
      </c>
      <c r="B218">
        <v>3</v>
      </c>
      <c r="C218" s="316">
        <v>2.0601851851851852E-4</v>
      </c>
      <c r="D218">
        <v>13</v>
      </c>
      <c r="E218" t="str">
        <f t="shared" si="3"/>
        <v>М3</v>
      </c>
      <c r="G218" s="316"/>
      <c r="J218" s="195">
        <v>17.8</v>
      </c>
    </row>
    <row r="219" spans="1:10" x14ac:dyDescent="0.25">
      <c r="A219" s="192" t="s">
        <v>37</v>
      </c>
      <c r="B219">
        <v>3</v>
      </c>
      <c r="C219" s="316">
        <v>2.0833333333333335E-4</v>
      </c>
      <c r="D219">
        <v>12</v>
      </c>
      <c r="E219" t="str">
        <f t="shared" si="3"/>
        <v>М3</v>
      </c>
      <c r="G219" s="316"/>
      <c r="J219" s="195">
        <v>18</v>
      </c>
    </row>
    <row r="220" spans="1:10" x14ac:dyDescent="0.25">
      <c r="A220" s="192" t="s">
        <v>37</v>
      </c>
      <c r="B220">
        <v>3</v>
      </c>
      <c r="C220" s="316">
        <v>2.0949074074074075E-4</v>
      </c>
      <c r="D220">
        <v>11</v>
      </c>
      <c r="E220" t="str">
        <f t="shared" si="3"/>
        <v>М3</v>
      </c>
      <c r="G220" s="316"/>
      <c r="J220" s="195">
        <v>18.100000000000001</v>
      </c>
    </row>
    <row r="221" spans="1:10" x14ac:dyDescent="0.25">
      <c r="A221" s="192" t="s">
        <v>37</v>
      </c>
      <c r="B221">
        <v>3</v>
      </c>
      <c r="C221" s="316">
        <v>2.1064814814814815E-4</v>
      </c>
      <c r="D221">
        <v>10</v>
      </c>
      <c r="E221" t="str">
        <f t="shared" si="3"/>
        <v>М3</v>
      </c>
      <c r="G221" s="316"/>
      <c r="J221" s="195">
        <v>18.2</v>
      </c>
    </row>
    <row r="222" spans="1:10" x14ac:dyDescent="0.25">
      <c r="A222" s="192" t="s">
        <v>37</v>
      </c>
      <c r="B222">
        <v>3</v>
      </c>
      <c r="C222" s="316">
        <v>2.1180555555555555E-4</v>
      </c>
      <c r="D222">
        <v>9</v>
      </c>
      <c r="E222" t="str">
        <f t="shared" si="3"/>
        <v>М3</v>
      </c>
      <c r="G222" s="316"/>
      <c r="J222" s="195">
        <v>18.3</v>
      </c>
    </row>
    <row r="223" spans="1:10" x14ac:dyDescent="0.25">
      <c r="A223" s="192" t="s">
        <v>37</v>
      </c>
      <c r="B223">
        <v>3</v>
      </c>
      <c r="C223" s="316">
        <v>2.1296296296296295E-4</v>
      </c>
      <c r="D223">
        <v>8</v>
      </c>
      <c r="E223" t="str">
        <f t="shared" si="3"/>
        <v>М3</v>
      </c>
      <c r="G223" s="316"/>
      <c r="J223" s="195">
        <v>18.399999999999999</v>
      </c>
    </row>
    <row r="224" spans="1:10" x14ac:dyDescent="0.25">
      <c r="A224" s="192" t="s">
        <v>37</v>
      </c>
      <c r="B224">
        <v>3</v>
      </c>
      <c r="C224" s="316">
        <v>2.141203703703704E-4</v>
      </c>
      <c r="D224">
        <v>7</v>
      </c>
      <c r="E224" t="str">
        <f t="shared" si="3"/>
        <v>М3</v>
      </c>
      <c r="G224" s="316"/>
      <c r="J224" s="195">
        <v>18.5</v>
      </c>
    </row>
    <row r="225" spans="1:10" x14ac:dyDescent="0.25">
      <c r="A225" s="192" t="s">
        <v>37</v>
      </c>
      <c r="B225">
        <v>3</v>
      </c>
      <c r="C225" s="316">
        <v>2.1875E-4</v>
      </c>
      <c r="D225">
        <v>6</v>
      </c>
      <c r="E225" t="str">
        <f t="shared" si="3"/>
        <v>М3</v>
      </c>
      <c r="G225" s="316"/>
      <c r="J225" s="195">
        <v>18.899999999999999</v>
      </c>
    </row>
    <row r="226" spans="1:10" x14ac:dyDescent="0.25">
      <c r="A226" s="192" t="s">
        <v>37</v>
      </c>
      <c r="B226">
        <v>3</v>
      </c>
      <c r="C226" s="316">
        <v>1.15625E-2</v>
      </c>
      <c r="D226">
        <v>0</v>
      </c>
      <c r="E226" t="str">
        <f t="shared" si="3"/>
        <v>М3</v>
      </c>
      <c r="G226" s="316"/>
      <c r="J226" s="195">
        <v>999</v>
      </c>
    </row>
    <row r="227" spans="1:10" x14ac:dyDescent="0.25">
      <c r="A227" s="192" t="s">
        <v>37</v>
      </c>
      <c r="B227">
        <v>4</v>
      </c>
      <c r="C227" s="195">
        <v>0</v>
      </c>
      <c r="D227">
        <v>0</v>
      </c>
      <c r="E227" t="str">
        <f t="shared" si="3"/>
        <v>М4</v>
      </c>
      <c r="G227" s="195"/>
      <c r="J227" s="195">
        <v>0</v>
      </c>
    </row>
    <row r="228" spans="1:10" x14ac:dyDescent="0.25">
      <c r="A228" s="192" t="s">
        <v>37</v>
      </c>
      <c r="B228">
        <v>4</v>
      </c>
      <c r="C228" s="195">
        <v>2</v>
      </c>
      <c r="D228">
        <v>0</v>
      </c>
      <c r="E228" t="str">
        <f t="shared" si="3"/>
        <v>М4</v>
      </c>
      <c r="G228" s="195"/>
      <c r="J228" s="195">
        <v>2</v>
      </c>
    </row>
    <row r="229" spans="1:10" x14ac:dyDescent="0.25">
      <c r="A229" s="192" t="s">
        <v>37</v>
      </c>
      <c r="B229">
        <v>4</v>
      </c>
      <c r="C229" s="195">
        <v>3</v>
      </c>
      <c r="D229">
        <v>45</v>
      </c>
      <c r="E229" t="str">
        <f t="shared" si="3"/>
        <v>М4</v>
      </c>
      <c r="G229" s="195"/>
      <c r="J229" s="195">
        <v>3</v>
      </c>
    </row>
    <row r="230" spans="1:10" x14ac:dyDescent="0.25">
      <c r="A230" s="192" t="s">
        <v>37</v>
      </c>
      <c r="B230">
        <v>4</v>
      </c>
      <c r="C230" s="195">
        <v>4</v>
      </c>
      <c r="D230">
        <v>60</v>
      </c>
      <c r="E230" t="str">
        <f t="shared" si="3"/>
        <v>М4</v>
      </c>
      <c r="G230" s="195"/>
      <c r="J230" s="195">
        <v>4</v>
      </c>
    </row>
    <row r="231" spans="1:10" x14ac:dyDescent="0.25">
      <c r="A231" s="192" t="s">
        <v>37</v>
      </c>
      <c r="B231">
        <v>4</v>
      </c>
      <c r="C231" s="195">
        <v>5</v>
      </c>
      <c r="D231">
        <v>75</v>
      </c>
      <c r="E231" t="str">
        <f t="shared" si="3"/>
        <v>М4</v>
      </c>
      <c r="G231" s="195"/>
      <c r="J231" s="195">
        <v>5</v>
      </c>
    </row>
    <row r="232" spans="1:10" x14ac:dyDescent="0.25">
      <c r="A232" s="192" t="s">
        <v>37</v>
      </c>
      <c r="B232">
        <v>4</v>
      </c>
      <c r="C232" s="195">
        <v>999</v>
      </c>
      <c r="D232">
        <v>75</v>
      </c>
      <c r="E232" t="str">
        <f t="shared" si="3"/>
        <v>М4</v>
      </c>
      <c r="G232" s="195"/>
      <c r="J232" s="195">
        <v>999</v>
      </c>
    </row>
    <row r="233" spans="1:10" x14ac:dyDescent="0.25">
      <c r="A233" s="192" t="s">
        <v>37</v>
      </c>
      <c r="B233">
        <v>5</v>
      </c>
      <c r="C233" s="316">
        <v>0</v>
      </c>
      <c r="D233">
        <v>86</v>
      </c>
      <c r="E233" t="str">
        <f t="shared" si="3"/>
        <v>М5</v>
      </c>
      <c r="F233" s="316"/>
      <c r="G233" s="316"/>
      <c r="J233" s="195">
        <v>0</v>
      </c>
    </row>
    <row r="234" spans="1:10" x14ac:dyDescent="0.25">
      <c r="A234" s="192" t="s">
        <v>37</v>
      </c>
      <c r="B234">
        <v>5</v>
      </c>
      <c r="C234" s="316">
        <v>6.9444444444444436E-4</v>
      </c>
      <c r="D234">
        <v>86</v>
      </c>
      <c r="E234" t="str">
        <f t="shared" si="3"/>
        <v>М5</v>
      </c>
      <c r="F234" s="316"/>
      <c r="G234" s="316"/>
      <c r="J234" s="195">
        <v>1</v>
      </c>
    </row>
    <row r="235" spans="1:10" x14ac:dyDescent="0.25">
      <c r="A235" s="192" t="s">
        <v>37</v>
      </c>
      <c r="B235">
        <v>5</v>
      </c>
      <c r="C235" s="316">
        <v>6.9583333333333335E-4</v>
      </c>
      <c r="D235">
        <v>85</v>
      </c>
      <c r="E235" t="str">
        <f t="shared" si="3"/>
        <v>М5</v>
      </c>
      <c r="F235" s="316"/>
      <c r="G235" s="316"/>
      <c r="J235" s="195">
        <v>1.002</v>
      </c>
    </row>
    <row r="236" spans="1:10" x14ac:dyDescent="0.25">
      <c r="A236" s="192" t="s">
        <v>37</v>
      </c>
      <c r="B236">
        <v>5</v>
      </c>
      <c r="C236" s="316">
        <v>6.9722222222222223E-4</v>
      </c>
      <c r="D236">
        <v>84</v>
      </c>
      <c r="E236" t="str">
        <f t="shared" si="3"/>
        <v>М5</v>
      </c>
      <c r="F236" s="316"/>
      <c r="G236" s="316"/>
      <c r="J236" s="195">
        <v>1.004</v>
      </c>
    </row>
    <row r="237" spans="1:10" x14ac:dyDescent="0.25">
      <c r="A237" s="192" t="s">
        <v>37</v>
      </c>
      <c r="B237">
        <v>5</v>
      </c>
      <c r="C237" s="316">
        <v>6.9791666666666656E-4</v>
      </c>
      <c r="D237">
        <v>83</v>
      </c>
      <c r="E237" t="str">
        <f t="shared" si="3"/>
        <v>М5</v>
      </c>
      <c r="F237" s="316"/>
      <c r="G237" s="316"/>
      <c r="J237" s="195">
        <v>1.0049999999999999</v>
      </c>
    </row>
    <row r="238" spans="1:10" x14ac:dyDescent="0.25">
      <c r="A238" s="192" t="s">
        <v>37</v>
      </c>
      <c r="B238">
        <v>5</v>
      </c>
      <c r="C238" s="316">
        <v>6.9930555555555544E-4</v>
      </c>
      <c r="D238">
        <v>82</v>
      </c>
      <c r="E238" t="str">
        <f t="shared" si="3"/>
        <v>М5</v>
      </c>
      <c r="F238" s="316"/>
      <c r="G238" s="316"/>
      <c r="J238" s="195">
        <v>1.0069999999999999</v>
      </c>
    </row>
    <row r="239" spans="1:10" x14ac:dyDescent="0.25">
      <c r="A239" s="192" t="s">
        <v>37</v>
      </c>
      <c r="B239">
        <v>5</v>
      </c>
      <c r="C239" s="316">
        <v>7.0069444444444443E-4</v>
      </c>
      <c r="D239">
        <v>81</v>
      </c>
      <c r="E239" t="str">
        <f t="shared" si="3"/>
        <v>М5</v>
      </c>
      <c r="F239" s="316"/>
      <c r="G239" s="316"/>
      <c r="J239" s="195">
        <v>1.0089999999999999</v>
      </c>
    </row>
    <row r="240" spans="1:10" x14ac:dyDescent="0.25">
      <c r="A240" s="192" t="s">
        <v>37</v>
      </c>
      <c r="B240">
        <v>5</v>
      </c>
      <c r="C240" s="316">
        <v>7.0138888888888887E-4</v>
      </c>
      <c r="D240">
        <v>80</v>
      </c>
      <c r="E240" t="str">
        <f t="shared" si="3"/>
        <v>М5</v>
      </c>
      <c r="F240" s="316"/>
      <c r="G240" s="316"/>
      <c r="J240" s="195">
        <v>1.01</v>
      </c>
    </row>
    <row r="241" spans="1:10" x14ac:dyDescent="0.25">
      <c r="A241" s="192" t="s">
        <v>37</v>
      </c>
      <c r="B241">
        <v>5</v>
      </c>
      <c r="C241" s="316">
        <v>7.0277777777777775E-4</v>
      </c>
      <c r="D241">
        <v>79</v>
      </c>
      <c r="E241" t="str">
        <f t="shared" si="3"/>
        <v>М5</v>
      </c>
      <c r="F241" s="316"/>
      <c r="G241" s="316"/>
      <c r="J241" s="195">
        <v>1.012</v>
      </c>
    </row>
    <row r="242" spans="1:10" x14ac:dyDescent="0.25">
      <c r="A242" s="192" t="s">
        <v>37</v>
      </c>
      <c r="B242">
        <v>5</v>
      </c>
      <c r="C242" s="316">
        <v>7.0416666666666674E-4</v>
      </c>
      <c r="D242">
        <v>78</v>
      </c>
      <c r="E242" t="str">
        <f t="shared" si="3"/>
        <v>М5</v>
      </c>
      <c r="F242" s="316"/>
      <c r="G242" s="316"/>
      <c r="J242" s="195">
        <v>1.014</v>
      </c>
    </row>
    <row r="243" spans="1:10" x14ac:dyDescent="0.25">
      <c r="A243" s="192" t="s">
        <v>37</v>
      </c>
      <c r="B243">
        <v>5</v>
      </c>
      <c r="C243" s="316">
        <v>7.0555555555555551E-4</v>
      </c>
      <c r="D243">
        <v>77</v>
      </c>
      <c r="E243" t="str">
        <f t="shared" si="3"/>
        <v>М5</v>
      </c>
      <c r="F243" s="316"/>
      <c r="G243" s="316"/>
      <c r="J243" s="195">
        <v>1.016</v>
      </c>
    </row>
    <row r="244" spans="1:10" x14ac:dyDescent="0.25">
      <c r="A244" s="192" t="s">
        <v>37</v>
      </c>
      <c r="B244">
        <v>5</v>
      </c>
      <c r="C244" s="316">
        <v>7.069444444444444E-4</v>
      </c>
      <c r="D244">
        <v>76</v>
      </c>
      <c r="E244" t="str">
        <f t="shared" si="3"/>
        <v>М5</v>
      </c>
      <c r="F244" s="316"/>
      <c r="G244" s="316"/>
      <c r="J244" s="195">
        <v>1.018</v>
      </c>
    </row>
    <row r="245" spans="1:10" x14ac:dyDescent="0.25">
      <c r="A245" s="192" t="s">
        <v>37</v>
      </c>
      <c r="B245">
        <v>5</v>
      </c>
      <c r="C245" s="316">
        <v>7.0833333333333338E-4</v>
      </c>
      <c r="D245">
        <v>75</v>
      </c>
      <c r="E245" t="str">
        <f t="shared" si="3"/>
        <v>М5</v>
      </c>
      <c r="F245" s="316"/>
      <c r="G245" s="316"/>
      <c r="J245" s="195">
        <v>1.02</v>
      </c>
    </row>
    <row r="246" spans="1:10" x14ac:dyDescent="0.25">
      <c r="A246" s="192" t="s">
        <v>37</v>
      </c>
      <c r="B246">
        <v>5</v>
      </c>
      <c r="C246" s="316">
        <v>7.0972222222222226E-4</v>
      </c>
      <c r="D246">
        <v>74</v>
      </c>
      <c r="E246" t="str">
        <f t="shared" si="3"/>
        <v>М5</v>
      </c>
      <c r="F246" s="316"/>
      <c r="G246" s="316"/>
      <c r="J246" s="195">
        <v>1.022</v>
      </c>
    </row>
    <row r="247" spans="1:10" x14ac:dyDescent="0.25">
      <c r="A247" s="192" t="s">
        <v>37</v>
      </c>
      <c r="B247">
        <v>5</v>
      </c>
      <c r="C247" s="316">
        <v>7.1111111111111104E-4</v>
      </c>
      <c r="D247">
        <v>73</v>
      </c>
      <c r="E247" t="str">
        <f t="shared" si="3"/>
        <v>М5</v>
      </c>
      <c r="F247" s="316"/>
      <c r="G247" s="316"/>
      <c r="J247" s="195">
        <v>1.024</v>
      </c>
    </row>
    <row r="248" spans="1:10" x14ac:dyDescent="0.25">
      <c r="A248" s="192" t="s">
        <v>37</v>
      </c>
      <c r="B248">
        <v>5</v>
      </c>
      <c r="C248" s="316">
        <v>7.1250000000000003E-4</v>
      </c>
      <c r="D248">
        <v>72</v>
      </c>
      <c r="E248" t="str">
        <f t="shared" si="3"/>
        <v>М5</v>
      </c>
      <c r="F248" s="316"/>
      <c r="G248" s="316"/>
      <c r="J248" s="195">
        <v>1.026</v>
      </c>
    </row>
    <row r="249" spans="1:10" x14ac:dyDescent="0.25">
      <c r="A249" s="192" t="s">
        <v>37</v>
      </c>
      <c r="B249">
        <v>5</v>
      </c>
      <c r="C249" s="316">
        <v>7.1458333333333324E-4</v>
      </c>
      <c r="D249">
        <v>71</v>
      </c>
      <c r="E249" t="str">
        <f t="shared" si="3"/>
        <v>М5</v>
      </c>
      <c r="F249" s="316"/>
      <c r="G249" s="316"/>
      <c r="J249" s="195">
        <v>1.0289999999999999</v>
      </c>
    </row>
    <row r="250" spans="1:10" x14ac:dyDescent="0.25">
      <c r="A250" s="192" t="s">
        <v>37</v>
      </c>
      <c r="B250">
        <v>5</v>
      </c>
      <c r="C250" s="316">
        <v>7.1666666666666678E-4</v>
      </c>
      <c r="D250">
        <v>70</v>
      </c>
      <c r="E250" t="str">
        <f t="shared" si="3"/>
        <v>М5</v>
      </c>
      <c r="F250" s="316"/>
      <c r="G250" s="316"/>
      <c r="J250" s="195">
        <v>1.032</v>
      </c>
    </row>
    <row r="251" spans="1:10" x14ac:dyDescent="0.25">
      <c r="A251" s="192" t="s">
        <v>37</v>
      </c>
      <c r="B251">
        <v>5</v>
      </c>
      <c r="C251" s="316">
        <v>7.1874999999999999E-4</v>
      </c>
      <c r="D251">
        <v>69</v>
      </c>
      <c r="E251" t="str">
        <f t="shared" si="3"/>
        <v>М5</v>
      </c>
      <c r="F251" s="316"/>
      <c r="G251" s="316"/>
      <c r="J251" s="195">
        <v>1.0349999999999999</v>
      </c>
    </row>
    <row r="252" spans="1:10" x14ac:dyDescent="0.25">
      <c r="A252" s="192" t="s">
        <v>37</v>
      </c>
      <c r="B252">
        <v>5</v>
      </c>
      <c r="C252" s="316">
        <v>7.2083333333333342E-4</v>
      </c>
      <c r="D252">
        <v>68</v>
      </c>
      <c r="E252" t="str">
        <f t="shared" si="3"/>
        <v>М5</v>
      </c>
      <c r="F252" s="316"/>
      <c r="G252" s="316"/>
      <c r="J252" s="195">
        <v>1.038</v>
      </c>
    </row>
    <row r="253" spans="1:10" x14ac:dyDescent="0.25">
      <c r="A253" s="192" t="s">
        <v>37</v>
      </c>
      <c r="B253">
        <v>5</v>
      </c>
      <c r="C253" s="316">
        <v>7.2291666666666663E-4</v>
      </c>
      <c r="D253">
        <v>67</v>
      </c>
      <c r="E253" t="str">
        <f t="shared" si="3"/>
        <v>М5</v>
      </c>
      <c r="F253" s="316"/>
      <c r="G253" s="316"/>
      <c r="J253" s="195">
        <v>1.0409999999999999</v>
      </c>
    </row>
    <row r="254" spans="1:10" x14ac:dyDescent="0.25">
      <c r="A254" s="192" t="s">
        <v>37</v>
      </c>
      <c r="B254">
        <v>5</v>
      </c>
      <c r="C254" s="316">
        <v>7.2500000000000006E-4</v>
      </c>
      <c r="D254">
        <v>66</v>
      </c>
      <c r="E254" t="str">
        <f t="shared" si="3"/>
        <v>М5</v>
      </c>
      <c r="F254" s="316"/>
      <c r="G254" s="316"/>
      <c r="J254" s="195">
        <v>1.044</v>
      </c>
    </row>
    <row r="255" spans="1:10" x14ac:dyDescent="0.25">
      <c r="A255" s="192" t="s">
        <v>37</v>
      </c>
      <c r="B255">
        <v>5</v>
      </c>
      <c r="C255" s="316">
        <v>7.2708333333333327E-4</v>
      </c>
      <c r="D255">
        <v>65</v>
      </c>
      <c r="E255" t="str">
        <f t="shared" si="3"/>
        <v>М5</v>
      </c>
      <c r="F255" s="316"/>
      <c r="G255" s="316"/>
      <c r="J255" s="195">
        <v>1.0469999999999999</v>
      </c>
    </row>
    <row r="256" spans="1:10" x14ac:dyDescent="0.25">
      <c r="A256" s="192" t="s">
        <v>37</v>
      </c>
      <c r="B256">
        <v>5</v>
      </c>
      <c r="C256" s="316">
        <v>7.291666666666667E-4</v>
      </c>
      <c r="D256">
        <v>64</v>
      </c>
      <c r="E256" t="str">
        <f t="shared" si="3"/>
        <v>М5</v>
      </c>
      <c r="F256" s="316"/>
      <c r="G256" s="316"/>
      <c r="J256" s="195">
        <v>1.05</v>
      </c>
    </row>
    <row r="257" spans="1:10" x14ac:dyDescent="0.25">
      <c r="A257" s="192" t="s">
        <v>37</v>
      </c>
      <c r="B257">
        <v>5</v>
      </c>
      <c r="C257" s="316">
        <v>7.3124999999999991E-4</v>
      </c>
      <c r="D257">
        <v>63</v>
      </c>
      <c r="E257" t="str">
        <f t="shared" si="3"/>
        <v>М5</v>
      </c>
      <c r="F257" s="316"/>
      <c r="G257" s="316"/>
      <c r="J257" s="195">
        <v>1.0529999999999999</v>
      </c>
    </row>
    <row r="258" spans="1:10" x14ac:dyDescent="0.25">
      <c r="A258" s="192" t="s">
        <v>37</v>
      </c>
      <c r="B258">
        <v>5</v>
      </c>
      <c r="C258" s="316">
        <v>7.3333333333333345E-4</v>
      </c>
      <c r="D258">
        <v>62</v>
      </c>
      <c r="E258" t="str">
        <f t="shared" si="3"/>
        <v>М5</v>
      </c>
      <c r="F258" s="316"/>
      <c r="G258" s="316"/>
      <c r="J258" s="195">
        <v>1.056</v>
      </c>
    </row>
    <row r="259" spans="1:10" x14ac:dyDescent="0.25">
      <c r="A259" s="192" t="s">
        <v>37</v>
      </c>
      <c r="B259">
        <v>5</v>
      </c>
      <c r="C259" s="316">
        <v>7.3541666666666666E-4</v>
      </c>
      <c r="D259">
        <v>61</v>
      </c>
      <c r="E259" t="str">
        <f t="shared" ref="E259:E322" si="4">A259&amp;B259</f>
        <v>М5</v>
      </c>
      <c r="F259" s="316"/>
      <c r="G259" s="316"/>
      <c r="J259" s="195">
        <v>1.0589999999999999</v>
      </c>
    </row>
    <row r="260" spans="1:10" x14ac:dyDescent="0.25">
      <c r="A260" s="192" t="s">
        <v>37</v>
      </c>
      <c r="B260">
        <v>5</v>
      </c>
      <c r="C260" s="316">
        <v>7.3750000000000009E-4</v>
      </c>
      <c r="D260">
        <v>60</v>
      </c>
      <c r="E260" t="str">
        <f t="shared" si="4"/>
        <v>М5</v>
      </c>
      <c r="F260" s="316"/>
      <c r="G260" s="316"/>
      <c r="J260" s="195">
        <v>1.0620000000000001</v>
      </c>
    </row>
    <row r="261" spans="1:10" x14ac:dyDescent="0.25">
      <c r="A261" s="192" t="s">
        <v>37</v>
      </c>
      <c r="B261">
        <v>5</v>
      </c>
      <c r="C261" s="316">
        <v>7.3888888888888897E-4</v>
      </c>
      <c r="D261">
        <v>59</v>
      </c>
      <c r="E261" t="str">
        <f t="shared" si="4"/>
        <v>М5</v>
      </c>
      <c r="F261" s="316"/>
      <c r="G261" s="316"/>
      <c r="J261" s="195">
        <v>1.0640000000000001</v>
      </c>
    </row>
    <row r="262" spans="1:10" x14ac:dyDescent="0.25">
      <c r="A262" s="192" t="s">
        <v>37</v>
      </c>
      <c r="B262">
        <v>5</v>
      </c>
      <c r="C262" s="316">
        <v>7.4027777777777774E-4</v>
      </c>
      <c r="D262">
        <v>58</v>
      </c>
      <c r="E262" t="str">
        <f t="shared" si="4"/>
        <v>М5</v>
      </c>
      <c r="F262" s="316"/>
      <c r="G262" s="316"/>
      <c r="J262" s="195">
        <v>1.0660000000000001</v>
      </c>
    </row>
    <row r="263" spans="1:10" x14ac:dyDescent="0.25">
      <c r="A263" s="192" t="s">
        <v>37</v>
      </c>
      <c r="B263">
        <v>5</v>
      </c>
      <c r="C263" s="316">
        <v>7.4166666666666673E-4</v>
      </c>
      <c r="D263">
        <v>57</v>
      </c>
      <c r="E263" t="str">
        <f t="shared" si="4"/>
        <v>М5</v>
      </c>
      <c r="F263" s="316"/>
      <c r="G263" s="316"/>
      <c r="J263" s="195">
        <v>1.0680000000000001</v>
      </c>
    </row>
    <row r="264" spans="1:10" x14ac:dyDescent="0.25">
      <c r="A264" s="192" t="s">
        <v>37</v>
      </c>
      <c r="B264">
        <v>5</v>
      </c>
      <c r="C264" s="316">
        <v>7.4305555555555561E-4</v>
      </c>
      <c r="D264">
        <v>56</v>
      </c>
      <c r="E264" t="str">
        <f t="shared" si="4"/>
        <v>М5</v>
      </c>
      <c r="F264" s="316"/>
      <c r="G264" s="316"/>
      <c r="J264" s="195">
        <v>1.07</v>
      </c>
    </row>
    <row r="265" spans="1:10" x14ac:dyDescent="0.25">
      <c r="A265" s="192" t="s">
        <v>37</v>
      </c>
      <c r="B265">
        <v>5</v>
      </c>
      <c r="C265" s="316">
        <v>7.4513888888888883E-4</v>
      </c>
      <c r="D265">
        <v>55</v>
      </c>
      <c r="E265" t="str">
        <f t="shared" si="4"/>
        <v>М5</v>
      </c>
      <c r="F265" s="316"/>
      <c r="G265" s="316"/>
      <c r="J265" s="195">
        <v>1.073</v>
      </c>
    </row>
    <row r="266" spans="1:10" x14ac:dyDescent="0.25">
      <c r="A266" s="192" t="s">
        <v>37</v>
      </c>
      <c r="B266">
        <v>5</v>
      </c>
      <c r="C266" s="316">
        <v>7.4652777777777781E-4</v>
      </c>
      <c r="D266">
        <v>54</v>
      </c>
      <c r="E266" t="str">
        <f t="shared" si="4"/>
        <v>М5</v>
      </c>
      <c r="F266" s="316"/>
      <c r="G266" s="316"/>
      <c r="J266" s="195">
        <v>1.075</v>
      </c>
    </row>
    <row r="267" spans="1:10" x14ac:dyDescent="0.25">
      <c r="A267" s="192" t="s">
        <v>37</v>
      </c>
      <c r="B267">
        <v>5</v>
      </c>
      <c r="C267" s="316">
        <v>7.4791666666666659E-4</v>
      </c>
      <c r="D267">
        <v>53</v>
      </c>
      <c r="E267" t="str">
        <f t="shared" si="4"/>
        <v>М5</v>
      </c>
      <c r="F267" s="316"/>
      <c r="G267" s="316"/>
      <c r="J267" s="195">
        <v>1.077</v>
      </c>
    </row>
    <row r="268" spans="1:10" x14ac:dyDescent="0.25">
      <c r="A268" s="192" t="s">
        <v>37</v>
      </c>
      <c r="B268">
        <v>5</v>
      </c>
      <c r="C268" s="316">
        <v>7.5000000000000012E-4</v>
      </c>
      <c r="D268">
        <v>52</v>
      </c>
      <c r="E268" t="str">
        <f t="shared" si="4"/>
        <v>М5</v>
      </c>
      <c r="F268" s="316"/>
      <c r="G268" s="316"/>
      <c r="J268" s="195">
        <v>1.08</v>
      </c>
    </row>
    <row r="269" spans="1:10" x14ac:dyDescent="0.25">
      <c r="A269" s="192" t="s">
        <v>37</v>
      </c>
      <c r="B269">
        <v>5</v>
      </c>
      <c r="C269" s="316">
        <v>7.5208333333333334E-4</v>
      </c>
      <c r="D269">
        <v>51</v>
      </c>
      <c r="E269" t="str">
        <f t="shared" si="4"/>
        <v>М5</v>
      </c>
      <c r="F269" s="316"/>
      <c r="G269" s="316"/>
      <c r="J269" s="195">
        <v>1.083</v>
      </c>
    </row>
    <row r="270" spans="1:10" x14ac:dyDescent="0.25">
      <c r="A270" s="192" t="s">
        <v>37</v>
      </c>
      <c r="B270">
        <v>5</v>
      </c>
      <c r="C270" s="316">
        <v>7.5347222222222211E-4</v>
      </c>
      <c r="D270">
        <v>50</v>
      </c>
      <c r="E270" t="str">
        <f t="shared" si="4"/>
        <v>М5</v>
      </c>
      <c r="F270" s="316"/>
      <c r="G270" s="316"/>
      <c r="J270" s="195">
        <v>1.085</v>
      </c>
    </row>
    <row r="271" spans="1:10" x14ac:dyDescent="0.25">
      <c r="A271" s="192" t="s">
        <v>37</v>
      </c>
      <c r="B271">
        <v>5</v>
      </c>
      <c r="C271" s="316">
        <v>7.5555555555555565E-4</v>
      </c>
      <c r="D271">
        <v>49</v>
      </c>
      <c r="E271" t="str">
        <f t="shared" si="4"/>
        <v>М5</v>
      </c>
      <c r="F271" s="316"/>
      <c r="G271" s="316"/>
      <c r="J271" s="195">
        <v>1.0880000000000001</v>
      </c>
    </row>
    <row r="272" spans="1:10" x14ac:dyDescent="0.25">
      <c r="A272" s="192" t="s">
        <v>37</v>
      </c>
      <c r="B272">
        <v>5</v>
      </c>
      <c r="C272" s="316">
        <v>7.5694444444444442E-4</v>
      </c>
      <c r="D272">
        <v>48</v>
      </c>
      <c r="E272" t="str">
        <f t="shared" si="4"/>
        <v>М5</v>
      </c>
      <c r="F272" s="316"/>
      <c r="G272" s="316"/>
      <c r="J272" s="195">
        <v>1.0900000000000001</v>
      </c>
    </row>
    <row r="273" spans="1:10" x14ac:dyDescent="0.25">
      <c r="A273" s="192" t="s">
        <v>37</v>
      </c>
      <c r="B273">
        <v>5</v>
      </c>
      <c r="C273" s="316">
        <v>7.5972222222222229E-4</v>
      </c>
      <c r="D273">
        <v>47</v>
      </c>
      <c r="E273" t="str">
        <f t="shared" si="4"/>
        <v>М5</v>
      </c>
      <c r="F273" s="316"/>
      <c r="G273" s="316"/>
      <c r="J273" s="195">
        <v>1.0940000000000001</v>
      </c>
    </row>
    <row r="274" spans="1:10" x14ac:dyDescent="0.25">
      <c r="A274" s="192" t="s">
        <v>37</v>
      </c>
      <c r="B274">
        <v>5</v>
      </c>
      <c r="C274" s="316">
        <v>7.618055555555555E-4</v>
      </c>
      <c r="D274">
        <v>46</v>
      </c>
      <c r="E274" t="str">
        <f t="shared" si="4"/>
        <v>М5</v>
      </c>
      <c r="F274" s="316"/>
      <c r="G274" s="316"/>
      <c r="J274" s="195">
        <v>1.097</v>
      </c>
    </row>
    <row r="275" spans="1:10" x14ac:dyDescent="0.25">
      <c r="A275" s="192" t="s">
        <v>37</v>
      </c>
      <c r="B275">
        <v>5</v>
      </c>
      <c r="C275" s="316">
        <v>7.6388888888888893E-4</v>
      </c>
      <c r="D275">
        <v>45</v>
      </c>
      <c r="E275" t="str">
        <f t="shared" si="4"/>
        <v>М5</v>
      </c>
      <c r="F275" s="316"/>
      <c r="G275" s="316"/>
      <c r="J275" s="195">
        <v>1.1000000000000001</v>
      </c>
    </row>
    <row r="276" spans="1:10" x14ac:dyDescent="0.25">
      <c r="A276" s="192" t="s">
        <v>37</v>
      </c>
      <c r="B276">
        <v>5</v>
      </c>
      <c r="C276" s="316">
        <v>7.6597222222222214E-4</v>
      </c>
      <c r="D276">
        <v>44</v>
      </c>
      <c r="E276" t="str">
        <f t="shared" si="4"/>
        <v>М5</v>
      </c>
      <c r="F276" s="316"/>
      <c r="G276" s="316"/>
      <c r="J276" s="195">
        <v>1.103</v>
      </c>
    </row>
    <row r="277" spans="1:10" x14ac:dyDescent="0.25">
      <c r="A277" s="192" t="s">
        <v>37</v>
      </c>
      <c r="B277">
        <v>5</v>
      </c>
      <c r="C277" s="316">
        <v>7.6805555555555557E-4</v>
      </c>
      <c r="D277">
        <v>43</v>
      </c>
      <c r="E277" t="str">
        <f t="shared" si="4"/>
        <v>М5</v>
      </c>
      <c r="F277" s="316"/>
      <c r="G277" s="316"/>
      <c r="J277" s="195">
        <v>1.1060000000000001</v>
      </c>
    </row>
    <row r="278" spans="1:10" x14ac:dyDescent="0.25">
      <c r="A278" s="192" t="s">
        <v>37</v>
      </c>
      <c r="B278">
        <v>5</v>
      </c>
      <c r="C278" s="316">
        <v>7.7083333333333344E-4</v>
      </c>
      <c r="D278">
        <v>42</v>
      </c>
      <c r="E278" t="str">
        <f t="shared" si="4"/>
        <v>М5</v>
      </c>
      <c r="F278" s="316"/>
      <c r="G278" s="316"/>
      <c r="J278" s="195">
        <v>1.1100000000000001</v>
      </c>
    </row>
    <row r="279" spans="1:10" x14ac:dyDescent="0.25">
      <c r="A279" s="192" t="s">
        <v>37</v>
      </c>
      <c r="B279">
        <v>5</v>
      </c>
      <c r="C279" s="316">
        <v>7.7430555555555553E-4</v>
      </c>
      <c r="D279">
        <v>41</v>
      </c>
      <c r="E279" t="str">
        <f t="shared" si="4"/>
        <v>М5</v>
      </c>
      <c r="F279" s="316"/>
      <c r="G279" s="316"/>
      <c r="J279" s="195">
        <v>1.115</v>
      </c>
    </row>
    <row r="280" spans="1:10" x14ac:dyDescent="0.25">
      <c r="A280" s="192" t="s">
        <v>37</v>
      </c>
      <c r="B280">
        <v>5</v>
      </c>
      <c r="C280" s="316">
        <v>7.7777777777777784E-4</v>
      </c>
      <c r="D280">
        <v>40</v>
      </c>
      <c r="E280" t="str">
        <f t="shared" si="4"/>
        <v>М5</v>
      </c>
      <c r="F280" s="316"/>
      <c r="G280" s="316"/>
      <c r="J280" s="195">
        <v>1.1200000000000001</v>
      </c>
    </row>
    <row r="281" spans="1:10" x14ac:dyDescent="0.25">
      <c r="A281" s="192" t="s">
        <v>37</v>
      </c>
      <c r="B281">
        <v>5</v>
      </c>
      <c r="C281" s="316">
        <v>7.8125000000000004E-4</v>
      </c>
      <c r="D281">
        <v>39</v>
      </c>
      <c r="E281" t="str">
        <f t="shared" si="4"/>
        <v>М5</v>
      </c>
      <c r="F281" s="316"/>
      <c r="G281" s="316"/>
      <c r="J281" s="195">
        <v>1.125</v>
      </c>
    </row>
    <row r="282" spans="1:10" x14ac:dyDescent="0.25">
      <c r="A282" s="192" t="s">
        <v>37</v>
      </c>
      <c r="B282">
        <v>5</v>
      </c>
      <c r="C282" s="316">
        <v>7.8472222222222214E-4</v>
      </c>
      <c r="D282">
        <v>38</v>
      </c>
      <c r="E282" t="str">
        <f t="shared" si="4"/>
        <v>М5</v>
      </c>
      <c r="F282" s="316"/>
      <c r="G282" s="316"/>
      <c r="J282" s="195">
        <v>1.1299999999999999</v>
      </c>
    </row>
    <row r="283" spans="1:10" x14ac:dyDescent="0.25">
      <c r="A283" s="192" t="s">
        <v>37</v>
      </c>
      <c r="B283">
        <v>5</v>
      </c>
      <c r="C283" s="316">
        <v>7.8819444444444445E-4</v>
      </c>
      <c r="D283">
        <v>37</v>
      </c>
      <c r="E283" t="str">
        <f t="shared" si="4"/>
        <v>М5</v>
      </c>
      <c r="F283" s="316"/>
      <c r="G283" s="316"/>
      <c r="J283" s="195">
        <v>1.135</v>
      </c>
    </row>
    <row r="284" spans="1:10" x14ac:dyDescent="0.25">
      <c r="A284" s="192" t="s">
        <v>37</v>
      </c>
      <c r="B284">
        <v>5</v>
      </c>
      <c r="C284" s="316">
        <v>7.9166666666666654E-4</v>
      </c>
      <c r="D284">
        <v>36</v>
      </c>
      <c r="E284" t="str">
        <f t="shared" si="4"/>
        <v>М5</v>
      </c>
      <c r="F284" s="316"/>
      <c r="G284" s="316"/>
      <c r="J284" s="195">
        <v>1.1399999999999999</v>
      </c>
    </row>
    <row r="285" spans="1:10" x14ac:dyDescent="0.25">
      <c r="A285" s="192" t="s">
        <v>37</v>
      </c>
      <c r="B285">
        <v>5</v>
      </c>
      <c r="C285" s="316">
        <v>7.9513888888888885E-4</v>
      </c>
      <c r="D285">
        <v>35</v>
      </c>
      <c r="E285" t="str">
        <f t="shared" si="4"/>
        <v>М5</v>
      </c>
      <c r="F285" s="316"/>
      <c r="G285" s="316"/>
      <c r="J285" s="195">
        <v>1.145</v>
      </c>
    </row>
    <row r="286" spans="1:10" x14ac:dyDescent="0.25">
      <c r="A286" s="192" t="s">
        <v>37</v>
      </c>
      <c r="B286">
        <v>5</v>
      </c>
      <c r="C286" s="316">
        <v>7.9861111111111105E-4</v>
      </c>
      <c r="D286">
        <v>34</v>
      </c>
      <c r="E286" t="str">
        <f t="shared" si="4"/>
        <v>М5</v>
      </c>
      <c r="F286" s="316"/>
      <c r="G286" s="316"/>
      <c r="J286" s="195">
        <v>1.1499999999999999</v>
      </c>
    </row>
    <row r="287" spans="1:10" x14ac:dyDescent="0.25">
      <c r="A287" s="192" t="s">
        <v>37</v>
      </c>
      <c r="B287">
        <v>5</v>
      </c>
      <c r="C287" s="316">
        <v>8.0208333333333336E-4</v>
      </c>
      <c r="D287">
        <v>33</v>
      </c>
      <c r="E287" t="str">
        <f t="shared" si="4"/>
        <v>М5</v>
      </c>
      <c r="F287" s="316"/>
      <c r="G287" s="316"/>
      <c r="J287" s="195">
        <v>1.155</v>
      </c>
    </row>
    <row r="288" spans="1:10" x14ac:dyDescent="0.25">
      <c r="A288" s="192" t="s">
        <v>37</v>
      </c>
      <c r="B288">
        <v>5</v>
      </c>
      <c r="C288" s="316">
        <v>8.0555555555555556E-4</v>
      </c>
      <c r="D288">
        <v>32</v>
      </c>
      <c r="E288" t="str">
        <f t="shared" si="4"/>
        <v>М5</v>
      </c>
      <c r="F288" s="316"/>
      <c r="G288" s="316"/>
      <c r="J288" s="195">
        <v>1.1599999999999999</v>
      </c>
    </row>
    <row r="289" spans="1:10" x14ac:dyDescent="0.25">
      <c r="A289" s="192" t="s">
        <v>37</v>
      </c>
      <c r="B289">
        <v>5</v>
      </c>
      <c r="C289" s="316">
        <v>8.0902777777777787E-4</v>
      </c>
      <c r="D289">
        <v>31</v>
      </c>
      <c r="E289" t="str">
        <f t="shared" si="4"/>
        <v>М5</v>
      </c>
      <c r="F289" s="316"/>
      <c r="G289" s="316"/>
      <c r="J289" s="195">
        <v>1.165</v>
      </c>
    </row>
    <row r="290" spans="1:10" x14ac:dyDescent="0.25">
      <c r="A290" s="192" t="s">
        <v>37</v>
      </c>
      <c r="B290">
        <v>5</v>
      </c>
      <c r="C290" s="316">
        <v>8.1249999999999996E-4</v>
      </c>
      <c r="D290">
        <v>30</v>
      </c>
      <c r="E290" t="str">
        <f t="shared" si="4"/>
        <v>М5</v>
      </c>
      <c r="F290" s="316"/>
      <c r="G290" s="316"/>
      <c r="J290" s="195">
        <v>1.17</v>
      </c>
    </row>
    <row r="291" spans="1:10" x14ac:dyDescent="0.25">
      <c r="A291" s="192" t="s">
        <v>37</v>
      </c>
      <c r="B291">
        <v>5</v>
      </c>
      <c r="C291" s="316">
        <v>8.1597222222222216E-4</v>
      </c>
      <c r="D291">
        <v>29</v>
      </c>
      <c r="E291" t="str">
        <f t="shared" si="4"/>
        <v>М5</v>
      </c>
      <c r="F291" s="316"/>
      <c r="G291" s="316"/>
      <c r="J291" s="195">
        <v>1.175</v>
      </c>
    </row>
    <row r="292" spans="1:10" x14ac:dyDescent="0.25">
      <c r="A292" s="192" t="s">
        <v>37</v>
      </c>
      <c r="B292">
        <v>5</v>
      </c>
      <c r="C292" s="316">
        <v>8.1944444444444437E-4</v>
      </c>
      <c r="D292">
        <v>28</v>
      </c>
      <c r="E292" t="str">
        <f t="shared" si="4"/>
        <v>М5</v>
      </c>
      <c r="F292" s="316"/>
      <c r="G292" s="316"/>
      <c r="J292" s="195">
        <v>1.18</v>
      </c>
    </row>
    <row r="293" spans="1:10" x14ac:dyDescent="0.25">
      <c r="A293" s="192" t="s">
        <v>37</v>
      </c>
      <c r="B293">
        <v>5</v>
      </c>
      <c r="C293" s="316">
        <v>8.2291666666666667E-4</v>
      </c>
      <c r="D293">
        <v>27</v>
      </c>
      <c r="E293" t="str">
        <f t="shared" si="4"/>
        <v>М5</v>
      </c>
      <c r="F293" s="316"/>
      <c r="G293" s="316"/>
      <c r="J293" s="195">
        <v>1.1850000000000001</v>
      </c>
    </row>
    <row r="294" spans="1:10" x14ac:dyDescent="0.25">
      <c r="A294" s="192" t="s">
        <v>37</v>
      </c>
      <c r="B294">
        <v>5</v>
      </c>
      <c r="C294" s="316">
        <v>8.2638888888888888E-4</v>
      </c>
      <c r="D294">
        <v>26</v>
      </c>
      <c r="E294" t="str">
        <f t="shared" si="4"/>
        <v>М5</v>
      </c>
      <c r="F294" s="316"/>
      <c r="G294" s="316"/>
      <c r="J294" s="195">
        <v>1.19</v>
      </c>
    </row>
    <row r="295" spans="1:10" x14ac:dyDescent="0.25">
      <c r="A295" s="192" t="s">
        <v>37</v>
      </c>
      <c r="B295">
        <v>5</v>
      </c>
      <c r="C295" s="316">
        <v>8.3333333333333328E-4</v>
      </c>
      <c r="D295">
        <v>25</v>
      </c>
      <c r="E295" t="str">
        <f t="shared" si="4"/>
        <v>М5</v>
      </c>
      <c r="F295" s="316"/>
      <c r="G295" s="316"/>
      <c r="J295" s="195">
        <v>1.2</v>
      </c>
    </row>
    <row r="296" spans="1:10" x14ac:dyDescent="0.25">
      <c r="A296" s="192" t="s">
        <v>37</v>
      </c>
      <c r="B296">
        <v>5</v>
      </c>
      <c r="C296" s="316">
        <v>8.4027777777777779E-4</v>
      </c>
      <c r="D296">
        <v>24</v>
      </c>
      <c r="E296" t="str">
        <f t="shared" si="4"/>
        <v>М5</v>
      </c>
      <c r="F296" s="316"/>
      <c r="G296" s="316"/>
      <c r="J296" s="195">
        <v>1.21</v>
      </c>
    </row>
    <row r="297" spans="1:10" x14ac:dyDescent="0.25">
      <c r="A297" s="192" t="s">
        <v>37</v>
      </c>
      <c r="B297">
        <v>5</v>
      </c>
      <c r="C297" s="316">
        <v>8.4722222222222219E-4</v>
      </c>
      <c r="D297">
        <v>23</v>
      </c>
      <c r="E297" t="str">
        <f t="shared" si="4"/>
        <v>М5</v>
      </c>
      <c r="F297" s="316"/>
      <c r="G297" s="316"/>
      <c r="J297" s="195">
        <v>1.22</v>
      </c>
    </row>
    <row r="298" spans="1:10" x14ac:dyDescent="0.25">
      <c r="A298" s="192" t="s">
        <v>37</v>
      </c>
      <c r="B298">
        <v>5</v>
      </c>
      <c r="C298" s="316">
        <v>8.5416666666666659E-4</v>
      </c>
      <c r="D298">
        <v>22</v>
      </c>
      <c r="E298" t="str">
        <f t="shared" si="4"/>
        <v>М5</v>
      </c>
      <c r="F298" s="316"/>
      <c r="G298" s="316"/>
      <c r="J298" s="195">
        <v>1.23</v>
      </c>
    </row>
    <row r="299" spans="1:10" x14ac:dyDescent="0.25">
      <c r="A299" s="192" t="s">
        <v>37</v>
      </c>
      <c r="B299">
        <v>5</v>
      </c>
      <c r="C299" s="316">
        <v>8.611111111111111E-4</v>
      </c>
      <c r="D299">
        <v>21</v>
      </c>
      <c r="E299" t="str">
        <f t="shared" si="4"/>
        <v>М5</v>
      </c>
      <c r="F299" s="316"/>
      <c r="G299" s="316"/>
      <c r="J299" s="195">
        <v>1.24</v>
      </c>
    </row>
    <row r="300" spans="1:10" x14ac:dyDescent="0.25">
      <c r="A300" s="192" t="s">
        <v>37</v>
      </c>
      <c r="B300">
        <v>5</v>
      </c>
      <c r="C300" s="316">
        <v>8.6805555555555562E-4</v>
      </c>
      <c r="D300">
        <v>20</v>
      </c>
      <c r="E300" t="str">
        <f t="shared" si="4"/>
        <v>М5</v>
      </c>
      <c r="F300" s="316"/>
      <c r="G300" s="316"/>
      <c r="J300" s="195">
        <v>1.25</v>
      </c>
    </row>
    <row r="301" spans="1:10" x14ac:dyDescent="0.25">
      <c r="A301" s="192" t="s">
        <v>37</v>
      </c>
      <c r="B301">
        <v>5</v>
      </c>
      <c r="C301" s="316">
        <v>0.69374999999999998</v>
      </c>
      <c r="D301">
        <v>0</v>
      </c>
      <c r="E301" t="str">
        <f t="shared" si="4"/>
        <v>М5</v>
      </c>
      <c r="F301" s="316"/>
      <c r="G301" s="316"/>
      <c r="J301" s="195">
        <v>999</v>
      </c>
    </row>
    <row r="302" spans="1:10" x14ac:dyDescent="0.25">
      <c r="A302" s="192" t="s">
        <v>37</v>
      </c>
      <c r="B302">
        <v>6</v>
      </c>
      <c r="C302" s="317">
        <v>0</v>
      </c>
      <c r="D302">
        <v>100</v>
      </c>
      <c r="E302" t="str">
        <f t="shared" si="4"/>
        <v>М6</v>
      </c>
      <c r="G302" s="317"/>
      <c r="J302" s="195">
        <v>0</v>
      </c>
    </row>
    <row r="303" spans="1:10" x14ac:dyDescent="0.25">
      <c r="A303" s="192" t="s">
        <v>37</v>
      </c>
      <c r="B303">
        <v>6</v>
      </c>
      <c r="C303" s="317">
        <v>1.9444444444444444E-3</v>
      </c>
      <c r="D303">
        <v>100</v>
      </c>
      <c r="E303" t="str">
        <f t="shared" si="4"/>
        <v>М6</v>
      </c>
      <c r="G303" s="317"/>
      <c r="J303" s="195">
        <v>2.48</v>
      </c>
    </row>
    <row r="304" spans="1:10" x14ac:dyDescent="0.25">
      <c r="A304" s="192" t="s">
        <v>37</v>
      </c>
      <c r="B304">
        <v>6</v>
      </c>
      <c r="C304" s="317">
        <v>1.9560185185185184E-3</v>
      </c>
      <c r="D304">
        <v>98</v>
      </c>
      <c r="E304" t="str">
        <f t="shared" si="4"/>
        <v>М6</v>
      </c>
      <c r="G304" s="317"/>
      <c r="J304" s="195">
        <v>2.4900000000000002</v>
      </c>
    </row>
    <row r="305" spans="1:10" x14ac:dyDescent="0.25">
      <c r="A305" s="192" t="s">
        <v>37</v>
      </c>
      <c r="B305">
        <v>6</v>
      </c>
      <c r="C305" s="317">
        <v>1.9675925925925924E-3</v>
      </c>
      <c r="D305">
        <v>96</v>
      </c>
      <c r="E305" t="str">
        <f t="shared" si="4"/>
        <v>М6</v>
      </c>
      <c r="G305" s="317"/>
      <c r="J305" s="195">
        <v>2.5</v>
      </c>
    </row>
    <row r="306" spans="1:10" x14ac:dyDescent="0.25">
      <c r="A306" s="192" t="s">
        <v>37</v>
      </c>
      <c r="B306">
        <v>6</v>
      </c>
      <c r="C306" s="317">
        <v>1.9791666666666664E-3</v>
      </c>
      <c r="D306">
        <v>94</v>
      </c>
      <c r="E306" t="str">
        <f t="shared" si="4"/>
        <v>М6</v>
      </c>
      <c r="G306" s="317"/>
      <c r="J306" s="195">
        <v>2.5099999999999998</v>
      </c>
    </row>
    <row r="307" spans="1:10" x14ac:dyDescent="0.25">
      <c r="A307" s="192" t="s">
        <v>37</v>
      </c>
      <c r="B307">
        <v>6</v>
      </c>
      <c r="C307" s="317">
        <v>1.9907407407407408E-3</v>
      </c>
      <c r="D307">
        <v>93</v>
      </c>
      <c r="E307" t="str">
        <f t="shared" si="4"/>
        <v>М6</v>
      </c>
      <c r="G307" s="317"/>
      <c r="J307" s="195">
        <v>2.52</v>
      </c>
    </row>
    <row r="308" spans="1:10" x14ac:dyDescent="0.25">
      <c r="A308" s="192" t="s">
        <v>37</v>
      </c>
      <c r="B308">
        <v>6</v>
      </c>
      <c r="C308" s="317">
        <v>2.0023148148148144E-3</v>
      </c>
      <c r="D308">
        <v>92</v>
      </c>
      <c r="E308" t="str">
        <f t="shared" si="4"/>
        <v>М6</v>
      </c>
      <c r="G308" s="317"/>
      <c r="J308" s="195">
        <v>2.5299999999999998</v>
      </c>
    </row>
    <row r="309" spans="1:10" x14ac:dyDescent="0.25">
      <c r="A309" s="192" t="s">
        <v>37</v>
      </c>
      <c r="B309">
        <v>6</v>
      </c>
      <c r="C309" s="317">
        <v>2.0138888888888888E-3</v>
      </c>
      <c r="D309">
        <v>91</v>
      </c>
      <c r="E309" t="str">
        <f t="shared" si="4"/>
        <v>М6</v>
      </c>
      <c r="G309" s="317"/>
      <c r="J309" s="195">
        <v>2.54</v>
      </c>
    </row>
    <row r="310" spans="1:10" x14ac:dyDescent="0.25">
      <c r="A310" s="192" t="s">
        <v>37</v>
      </c>
      <c r="B310">
        <v>6</v>
      </c>
      <c r="C310" s="317">
        <v>2.0254629629629624E-3</v>
      </c>
      <c r="D310">
        <v>90</v>
      </c>
      <c r="E310" t="str">
        <f t="shared" si="4"/>
        <v>М6</v>
      </c>
      <c r="G310" s="317"/>
      <c r="J310" s="195">
        <v>2.5499999999999998</v>
      </c>
    </row>
    <row r="311" spans="1:10" x14ac:dyDescent="0.25">
      <c r="A311" s="192" t="s">
        <v>37</v>
      </c>
      <c r="B311">
        <v>6</v>
      </c>
      <c r="C311" s="317">
        <v>2.0370370370370369E-3</v>
      </c>
      <c r="D311">
        <v>89</v>
      </c>
      <c r="E311" t="str">
        <f t="shared" si="4"/>
        <v>М6</v>
      </c>
      <c r="G311" s="317"/>
      <c r="J311" s="195">
        <v>2.56</v>
      </c>
    </row>
    <row r="312" spans="1:10" x14ac:dyDescent="0.25">
      <c r="A312" s="192" t="s">
        <v>37</v>
      </c>
      <c r="B312">
        <v>6</v>
      </c>
      <c r="C312" s="317">
        <v>2.0486111111111109E-3</v>
      </c>
      <c r="D312">
        <v>88</v>
      </c>
      <c r="E312" t="str">
        <f t="shared" si="4"/>
        <v>М6</v>
      </c>
      <c r="G312" s="317"/>
      <c r="J312" s="195">
        <v>2.57</v>
      </c>
    </row>
    <row r="313" spans="1:10" x14ac:dyDescent="0.25">
      <c r="A313" s="192" t="s">
        <v>37</v>
      </c>
      <c r="B313">
        <v>6</v>
      </c>
      <c r="C313" s="317">
        <v>2.0601851851851849E-3</v>
      </c>
      <c r="D313">
        <v>87</v>
      </c>
      <c r="E313" t="str">
        <f t="shared" si="4"/>
        <v>М6</v>
      </c>
      <c r="G313" s="317"/>
      <c r="J313" s="195">
        <v>2.58</v>
      </c>
    </row>
    <row r="314" spans="1:10" x14ac:dyDescent="0.25">
      <c r="A314" s="192" t="s">
        <v>37</v>
      </c>
      <c r="B314">
        <v>6</v>
      </c>
      <c r="C314" s="317">
        <v>2.0717592592592589E-3</v>
      </c>
      <c r="D314">
        <v>86</v>
      </c>
      <c r="E314" t="str">
        <f t="shared" si="4"/>
        <v>М6</v>
      </c>
      <c r="G314" s="317"/>
      <c r="J314" s="195">
        <v>2.59</v>
      </c>
    </row>
    <row r="315" spans="1:10" x14ac:dyDescent="0.25">
      <c r="A315" s="192" t="s">
        <v>37</v>
      </c>
      <c r="B315">
        <v>6</v>
      </c>
      <c r="C315" s="317">
        <v>2.0833333333333333E-3</v>
      </c>
      <c r="D315">
        <v>85</v>
      </c>
      <c r="E315" t="str">
        <f t="shared" si="4"/>
        <v>М6</v>
      </c>
      <c r="G315" s="317"/>
      <c r="J315" s="195">
        <v>3</v>
      </c>
    </row>
    <row r="316" spans="1:10" x14ac:dyDescent="0.25">
      <c r="A316" s="192" t="s">
        <v>37</v>
      </c>
      <c r="B316">
        <v>6</v>
      </c>
      <c r="C316" s="317">
        <v>2.0949074074074073E-3</v>
      </c>
      <c r="D316">
        <v>84</v>
      </c>
      <c r="E316" t="str">
        <f t="shared" si="4"/>
        <v>М6</v>
      </c>
      <c r="G316" s="317"/>
      <c r="J316" s="195">
        <v>3.01</v>
      </c>
    </row>
    <row r="317" spans="1:10" x14ac:dyDescent="0.25">
      <c r="A317" s="192" t="s">
        <v>37</v>
      </c>
      <c r="B317">
        <v>6</v>
      </c>
      <c r="C317" s="317">
        <v>2.1064814814814813E-3</v>
      </c>
      <c r="D317">
        <v>83</v>
      </c>
      <c r="E317" t="str">
        <f t="shared" si="4"/>
        <v>М6</v>
      </c>
      <c r="G317" s="317"/>
      <c r="J317" s="195">
        <v>3.02</v>
      </c>
    </row>
    <row r="318" spans="1:10" x14ac:dyDescent="0.25">
      <c r="A318" s="192" t="s">
        <v>37</v>
      </c>
      <c r="B318">
        <v>6</v>
      </c>
      <c r="C318" s="317">
        <v>2.1180555555555553E-3</v>
      </c>
      <c r="D318">
        <v>82</v>
      </c>
      <c r="E318" t="str">
        <f t="shared" si="4"/>
        <v>М6</v>
      </c>
      <c r="G318" s="317"/>
      <c r="J318" s="195">
        <v>3.03</v>
      </c>
    </row>
    <row r="319" spans="1:10" x14ac:dyDescent="0.25">
      <c r="A319" s="192" t="s">
        <v>37</v>
      </c>
      <c r="B319">
        <v>6</v>
      </c>
      <c r="C319" s="317">
        <v>2.1296296296296298E-3</v>
      </c>
      <c r="D319">
        <v>81</v>
      </c>
      <c r="E319" t="str">
        <f t="shared" si="4"/>
        <v>М6</v>
      </c>
      <c r="G319" s="317"/>
      <c r="J319" s="195">
        <v>3.04</v>
      </c>
    </row>
    <row r="320" spans="1:10" x14ac:dyDescent="0.25">
      <c r="A320" s="192" t="s">
        <v>37</v>
      </c>
      <c r="B320">
        <v>6</v>
      </c>
      <c r="C320" s="317">
        <v>2.1412037037037033E-3</v>
      </c>
      <c r="D320">
        <v>80</v>
      </c>
      <c r="E320" t="str">
        <f t="shared" si="4"/>
        <v>М6</v>
      </c>
      <c r="G320" s="317"/>
      <c r="J320" s="195">
        <v>3.05</v>
      </c>
    </row>
    <row r="321" spans="1:10" x14ac:dyDescent="0.25">
      <c r="A321" s="192" t="s">
        <v>37</v>
      </c>
      <c r="B321">
        <v>6</v>
      </c>
      <c r="C321" s="317">
        <v>2.1527777777777778E-3</v>
      </c>
      <c r="D321">
        <v>79</v>
      </c>
      <c r="E321" t="str">
        <f t="shared" si="4"/>
        <v>М6</v>
      </c>
      <c r="G321" s="317"/>
      <c r="J321" s="195">
        <v>3.06</v>
      </c>
    </row>
    <row r="322" spans="1:10" x14ac:dyDescent="0.25">
      <c r="A322" s="192" t="s">
        <v>37</v>
      </c>
      <c r="B322">
        <v>6</v>
      </c>
      <c r="C322" s="317">
        <v>2.1643518518518518E-3</v>
      </c>
      <c r="D322">
        <v>78</v>
      </c>
      <c r="E322" t="str">
        <f t="shared" si="4"/>
        <v>М6</v>
      </c>
      <c r="G322" s="317"/>
      <c r="J322" s="195">
        <v>3.07</v>
      </c>
    </row>
    <row r="323" spans="1:10" x14ac:dyDescent="0.25">
      <c r="A323" s="192" t="s">
        <v>37</v>
      </c>
      <c r="B323">
        <v>6</v>
      </c>
      <c r="C323" s="317">
        <v>2.1759259259259258E-3</v>
      </c>
      <c r="D323">
        <v>77</v>
      </c>
      <c r="E323" t="str">
        <f t="shared" ref="E323:E386" si="5">A323&amp;B323</f>
        <v>М6</v>
      </c>
      <c r="G323" s="317"/>
      <c r="J323" s="195">
        <v>3.08</v>
      </c>
    </row>
    <row r="324" spans="1:10" x14ac:dyDescent="0.25">
      <c r="A324" s="192" t="s">
        <v>37</v>
      </c>
      <c r="B324">
        <v>6</v>
      </c>
      <c r="C324" s="317">
        <v>2.1874999999999998E-3</v>
      </c>
      <c r="D324">
        <v>76</v>
      </c>
      <c r="E324" t="str">
        <f t="shared" si="5"/>
        <v>М6</v>
      </c>
      <c r="G324" s="317"/>
      <c r="J324" s="195">
        <v>3.09</v>
      </c>
    </row>
    <row r="325" spans="1:10" x14ac:dyDescent="0.25">
      <c r="A325" s="192" t="s">
        <v>37</v>
      </c>
      <c r="B325">
        <v>6</v>
      </c>
      <c r="C325" s="317">
        <v>2.1990740740740742E-3</v>
      </c>
      <c r="D325">
        <v>75</v>
      </c>
      <c r="E325" t="str">
        <f t="shared" si="5"/>
        <v>М6</v>
      </c>
      <c r="G325" s="317"/>
      <c r="J325" s="195">
        <v>3.1</v>
      </c>
    </row>
    <row r="326" spans="1:10" x14ac:dyDescent="0.25">
      <c r="A326" s="192" t="s">
        <v>37</v>
      </c>
      <c r="B326">
        <v>6</v>
      </c>
      <c r="C326" s="317">
        <v>2.2106481481481478E-3</v>
      </c>
      <c r="D326">
        <v>74</v>
      </c>
      <c r="E326" t="str">
        <f t="shared" si="5"/>
        <v>М6</v>
      </c>
      <c r="G326" s="317"/>
      <c r="J326" s="195">
        <v>3.11</v>
      </c>
    </row>
    <row r="327" spans="1:10" x14ac:dyDescent="0.25">
      <c r="A327" s="192" t="s">
        <v>37</v>
      </c>
      <c r="B327">
        <v>6</v>
      </c>
      <c r="C327" s="317">
        <v>2.2222222222222222E-3</v>
      </c>
      <c r="D327">
        <v>73</v>
      </c>
      <c r="E327" t="str">
        <f t="shared" si="5"/>
        <v>М6</v>
      </c>
      <c r="G327" s="317"/>
      <c r="J327" s="195">
        <v>3.12</v>
      </c>
    </row>
    <row r="328" spans="1:10" x14ac:dyDescent="0.25">
      <c r="A328" s="192" t="s">
        <v>37</v>
      </c>
      <c r="B328">
        <v>6</v>
      </c>
      <c r="C328" s="317">
        <v>2.2337962962962962E-3</v>
      </c>
      <c r="D328">
        <v>72</v>
      </c>
      <c r="E328" t="str">
        <f t="shared" si="5"/>
        <v>М6</v>
      </c>
      <c r="G328" s="317"/>
      <c r="J328" s="195">
        <v>3.13</v>
      </c>
    </row>
    <row r="329" spans="1:10" x14ac:dyDescent="0.25">
      <c r="A329" s="192" t="s">
        <v>37</v>
      </c>
      <c r="B329">
        <v>6</v>
      </c>
      <c r="C329" s="317">
        <v>2.2453703703703707E-3</v>
      </c>
      <c r="D329">
        <v>71</v>
      </c>
      <c r="E329" t="str">
        <f t="shared" si="5"/>
        <v>М6</v>
      </c>
      <c r="G329" s="317"/>
      <c r="J329" s="195">
        <v>3.14</v>
      </c>
    </row>
    <row r="330" spans="1:10" x14ac:dyDescent="0.25">
      <c r="A330" s="192" t="s">
        <v>37</v>
      </c>
      <c r="B330">
        <v>6</v>
      </c>
      <c r="C330" s="317">
        <v>2.2569444444444442E-3</v>
      </c>
      <c r="D330">
        <v>70</v>
      </c>
      <c r="E330" t="str">
        <f t="shared" si="5"/>
        <v>М6</v>
      </c>
      <c r="G330" s="317"/>
      <c r="J330" s="195">
        <v>3.15</v>
      </c>
    </row>
    <row r="331" spans="1:10" x14ac:dyDescent="0.25">
      <c r="A331" s="192" t="s">
        <v>37</v>
      </c>
      <c r="B331">
        <v>6</v>
      </c>
      <c r="C331" s="317">
        <v>2.2685185185185187E-3</v>
      </c>
      <c r="D331">
        <v>69</v>
      </c>
      <c r="E331" t="str">
        <f t="shared" si="5"/>
        <v>М6</v>
      </c>
      <c r="G331" s="317"/>
      <c r="J331" s="195">
        <v>3.16</v>
      </c>
    </row>
    <row r="332" spans="1:10" x14ac:dyDescent="0.25">
      <c r="A332" s="192" t="s">
        <v>37</v>
      </c>
      <c r="B332">
        <v>6</v>
      </c>
      <c r="C332" s="317">
        <v>2.2800925925925927E-3</v>
      </c>
      <c r="D332">
        <v>68</v>
      </c>
      <c r="E332" t="str">
        <f t="shared" si="5"/>
        <v>М6</v>
      </c>
      <c r="G332" s="317"/>
      <c r="J332" s="195">
        <v>3.17</v>
      </c>
    </row>
    <row r="333" spans="1:10" x14ac:dyDescent="0.25">
      <c r="A333" s="192" t="s">
        <v>37</v>
      </c>
      <c r="B333">
        <v>6</v>
      </c>
      <c r="C333" s="317">
        <v>2.2916666666666667E-3</v>
      </c>
      <c r="D333">
        <v>67</v>
      </c>
      <c r="E333" t="str">
        <f t="shared" si="5"/>
        <v>М6</v>
      </c>
      <c r="G333" s="317"/>
      <c r="J333" s="195">
        <v>3.18</v>
      </c>
    </row>
    <row r="334" spans="1:10" x14ac:dyDescent="0.25">
      <c r="A334" s="192" t="s">
        <v>37</v>
      </c>
      <c r="B334">
        <v>6</v>
      </c>
      <c r="C334" s="317">
        <v>2.3032407407407407E-3</v>
      </c>
      <c r="D334">
        <v>66</v>
      </c>
      <c r="E334" t="str">
        <f t="shared" si="5"/>
        <v>М6</v>
      </c>
      <c r="G334" s="317"/>
      <c r="J334" s="195">
        <v>3.19</v>
      </c>
    </row>
    <row r="335" spans="1:10" x14ac:dyDescent="0.25">
      <c r="A335" s="192" t="s">
        <v>37</v>
      </c>
      <c r="B335">
        <v>6</v>
      </c>
      <c r="C335" s="317">
        <v>2.3148148148148151E-3</v>
      </c>
      <c r="D335">
        <v>65</v>
      </c>
      <c r="E335" t="str">
        <f t="shared" si="5"/>
        <v>М6</v>
      </c>
      <c r="G335" s="317"/>
      <c r="J335" s="195">
        <v>3.2</v>
      </c>
    </row>
    <row r="336" spans="1:10" x14ac:dyDescent="0.25">
      <c r="A336" s="192" t="s">
        <v>37</v>
      </c>
      <c r="B336">
        <v>6</v>
      </c>
      <c r="C336" s="317">
        <v>2.3263888888888887E-3</v>
      </c>
      <c r="D336">
        <v>64</v>
      </c>
      <c r="E336" t="str">
        <f t="shared" si="5"/>
        <v>М6</v>
      </c>
      <c r="G336" s="317"/>
      <c r="J336" s="195">
        <v>3.21</v>
      </c>
    </row>
    <row r="337" spans="1:10" x14ac:dyDescent="0.25">
      <c r="A337" s="192" t="s">
        <v>37</v>
      </c>
      <c r="B337">
        <v>6</v>
      </c>
      <c r="C337" s="317">
        <v>2.3379629629629631E-3</v>
      </c>
      <c r="D337">
        <v>63</v>
      </c>
      <c r="E337" t="str">
        <f t="shared" si="5"/>
        <v>М6</v>
      </c>
      <c r="G337" s="317"/>
      <c r="J337" s="195">
        <v>3.22</v>
      </c>
    </row>
    <row r="338" spans="1:10" x14ac:dyDescent="0.25">
      <c r="A338" s="192" t="s">
        <v>37</v>
      </c>
      <c r="B338">
        <v>6</v>
      </c>
      <c r="C338" s="317">
        <v>2.3495370370370371E-3</v>
      </c>
      <c r="D338">
        <v>62</v>
      </c>
      <c r="E338" t="str">
        <f t="shared" si="5"/>
        <v>М6</v>
      </c>
      <c r="G338" s="317"/>
      <c r="J338" s="195">
        <v>3.23</v>
      </c>
    </row>
    <row r="339" spans="1:10" x14ac:dyDescent="0.25">
      <c r="A339" s="192" t="s">
        <v>37</v>
      </c>
      <c r="B339">
        <v>6</v>
      </c>
      <c r="C339" s="317">
        <v>2.3611111111111116E-3</v>
      </c>
      <c r="D339">
        <v>61</v>
      </c>
      <c r="E339" t="str">
        <f t="shared" si="5"/>
        <v>М6</v>
      </c>
      <c r="G339" s="317"/>
      <c r="J339" s="195">
        <v>3.24</v>
      </c>
    </row>
    <row r="340" spans="1:10" x14ac:dyDescent="0.25">
      <c r="A340" s="192" t="s">
        <v>37</v>
      </c>
      <c r="B340">
        <v>6</v>
      </c>
      <c r="C340" s="317">
        <v>2.3726851851851851E-3</v>
      </c>
      <c r="D340">
        <v>60</v>
      </c>
      <c r="E340" t="str">
        <f t="shared" si="5"/>
        <v>М6</v>
      </c>
      <c r="G340" s="317"/>
      <c r="J340" s="195">
        <v>3.25</v>
      </c>
    </row>
    <row r="341" spans="1:10" x14ac:dyDescent="0.25">
      <c r="A341" s="192" t="s">
        <v>37</v>
      </c>
      <c r="B341">
        <v>6</v>
      </c>
      <c r="C341" s="317">
        <v>2.3842592592592591E-3</v>
      </c>
      <c r="D341">
        <v>59</v>
      </c>
      <c r="E341" t="str">
        <f t="shared" si="5"/>
        <v>М6</v>
      </c>
      <c r="G341" s="317"/>
      <c r="J341" s="195">
        <v>3.26</v>
      </c>
    </row>
    <row r="342" spans="1:10" x14ac:dyDescent="0.25">
      <c r="A342" s="192" t="s">
        <v>37</v>
      </c>
      <c r="B342">
        <v>6</v>
      </c>
      <c r="C342" s="317">
        <v>2.3958333333333331E-3</v>
      </c>
      <c r="D342">
        <v>58</v>
      </c>
      <c r="E342" t="str">
        <f t="shared" si="5"/>
        <v>М6</v>
      </c>
      <c r="G342" s="317"/>
      <c r="J342" s="195">
        <v>3.27</v>
      </c>
    </row>
    <row r="343" spans="1:10" x14ac:dyDescent="0.25">
      <c r="A343" s="192" t="s">
        <v>37</v>
      </c>
      <c r="B343">
        <v>6</v>
      </c>
      <c r="C343" s="317">
        <v>2.4074074074074072E-3</v>
      </c>
      <c r="D343">
        <v>57</v>
      </c>
      <c r="E343" t="str">
        <f t="shared" si="5"/>
        <v>М6</v>
      </c>
      <c r="G343" s="317"/>
      <c r="J343" s="195">
        <v>3.28</v>
      </c>
    </row>
    <row r="344" spans="1:10" x14ac:dyDescent="0.25">
      <c r="A344" s="192" t="s">
        <v>37</v>
      </c>
      <c r="B344">
        <v>6</v>
      </c>
      <c r="C344" s="317">
        <v>2.4189814814814816E-3</v>
      </c>
      <c r="D344">
        <v>56</v>
      </c>
      <c r="E344" t="str">
        <f t="shared" si="5"/>
        <v>М6</v>
      </c>
      <c r="G344" s="317"/>
      <c r="J344" s="195">
        <v>3.29</v>
      </c>
    </row>
    <row r="345" spans="1:10" x14ac:dyDescent="0.25">
      <c r="A345" s="192" t="s">
        <v>37</v>
      </c>
      <c r="B345">
        <v>6</v>
      </c>
      <c r="C345" s="317">
        <v>2.4305555555555552E-3</v>
      </c>
      <c r="D345">
        <v>55</v>
      </c>
      <c r="E345" t="str">
        <f t="shared" si="5"/>
        <v>М6</v>
      </c>
      <c r="G345" s="317"/>
      <c r="J345" s="195">
        <v>3.3</v>
      </c>
    </row>
    <row r="346" spans="1:10" x14ac:dyDescent="0.25">
      <c r="A346" s="192" t="s">
        <v>37</v>
      </c>
      <c r="B346">
        <v>6</v>
      </c>
      <c r="C346" s="317">
        <v>2.4421296296296296E-3</v>
      </c>
      <c r="D346">
        <v>54</v>
      </c>
      <c r="E346" t="str">
        <f t="shared" si="5"/>
        <v>М6</v>
      </c>
      <c r="G346" s="317"/>
      <c r="J346" s="195">
        <v>3.31</v>
      </c>
    </row>
    <row r="347" spans="1:10" x14ac:dyDescent="0.25">
      <c r="A347" s="192" t="s">
        <v>37</v>
      </c>
      <c r="B347">
        <v>6</v>
      </c>
      <c r="C347" s="317">
        <v>2.4537037037037036E-3</v>
      </c>
      <c r="D347">
        <v>53</v>
      </c>
      <c r="E347" t="str">
        <f t="shared" si="5"/>
        <v>М6</v>
      </c>
      <c r="G347" s="317"/>
      <c r="J347" s="195">
        <v>3.32</v>
      </c>
    </row>
    <row r="348" spans="1:10" x14ac:dyDescent="0.25">
      <c r="A348" s="192" t="s">
        <v>37</v>
      </c>
      <c r="B348">
        <v>6</v>
      </c>
      <c r="C348" s="317">
        <v>2.465277777777778E-3</v>
      </c>
      <c r="D348">
        <v>52</v>
      </c>
      <c r="E348" t="str">
        <f t="shared" si="5"/>
        <v>М6</v>
      </c>
      <c r="G348" s="317"/>
      <c r="J348" s="195">
        <v>3.33</v>
      </c>
    </row>
    <row r="349" spans="1:10" x14ac:dyDescent="0.25">
      <c r="A349" s="192" t="s">
        <v>37</v>
      </c>
      <c r="B349">
        <v>6</v>
      </c>
      <c r="C349" s="317">
        <v>2.488425925925926E-3</v>
      </c>
      <c r="D349">
        <v>51</v>
      </c>
      <c r="E349" t="str">
        <f t="shared" si="5"/>
        <v>М6</v>
      </c>
      <c r="G349" s="317"/>
      <c r="J349" s="195">
        <v>3.35</v>
      </c>
    </row>
    <row r="350" spans="1:10" x14ac:dyDescent="0.25">
      <c r="A350" s="192" t="s">
        <v>37</v>
      </c>
      <c r="B350">
        <v>6</v>
      </c>
      <c r="C350" s="317">
        <v>2.5115740740740741E-3</v>
      </c>
      <c r="D350">
        <v>50</v>
      </c>
      <c r="E350" t="str">
        <f t="shared" si="5"/>
        <v>М6</v>
      </c>
      <c r="G350" s="317"/>
      <c r="J350" s="195">
        <v>3.37</v>
      </c>
    </row>
    <row r="351" spans="1:10" x14ac:dyDescent="0.25">
      <c r="A351" s="192" t="s">
        <v>37</v>
      </c>
      <c r="B351">
        <v>6</v>
      </c>
      <c r="C351" s="317">
        <v>2.5347222222222221E-3</v>
      </c>
      <c r="D351">
        <v>49</v>
      </c>
      <c r="E351" t="str">
        <f t="shared" si="5"/>
        <v>М6</v>
      </c>
      <c r="G351" s="317"/>
      <c r="J351" s="195">
        <v>3.39</v>
      </c>
    </row>
    <row r="352" spans="1:10" x14ac:dyDescent="0.25">
      <c r="A352" s="192" t="s">
        <v>37</v>
      </c>
      <c r="B352">
        <v>6</v>
      </c>
      <c r="C352" s="317">
        <v>2.5462962962962961E-3</v>
      </c>
      <c r="D352">
        <v>48</v>
      </c>
      <c r="E352" t="str">
        <f t="shared" si="5"/>
        <v>М6</v>
      </c>
      <c r="G352" s="317"/>
      <c r="J352" s="195">
        <v>3.4</v>
      </c>
    </row>
    <row r="353" spans="1:10" x14ac:dyDescent="0.25">
      <c r="A353" s="192" t="s">
        <v>37</v>
      </c>
      <c r="B353">
        <v>6</v>
      </c>
      <c r="C353" s="317">
        <v>2.5578703703703705E-3</v>
      </c>
      <c r="D353">
        <v>47</v>
      </c>
      <c r="E353" t="str">
        <f t="shared" si="5"/>
        <v>М6</v>
      </c>
      <c r="G353" s="317"/>
      <c r="J353" s="195">
        <v>3.41</v>
      </c>
    </row>
    <row r="354" spans="1:10" x14ac:dyDescent="0.25">
      <c r="A354" s="192" t="s">
        <v>37</v>
      </c>
      <c r="B354">
        <v>6</v>
      </c>
      <c r="C354" s="317">
        <v>2.5694444444444445E-3</v>
      </c>
      <c r="D354">
        <v>46</v>
      </c>
      <c r="E354" t="str">
        <f t="shared" si="5"/>
        <v>М6</v>
      </c>
      <c r="G354" s="317"/>
      <c r="J354" s="195">
        <v>3.42</v>
      </c>
    </row>
    <row r="355" spans="1:10" x14ac:dyDescent="0.25">
      <c r="A355" s="192" t="s">
        <v>37</v>
      </c>
      <c r="B355">
        <v>6</v>
      </c>
      <c r="C355" s="317">
        <v>2.5810185185185189E-3</v>
      </c>
      <c r="D355">
        <v>45</v>
      </c>
      <c r="E355" t="str">
        <f t="shared" si="5"/>
        <v>М6</v>
      </c>
      <c r="G355" s="317"/>
      <c r="J355" s="195">
        <v>3.43</v>
      </c>
    </row>
    <row r="356" spans="1:10" x14ac:dyDescent="0.25">
      <c r="A356" s="192" t="s">
        <v>37</v>
      </c>
      <c r="B356">
        <v>6</v>
      </c>
      <c r="C356" s="317">
        <v>2.5925925925925925E-3</v>
      </c>
      <c r="D356">
        <v>44</v>
      </c>
      <c r="E356" t="str">
        <f t="shared" si="5"/>
        <v>М6</v>
      </c>
      <c r="G356" s="317"/>
      <c r="J356" s="195">
        <v>3.44</v>
      </c>
    </row>
    <row r="357" spans="1:10" x14ac:dyDescent="0.25">
      <c r="A357" s="192" t="s">
        <v>37</v>
      </c>
      <c r="B357">
        <v>6</v>
      </c>
      <c r="C357" s="317">
        <v>2.604166666666667E-3</v>
      </c>
      <c r="D357">
        <v>43</v>
      </c>
      <c r="E357" t="str">
        <f t="shared" si="5"/>
        <v>М6</v>
      </c>
      <c r="G357" s="317"/>
      <c r="J357" s="195">
        <v>3.45</v>
      </c>
    </row>
    <row r="358" spans="1:10" x14ac:dyDescent="0.25">
      <c r="A358" s="192" t="s">
        <v>37</v>
      </c>
      <c r="B358">
        <v>6</v>
      </c>
      <c r="C358" s="317">
        <v>2.6157407407407405E-3</v>
      </c>
      <c r="D358">
        <v>42</v>
      </c>
      <c r="E358" t="str">
        <f t="shared" si="5"/>
        <v>М6</v>
      </c>
      <c r="G358" s="317"/>
      <c r="J358" s="195">
        <v>3.46</v>
      </c>
    </row>
    <row r="359" spans="1:10" x14ac:dyDescent="0.25">
      <c r="A359" s="192" t="s">
        <v>37</v>
      </c>
      <c r="B359">
        <v>6</v>
      </c>
      <c r="C359" s="317">
        <v>2.627314814814815E-3</v>
      </c>
      <c r="D359">
        <v>41</v>
      </c>
      <c r="E359" t="str">
        <f t="shared" si="5"/>
        <v>М6</v>
      </c>
      <c r="G359" s="317"/>
      <c r="J359" s="195">
        <v>3.47</v>
      </c>
    </row>
    <row r="360" spans="1:10" x14ac:dyDescent="0.25">
      <c r="A360" s="192" t="s">
        <v>37</v>
      </c>
      <c r="B360">
        <v>6</v>
      </c>
      <c r="C360" s="317">
        <v>2.638888888888889E-3</v>
      </c>
      <c r="D360">
        <v>40</v>
      </c>
      <c r="E360" t="str">
        <f t="shared" si="5"/>
        <v>М6</v>
      </c>
      <c r="G360" s="317"/>
      <c r="J360" s="195">
        <v>3.48</v>
      </c>
    </row>
    <row r="361" spans="1:10" x14ac:dyDescent="0.25">
      <c r="A361" s="192" t="s">
        <v>37</v>
      </c>
      <c r="B361">
        <v>6</v>
      </c>
      <c r="C361" s="317">
        <v>2.650462962962963E-3</v>
      </c>
      <c r="D361">
        <v>39</v>
      </c>
      <c r="E361" t="str">
        <f t="shared" si="5"/>
        <v>М6</v>
      </c>
      <c r="G361" s="317"/>
      <c r="J361" s="195">
        <v>3.49</v>
      </c>
    </row>
    <row r="362" spans="1:10" x14ac:dyDescent="0.25">
      <c r="A362" s="192" t="s">
        <v>37</v>
      </c>
      <c r="B362">
        <v>6</v>
      </c>
      <c r="C362" s="317">
        <v>2.673611111111111E-3</v>
      </c>
      <c r="D362">
        <v>38</v>
      </c>
      <c r="E362" t="str">
        <f t="shared" si="5"/>
        <v>М6</v>
      </c>
      <c r="G362" s="317"/>
      <c r="J362" s="195">
        <v>3.51</v>
      </c>
    </row>
    <row r="363" spans="1:10" x14ac:dyDescent="0.25">
      <c r="A363" s="192" t="s">
        <v>37</v>
      </c>
      <c r="B363">
        <v>6</v>
      </c>
      <c r="C363" s="317">
        <v>2.696759259259259E-3</v>
      </c>
      <c r="D363">
        <v>37</v>
      </c>
      <c r="E363" t="str">
        <f t="shared" si="5"/>
        <v>М6</v>
      </c>
      <c r="G363" s="317"/>
      <c r="J363" s="195">
        <v>3.53</v>
      </c>
    </row>
    <row r="364" spans="1:10" x14ac:dyDescent="0.25">
      <c r="A364" s="192" t="s">
        <v>37</v>
      </c>
      <c r="B364">
        <v>6</v>
      </c>
      <c r="C364" s="317">
        <v>2.719907407407407E-3</v>
      </c>
      <c r="D364">
        <v>36</v>
      </c>
      <c r="E364" t="str">
        <f t="shared" si="5"/>
        <v>М6</v>
      </c>
      <c r="G364" s="317"/>
      <c r="J364" s="195">
        <v>3.55</v>
      </c>
    </row>
    <row r="365" spans="1:10" x14ac:dyDescent="0.25">
      <c r="A365" s="192" t="s">
        <v>37</v>
      </c>
      <c r="B365">
        <v>6</v>
      </c>
      <c r="C365" s="317">
        <v>2.7430555555555554E-3</v>
      </c>
      <c r="D365">
        <v>35</v>
      </c>
      <c r="E365" t="str">
        <f t="shared" si="5"/>
        <v>М6</v>
      </c>
      <c r="G365" s="317"/>
      <c r="J365" s="195">
        <v>3.57</v>
      </c>
    </row>
    <row r="366" spans="1:10" x14ac:dyDescent="0.25">
      <c r="A366" s="192" t="s">
        <v>37</v>
      </c>
      <c r="B366">
        <v>6</v>
      </c>
      <c r="C366" s="317">
        <v>2.7662037037037034E-3</v>
      </c>
      <c r="D366">
        <v>34</v>
      </c>
      <c r="E366" t="str">
        <f t="shared" si="5"/>
        <v>М6</v>
      </c>
      <c r="G366" s="317"/>
      <c r="J366" s="195">
        <v>3.59</v>
      </c>
    </row>
    <row r="367" spans="1:10" x14ac:dyDescent="0.25">
      <c r="A367" s="192" t="s">
        <v>37</v>
      </c>
      <c r="B367">
        <v>6</v>
      </c>
      <c r="C367" s="317">
        <v>2.7893518518518515E-3</v>
      </c>
      <c r="D367">
        <v>33</v>
      </c>
      <c r="E367" t="str">
        <f t="shared" si="5"/>
        <v>М6</v>
      </c>
      <c r="G367" s="317"/>
      <c r="J367" s="195">
        <v>4.01</v>
      </c>
    </row>
    <row r="368" spans="1:10" x14ac:dyDescent="0.25">
      <c r="A368" s="192" t="s">
        <v>37</v>
      </c>
      <c r="B368">
        <v>6</v>
      </c>
      <c r="C368" s="317">
        <v>2.8124999999999999E-3</v>
      </c>
      <c r="D368">
        <v>32</v>
      </c>
      <c r="E368" t="str">
        <f t="shared" si="5"/>
        <v>М6</v>
      </c>
      <c r="G368" s="317"/>
      <c r="J368" s="195">
        <v>4.03</v>
      </c>
    </row>
    <row r="369" spans="1:10" x14ac:dyDescent="0.25">
      <c r="A369" s="192" t="s">
        <v>37</v>
      </c>
      <c r="B369">
        <v>6</v>
      </c>
      <c r="C369" s="317">
        <v>2.8356481481481475E-3</v>
      </c>
      <c r="D369">
        <v>31</v>
      </c>
      <c r="E369" t="str">
        <f t="shared" si="5"/>
        <v>М6</v>
      </c>
      <c r="G369" s="317"/>
      <c r="J369" s="195">
        <v>4.05</v>
      </c>
    </row>
    <row r="370" spans="1:10" x14ac:dyDescent="0.25">
      <c r="A370" s="192" t="s">
        <v>37</v>
      </c>
      <c r="B370">
        <v>6</v>
      </c>
      <c r="C370" s="317">
        <v>2.8935185185185179E-3</v>
      </c>
      <c r="D370">
        <v>30</v>
      </c>
      <c r="E370" t="str">
        <f t="shared" si="5"/>
        <v>М6</v>
      </c>
      <c r="G370" s="317"/>
      <c r="J370" s="195">
        <v>4.0999999999999996</v>
      </c>
    </row>
    <row r="371" spans="1:10" x14ac:dyDescent="0.25">
      <c r="A371" s="192" t="s">
        <v>37</v>
      </c>
      <c r="B371">
        <v>6</v>
      </c>
      <c r="C371" s="317">
        <v>2.9513888888888888E-3</v>
      </c>
      <c r="D371">
        <v>29</v>
      </c>
      <c r="E371" t="str">
        <f t="shared" si="5"/>
        <v>М6</v>
      </c>
      <c r="G371" s="317"/>
      <c r="J371" s="195">
        <v>4.1500000000000004</v>
      </c>
    </row>
    <row r="372" spans="1:10" x14ac:dyDescent="0.25">
      <c r="A372" s="192" t="s">
        <v>37</v>
      </c>
      <c r="B372">
        <v>6</v>
      </c>
      <c r="C372" s="317">
        <v>3.0092592592592593E-3</v>
      </c>
      <c r="D372">
        <v>28</v>
      </c>
      <c r="E372" t="str">
        <f t="shared" si="5"/>
        <v>М6</v>
      </c>
      <c r="G372" s="317"/>
      <c r="J372" s="195">
        <v>4.2</v>
      </c>
    </row>
    <row r="373" spans="1:10" x14ac:dyDescent="0.25">
      <c r="A373" s="192" t="s">
        <v>37</v>
      </c>
      <c r="B373">
        <v>6</v>
      </c>
      <c r="C373" s="317">
        <v>3.0671296296296293E-3</v>
      </c>
      <c r="D373">
        <v>27</v>
      </c>
      <c r="E373" t="str">
        <f t="shared" si="5"/>
        <v>М6</v>
      </c>
      <c r="G373" s="317"/>
      <c r="J373" s="195">
        <v>4.25</v>
      </c>
    </row>
    <row r="374" spans="1:10" x14ac:dyDescent="0.25">
      <c r="A374" s="192" t="s">
        <v>37</v>
      </c>
      <c r="B374">
        <v>6</v>
      </c>
      <c r="C374" s="317">
        <v>3.1249999999999993E-3</v>
      </c>
      <c r="D374">
        <v>26</v>
      </c>
      <c r="E374" t="str">
        <f t="shared" si="5"/>
        <v>М6</v>
      </c>
      <c r="G374" s="317"/>
      <c r="J374" s="195">
        <v>4.3</v>
      </c>
    </row>
    <row r="375" spans="1:10" x14ac:dyDescent="0.25">
      <c r="A375" s="192" t="s">
        <v>37</v>
      </c>
      <c r="B375">
        <v>6</v>
      </c>
      <c r="C375" s="317">
        <v>3.1828703703703698E-3</v>
      </c>
      <c r="D375">
        <v>25</v>
      </c>
      <c r="E375" t="str">
        <f t="shared" si="5"/>
        <v>М6</v>
      </c>
      <c r="G375" s="317"/>
      <c r="J375" s="195">
        <v>4.3499999999999996</v>
      </c>
    </row>
    <row r="376" spans="1:10" x14ac:dyDescent="0.25">
      <c r="A376" s="192" t="s">
        <v>37</v>
      </c>
      <c r="B376">
        <v>6</v>
      </c>
      <c r="C376" s="317">
        <v>3.2407407407407406E-3</v>
      </c>
      <c r="D376">
        <v>24</v>
      </c>
      <c r="E376" t="str">
        <f t="shared" si="5"/>
        <v>М6</v>
      </c>
      <c r="G376" s="317"/>
      <c r="J376" s="195">
        <v>4.4000000000000004</v>
      </c>
    </row>
    <row r="377" spans="1:10" x14ac:dyDescent="0.25">
      <c r="A377" s="192" t="s">
        <v>37</v>
      </c>
      <c r="B377">
        <v>6</v>
      </c>
      <c r="C377" s="317">
        <v>3.2986111111111111E-3</v>
      </c>
      <c r="D377">
        <v>23</v>
      </c>
      <c r="E377" t="str">
        <f t="shared" si="5"/>
        <v>М6</v>
      </c>
      <c r="G377" s="317"/>
      <c r="J377" s="195">
        <v>4.45</v>
      </c>
    </row>
    <row r="378" spans="1:10" x14ac:dyDescent="0.25">
      <c r="A378" s="192" t="s">
        <v>37</v>
      </c>
      <c r="B378">
        <v>6</v>
      </c>
      <c r="C378" s="317">
        <v>3.3564814814814811E-3</v>
      </c>
      <c r="D378">
        <v>22</v>
      </c>
      <c r="E378" t="str">
        <f t="shared" si="5"/>
        <v>М6</v>
      </c>
      <c r="G378" s="317"/>
      <c r="J378" s="195">
        <v>4.5</v>
      </c>
    </row>
    <row r="379" spans="1:10" x14ac:dyDescent="0.25">
      <c r="A379" s="192" t="s">
        <v>37</v>
      </c>
      <c r="B379">
        <v>6</v>
      </c>
      <c r="C379" s="317">
        <v>3.4143518518518516E-3</v>
      </c>
      <c r="D379">
        <v>21</v>
      </c>
      <c r="E379" t="str">
        <f t="shared" si="5"/>
        <v>М6</v>
      </c>
      <c r="G379" s="317"/>
      <c r="J379" s="195">
        <v>4.55</v>
      </c>
    </row>
    <row r="380" spans="1:10" x14ac:dyDescent="0.25">
      <c r="A380" s="192" t="s">
        <v>37</v>
      </c>
      <c r="B380">
        <v>6</v>
      </c>
      <c r="C380" s="317">
        <v>3.4722222222222225E-3</v>
      </c>
      <c r="D380">
        <v>20</v>
      </c>
      <c r="E380" t="str">
        <f t="shared" si="5"/>
        <v>М6</v>
      </c>
      <c r="G380" s="317"/>
      <c r="J380" s="195">
        <v>5</v>
      </c>
    </row>
    <row r="381" spans="1:10" x14ac:dyDescent="0.25">
      <c r="A381" s="192" t="s">
        <v>37</v>
      </c>
      <c r="B381">
        <v>6</v>
      </c>
      <c r="C381" s="317">
        <v>3.5300925925925925E-3</v>
      </c>
      <c r="D381">
        <v>19</v>
      </c>
      <c r="E381" t="str">
        <f t="shared" si="5"/>
        <v>М6</v>
      </c>
      <c r="G381" s="317"/>
      <c r="J381" s="195">
        <v>5.05</v>
      </c>
    </row>
    <row r="382" spans="1:10" x14ac:dyDescent="0.25">
      <c r="A382" s="192" t="s">
        <v>37</v>
      </c>
      <c r="B382">
        <v>6</v>
      </c>
      <c r="C382" s="317">
        <v>3.5879629629629629E-3</v>
      </c>
      <c r="D382">
        <v>18</v>
      </c>
      <c r="E382" t="str">
        <f t="shared" si="5"/>
        <v>М6</v>
      </c>
      <c r="G382" s="317"/>
      <c r="J382" s="195">
        <v>5.0999999999999996</v>
      </c>
    </row>
    <row r="383" spans="1:10" x14ac:dyDescent="0.25">
      <c r="A383" s="192" t="s">
        <v>37</v>
      </c>
      <c r="B383">
        <v>6</v>
      </c>
      <c r="C383" s="317">
        <v>3.6458333333333338E-3</v>
      </c>
      <c r="D383">
        <v>17</v>
      </c>
      <c r="E383" t="str">
        <f t="shared" si="5"/>
        <v>М6</v>
      </c>
      <c r="G383" s="317"/>
      <c r="J383" s="195">
        <v>5.15</v>
      </c>
    </row>
    <row r="384" spans="1:10" x14ac:dyDescent="0.25">
      <c r="A384" s="192" t="s">
        <v>37</v>
      </c>
      <c r="B384">
        <v>6</v>
      </c>
      <c r="C384" s="317">
        <v>3.7037037037037043E-3</v>
      </c>
      <c r="D384">
        <v>16</v>
      </c>
      <c r="E384" t="str">
        <f t="shared" si="5"/>
        <v>М6</v>
      </c>
      <c r="G384" s="317"/>
      <c r="J384" s="195">
        <v>5.2</v>
      </c>
    </row>
    <row r="385" spans="1:10" x14ac:dyDescent="0.25">
      <c r="A385" s="192" t="s">
        <v>37</v>
      </c>
      <c r="B385">
        <v>6</v>
      </c>
      <c r="C385" s="317">
        <v>3.7615740740740743E-3</v>
      </c>
      <c r="D385">
        <v>15</v>
      </c>
      <c r="E385" t="str">
        <f t="shared" si="5"/>
        <v>М6</v>
      </c>
      <c r="G385" s="317"/>
      <c r="J385" s="195">
        <v>5.25</v>
      </c>
    </row>
    <row r="386" spans="1:10" x14ac:dyDescent="0.25">
      <c r="A386" s="192" t="s">
        <v>37</v>
      </c>
      <c r="B386">
        <v>6</v>
      </c>
      <c r="C386" s="317">
        <v>3.8194444444444443E-3</v>
      </c>
      <c r="D386">
        <v>14</v>
      </c>
      <c r="E386" t="str">
        <f t="shared" si="5"/>
        <v>М6</v>
      </c>
      <c r="G386" s="317"/>
      <c r="J386" s="195">
        <v>5.3</v>
      </c>
    </row>
    <row r="387" spans="1:10" x14ac:dyDescent="0.25">
      <c r="A387" s="192" t="s">
        <v>37</v>
      </c>
      <c r="B387">
        <v>6</v>
      </c>
      <c r="C387" s="317">
        <v>3.8773148148148148E-3</v>
      </c>
      <c r="D387">
        <v>13</v>
      </c>
      <c r="E387" t="str">
        <f t="shared" ref="E387:E415" si="6">A387&amp;B387</f>
        <v>М6</v>
      </c>
      <c r="G387" s="317"/>
      <c r="J387" s="195">
        <v>5.35</v>
      </c>
    </row>
    <row r="388" spans="1:10" x14ac:dyDescent="0.25">
      <c r="A388" s="192" t="s">
        <v>37</v>
      </c>
      <c r="B388">
        <v>6</v>
      </c>
      <c r="C388" s="317">
        <v>3.9351851851851857E-3</v>
      </c>
      <c r="D388">
        <v>12</v>
      </c>
      <c r="E388" t="str">
        <f t="shared" si="6"/>
        <v>М6</v>
      </c>
      <c r="G388" s="317"/>
      <c r="J388" s="195">
        <v>5.4</v>
      </c>
    </row>
    <row r="389" spans="1:10" x14ac:dyDescent="0.25">
      <c r="A389" s="192" t="s">
        <v>37</v>
      </c>
      <c r="B389">
        <v>6</v>
      </c>
      <c r="C389" s="317">
        <v>3.9930555555555561E-3</v>
      </c>
      <c r="D389">
        <v>11</v>
      </c>
      <c r="E389" t="str">
        <f t="shared" si="6"/>
        <v>М6</v>
      </c>
      <c r="G389" s="317"/>
      <c r="J389" s="195">
        <v>5.45</v>
      </c>
    </row>
    <row r="390" spans="1:10" x14ac:dyDescent="0.25">
      <c r="A390" s="192" t="s">
        <v>37</v>
      </c>
      <c r="B390">
        <v>6</v>
      </c>
      <c r="C390" s="317">
        <v>4.0509259259259257E-3</v>
      </c>
      <c r="D390">
        <v>10</v>
      </c>
      <c r="E390" t="str">
        <f t="shared" si="6"/>
        <v>М6</v>
      </c>
      <c r="G390" s="317"/>
      <c r="J390" s="195">
        <v>5.5</v>
      </c>
    </row>
    <row r="391" spans="1:10" x14ac:dyDescent="0.25">
      <c r="A391" s="192" t="s">
        <v>37</v>
      </c>
      <c r="B391">
        <v>6</v>
      </c>
      <c r="C391" s="317">
        <v>4.1666666666666666E-3</v>
      </c>
      <c r="D391">
        <v>9</v>
      </c>
      <c r="E391" t="str">
        <f t="shared" si="6"/>
        <v>М6</v>
      </c>
      <c r="G391" s="317"/>
      <c r="J391" s="195">
        <v>6</v>
      </c>
    </row>
    <row r="392" spans="1:10" x14ac:dyDescent="0.25">
      <c r="A392" s="192" t="s">
        <v>37</v>
      </c>
      <c r="B392">
        <v>6</v>
      </c>
      <c r="C392" s="317">
        <v>0.69374999999999998</v>
      </c>
      <c r="D392">
        <v>0</v>
      </c>
      <c r="E392" t="str">
        <f t="shared" si="6"/>
        <v>М6</v>
      </c>
      <c r="G392" s="317"/>
      <c r="J392" s="195">
        <v>999</v>
      </c>
    </row>
    <row r="393" spans="1:10" x14ac:dyDescent="0.25">
      <c r="A393" s="192" t="s">
        <v>68</v>
      </c>
      <c r="B393">
        <v>2</v>
      </c>
      <c r="C393" s="316">
        <v>0</v>
      </c>
      <c r="D393">
        <v>100</v>
      </c>
      <c r="E393" t="str">
        <f t="shared" si="6"/>
        <v>Ж2</v>
      </c>
      <c r="G393" s="316"/>
      <c r="J393" s="195">
        <v>0</v>
      </c>
    </row>
    <row r="394" spans="1:10" x14ac:dyDescent="0.25">
      <c r="A394" s="192" t="s">
        <v>68</v>
      </c>
      <c r="B394">
        <v>2</v>
      </c>
      <c r="C394" s="316">
        <v>1.0185185185185186E-4</v>
      </c>
      <c r="D394">
        <v>100</v>
      </c>
      <c r="E394" t="str">
        <f t="shared" si="6"/>
        <v>Ж2</v>
      </c>
      <c r="G394" s="316"/>
      <c r="J394" s="195">
        <v>8.8000000000000007</v>
      </c>
    </row>
    <row r="395" spans="1:10" x14ac:dyDescent="0.25">
      <c r="A395" s="192" t="s">
        <v>68</v>
      </c>
      <c r="B395">
        <v>2</v>
      </c>
      <c r="C395" s="316">
        <v>1.0219907407407407E-4</v>
      </c>
      <c r="D395">
        <v>99</v>
      </c>
      <c r="E395" t="str">
        <f t="shared" si="6"/>
        <v>Ж2</v>
      </c>
      <c r="G395" s="316"/>
      <c r="J395" s="195">
        <v>8.83</v>
      </c>
    </row>
    <row r="396" spans="1:10" x14ac:dyDescent="0.25">
      <c r="A396" s="192" t="s">
        <v>68</v>
      </c>
      <c r="B396">
        <v>2</v>
      </c>
      <c r="C396" s="316">
        <v>1.0266203703703703E-4</v>
      </c>
      <c r="D396">
        <v>98</v>
      </c>
      <c r="E396" t="str">
        <f t="shared" si="6"/>
        <v>Ж2</v>
      </c>
      <c r="G396" s="316"/>
      <c r="J396" s="195">
        <v>8.8699999999999992</v>
      </c>
    </row>
    <row r="397" spans="1:10" x14ac:dyDescent="0.25">
      <c r="A397" s="192" t="s">
        <v>68</v>
      </c>
      <c r="B397">
        <v>2</v>
      </c>
      <c r="C397" s="316">
        <v>1.0300925925925926E-4</v>
      </c>
      <c r="D397">
        <v>97</v>
      </c>
      <c r="E397" t="str">
        <f t="shared" si="6"/>
        <v>Ж2</v>
      </c>
      <c r="G397" s="316"/>
      <c r="J397" s="195">
        <v>8.9</v>
      </c>
    </row>
    <row r="398" spans="1:10" x14ac:dyDescent="0.25">
      <c r="A398" s="192" t="s">
        <v>68</v>
      </c>
      <c r="B398">
        <v>2</v>
      </c>
      <c r="C398" s="316">
        <v>1.0324074074074074E-4</v>
      </c>
      <c r="D398">
        <v>96</v>
      </c>
      <c r="E398" t="str">
        <f t="shared" si="6"/>
        <v>Ж2</v>
      </c>
      <c r="G398" s="316"/>
      <c r="J398" s="195">
        <v>8.92</v>
      </c>
    </row>
    <row r="399" spans="1:10" x14ac:dyDescent="0.25">
      <c r="A399" s="192" t="s">
        <v>68</v>
      </c>
      <c r="B399">
        <v>2</v>
      </c>
      <c r="C399" s="316">
        <v>1.0370370370370371E-4</v>
      </c>
      <c r="D399">
        <v>95</v>
      </c>
      <c r="E399" t="str">
        <f t="shared" si="6"/>
        <v>Ж2</v>
      </c>
      <c r="G399" s="316"/>
      <c r="J399" s="195">
        <v>8.9600000000000009</v>
      </c>
    </row>
    <row r="400" spans="1:10" x14ac:dyDescent="0.25">
      <c r="A400" s="192" t="s">
        <v>68</v>
      </c>
      <c r="B400">
        <v>2</v>
      </c>
      <c r="C400" s="316">
        <v>1.0393518518518519E-4</v>
      </c>
      <c r="D400">
        <v>94</v>
      </c>
      <c r="E400" t="str">
        <f t="shared" si="6"/>
        <v>Ж2</v>
      </c>
      <c r="G400" s="316"/>
      <c r="J400" s="195">
        <v>8.98</v>
      </c>
    </row>
    <row r="401" spans="1:10" x14ac:dyDescent="0.25">
      <c r="A401" s="192" t="s">
        <v>68</v>
      </c>
      <c r="B401">
        <v>2</v>
      </c>
      <c r="C401" s="316">
        <v>1.0416666666666667E-4</v>
      </c>
      <c r="D401">
        <v>93</v>
      </c>
      <c r="E401" t="str">
        <f t="shared" si="6"/>
        <v>Ж2</v>
      </c>
      <c r="G401" s="316"/>
      <c r="J401" s="195">
        <v>9</v>
      </c>
    </row>
    <row r="402" spans="1:10" x14ac:dyDescent="0.25">
      <c r="A402" s="192" t="s">
        <v>68</v>
      </c>
      <c r="B402">
        <v>2</v>
      </c>
      <c r="C402" s="316">
        <v>1.0439814814814814E-4</v>
      </c>
      <c r="D402">
        <v>92</v>
      </c>
      <c r="E402" t="str">
        <f t="shared" si="6"/>
        <v>Ж2</v>
      </c>
      <c r="G402" s="316"/>
      <c r="J402" s="195">
        <v>9.02</v>
      </c>
    </row>
    <row r="403" spans="1:10" x14ac:dyDescent="0.25">
      <c r="A403" s="192" t="s">
        <v>68</v>
      </c>
      <c r="B403">
        <v>2</v>
      </c>
      <c r="C403" s="316">
        <v>1.0462962962962962E-4</v>
      </c>
      <c r="D403">
        <v>91</v>
      </c>
      <c r="E403" t="str">
        <f t="shared" si="6"/>
        <v>Ж2</v>
      </c>
      <c r="G403" s="316"/>
      <c r="J403" s="195">
        <v>9.0399999999999991</v>
      </c>
    </row>
    <row r="404" spans="1:10" x14ac:dyDescent="0.25">
      <c r="A404" s="192" t="s">
        <v>68</v>
      </c>
      <c r="B404">
        <v>2</v>
      </c>
      <c r="C404" s="316">
        <v>1.0486111111111111E-4</v>
      </c>
      <c r="D404">
        <v>90</v>
      </c>
      <c r="E404" t="str">
        <f t="shared" si="6"/>
        <v>Ж2</v>
      </c>
      <c r="G404" s="316"/>
      <c r="J404" s="195">
        <v>9.06</v>
      </c>
    </row>
    <row r="405" spans="1:10" x14ac:dyDescent="0.25">
      <c r="A405" s="192" t="s">
        <v>68</v>
      </c>
      <c r="B405">
        <v>2</v>
      </c>
      <c r="C405" s="316">
        <v>1.0509259259259259E-4</v>
      </c>
      <c r="D405">
        <v>89</v>
      </c>
      <c r="E405" t="str">
        <f t="shared" si="6"/>
        <v>Ж2</v>
      </c>
      <c r="G405" s="316"/>
      <c r="J405" s="195">
        <v>9.08</v>
      </c>
    </row>
    <row r="406" spans="1:10" x14ac:dyDescent="0.25">
      <c r="A406" s="192" t="s">
        <v>68</v>
      </c>
      <c r="B406">
        <v>2</v>
      </c>
      <c r="C406" s="316">
        <v>1.0532407407407407E-4</v>
      </c>
      <c r="D406">
        <v>88</v>
      </c>
      <c r="E406" t="str">
        <f t="shared" si="6"/>
        <v>Ж2</v>
      </c>
      <c r="G406" s="316"/>
      <c r="J406" s="195">
        <v>9.1</v>
      </c>
    </row>
    <row r="407" spans="1:10" x14ac:dyDescent="0.25">
      <c r="A407" s="192" t="s">
        <v>68</v>
      </c>
      <c r="B407">
        <v>2</v>
      </c>
      <c r="C407" s="316">
        <v>1.0555555555555554E-4</v>
      </c>
      <c r="D407">
        <v>87</v>
      </c>
      <c r="E407" t="str">
        <f t="shared" si="6"/>
        <v>Ж2</v>
      </c>
      <c r="G407" s="316"/>
      <c r="J407" s="195">
        <v>9.1199999999999992</v>
      </c>
    </row>
    <row r="408" spans="1:10" x14ac:dyDescent="0.25">
      <c r="A408" s="192" t="s">
        <v>68</v>
      </c>
      <c r="B408">
        <v>2</v>
      </c>
      <c r="C408" s="316">
        <v>1.0578703703703705E-4</v>
      </c>
      <c r="D408">
        <v>86</v>
      </c>
      <c r="E408" t="str">
        <f t="shared" si="6"/>
        <v>Ж2</v>
      </c>
      <c r="G408" s="316"/>
      <c r="J408" s="195">
        <v>9.14</v>
      </c>
    </row>
    <row r="409" spans="1:10" x14ac:dyDescent="0.25">
      <c r="A409" s="192" t="s">
        <v>68</v>
      </c>
      <c r="B409">
        <v>2</v>
      </c>
      <c r="C409" s="316">
        <v>1.0601851851851851E-4</v>
      </c>
      <c r="D409">
        <v>85</v>
      </c>
      <c r="E409" t="str">
        <f t="shared" si="6"/>
        <v>Ж2</v>
      </c>
      <c r="G409" s="316"/>
      <c r="J409" s="195">
        <v>9.16</v>
      </c>
    </row>
    <row r="410" spans="1:10" x14ac:dyDescent="0.25">
      <c r="A410" s="192" t="s">
        <v>68</v>
      </c>
      <c r="B410">
        <v>2</v>
      </c>
      <c r="C410" s="316">
        <v>1.0625000000000001E-4</v>
      </c>
      <c r="D410">
        <v>84</v>
      </c>
      <c r="E410" t="str">
        <f t="shared" si="6"/>
        <v>Ж2</v>
      </c>
      <c r="G410" s="316"/>
      <c r="J410" s="195">
        <v>9.18</v>
      </c>
    </row>
    <row r="411" spans="1:10" x14ac:dyDescent="0.25">
      <c r="A411" s="192" t="s">
        <v>68</v>
      </c>
      <c r="B411">
        <v>2</v>
      </c>
      <c r="C411" s="316">
        <v>1.0648148148148147E-4</v>
      </c>
      <c r="D411">
        <v>83</v>
      </c>
      <c r="E411" t="str">
        <f t="shared" si="6"/>
        <v>Ж2</v>
      </c>
      <c r="G411" s="316"/>
      <c r="J411" s="195">
        <v>9.1999999999999993</v>
      </c>
    </row>
    <row r="412" spans="1:10" x14ac:dyDescent="0.25">
      <c r="A412" s="192" t="s">
        <v>68</v>
      </c>
      <c r="B412">
        <v>2</v>
      </c>
      <c r="C412" s="316">
        <v>1.0671296296296298E-4</v>
      </c>
      <c r="D412">
        <v>82</v>
      </c>
      <c r="E412" t="str">
        <f t="shared" si="6"/>
        <v>Ж2</v>
      </c>
      <c r="G412" s="316"/>
      <c r="J412" s="195">
        <v>9.2200000000000006</v>
      </c>
    </row>
    <row r="413" spans="1:10" x14ac:dyDescent="0.25">
      <c r="A413" s="192" t="s">
        <v>68</v>
      </c>
      <c r="B413">
        <v>2</v>
      </c>
      <c r="C413" s="316">
        <v>1.0694444444444445E-4</v>
      </c>
      <c r="D413">
        <v>81</v>
      </c>
      <c r="E413" t="str">
        <f t="shared" si="6"/>
        <v>Ж2</v>
      </c>
      <c r="G413" s="316"/>
      <c r="J413" s="195">
        <v>9.24</v>
      </c>
    </row>
    <row r="414" spans="1:10" x14ac:dyDescent="0.25">
      <c r="A414" s="192" t="s">
        <v>68</v>
      </c>
      <c r="B414">
        <v>2</v>
      </c>
      <c r="C414" s="316">
        <v>1.0717592592592591E-4</v>
      </c>
      <c r="D414">
        <v>80</v>
      </c>
      <c r="E414" t="str">
        <f t="shared" si="6"/>
        <v>Ж2</v>
      </c>
      <c r="G414" s="316"/>
      <c r="J414" s="195">
        <v>9.26</v>
      </c>
    </row>
    <row r="415" spans="1:10" x14ac:dyDescent="0.25">
      <c r="A415" s="192" t="s">
        <v>68</v>
      </c>
      <c r="B415">
        <v>2</v>
      </c>
      <c r="C415" s="316">
        <v>1.0740740740740741E-4</v>
      </c>
      <c r="D415">
        <v>79</v>
      </c>
      <c r="E415" t="str">
        <f t="shared" si="6"/>
        <v>Ж2</v>
      </c>
      <c r="G415" s="316"/>
      <c r="J415" s="195">
        <v>9.2799999999999994</v>
      </c>
    </row>
    <row r="416" spans="1:10" x14ac:dyDescent="0.25">
      <c r="A416" s="192" t="s">
        <v>68</v>
      </c>
      <c r="B416">
        <v>2</v>
      </c>
      <c r="C416" s="316">
        <v>1.0763888888888889E-4</v>
      </c>
      <c r="D416">
        <v>78</v>
      </c>
      <c r="E416" t="str">
        <f t="shared" ref="E416:E479" si="7">A416&amp;B416</f>
        <v>Ж2</v>
      </c>
      <c r="G416" s="316"/>
      <c r="J416" s="195">
        <v>9.3000000000000007</v>
      </c>
    </row>
    <row r="417" spans="1:10" x14ac:dyDescent="0.25">
      <c r="A417" s="192" t="s">
        <v>68</v>
      </c>
      <c r="B417">
        <v>2</v>
      </c>
      <c r="C417" s="316">
        <v>1.0775462962962964E-4</v>
      </c>
      <c r="D417">
        <v>77</v>
      </c>
      <c r="E417" t="str">
        <f t="shared" si="7"/>
        <v>Ж2</v>
      </c>
      <c r="G417" s="316"/>
      <c r="J417" s="195">
        <v>9.31</v>
      </c>
    </row>
    <row r="418" spans="1:10" x14ac:dyDescent="0.25">
      <c r="A418" s="192" t="s">
        <v>68</v>
      </c>
      <c r="B418">
        <v>2</v>
      </c>
      <c r="C418" s="316">
        <v>1.0798611111111109E-4</v>
      </c>
      <c r="D418">
        <v>76</v>
      </c>
      <c r="E418" t="str">
        <f t="shared" si="7"/>
        <v>Ж2</v>
      </c>
      <c r="G418" s="316"/>
      <c r="J418" s="195">
        <v>9.33</v>
      </c>
    </row>
    <row r="419" spans="1:10" x14ac:dyDescent="0.25">
      <c r="A419" s="192" t="s">
        <v>68</v>
      </c>
      <c r="B419">
        <v>2</v>
      </c>
      <c r="C419" s="316">
        <v>1.082175925925926E-4</v>
      </c>
      <c r="D419">
        <v>75</v>
      </c>
      <c r="E419" t="str">
        <f t="shared" si="7"/>
        <v>Ж2</v>
      </c>
      <c r="G419" s="316"/>
      <c r="J419" s="195">
        <v>9.35</v>
      </c>
    </row>
    <row r="420" spans="1:10" x14ac:dyDescent="0.25">
      <c r="A420" s="192" t="s">
        <v>68</v>
      </c>
      <c r="B420">
        <v>2</v>
      </c>
      <c r="C420" s="316">
        <v>1.0844907407407405E-4</v>
      </c>
      <c r="D420">
        <v>74</v>
      </c>
      <c r="E420" t="str">
        <f t="shared" si="7"/>
        <v>Ж2</v>
      </c>
      <c r="G420" s="316"/>
      <c r="J420" s="195">
        <v>9.3699999999999992</v>
      </c>
    </row>
    <row r="421" spans="1:10" x14ac:dyDescent="0.25">
      <c r="A421" s="192" t="s">
        <v>68</v>
      </c>
      <c r="B421">
        <v>2</v>
      </c>
      <c r="C421" s="316">
        <v>1.0868055555555558E-4</v>
      </c>
      <c r="D421">
        <v>73</v>
      </c>
      <c r="E421" t="str">
        <f t="shared" si="7"/>
        <v>Ж2</v>
      </c>
      <c r="G421" s="316"/>
      <c r="J421" s="195">
        <v>9.39</v>
      </c>
    </row>
    <row r="422" spans="1:10" x14ac:dyDescent="0.25">
      <c r="A422" s="192" t="s">
        <v>68</v>
      </c>
      <c r="B422">
        <v>2</v>
      </c>
      <c r="C422" s="316">
        <v>1.0879629629629629E-4</v>
      </c>
      <c r="D422">
        <v>72</v>
      </c>
      <c r="E422" t="str">
        <f t="shared" si="7"/>
        <v>Ж2</v>
      </c>
      <c r="G422" s="316"/>
      <c r="J422" s="195">
        <v>9.4</v>
      </c>
    </row>
    <row r="423" spans="1:10" x14ac:dyDescent="0.25">
      <c r="A423" s="192" t="s">
        <v>68</v>
      </c>
      <c r="B423">
        <v>2</v>
      </c>
      <c r="C423" s="316">
        <v>1.0891203703703704E-4</v>
      </c>
      <c r="D423">
        <v>71</v>
      </c>
      <c r="E423" t="str">
        <f t="shared" si="7"/>
        <v>Ж2</v>
      </c>
      <c r="G423" s="316"/>
      <c r="J423" s="195">
        <v>9.41</v>
      </c>
    </row>
    <row r="424" spans="1:10" x14ac:dyDescent="0.25">
      <c r="A424" s="192" t="s">
        <v>68</v>
      </c>
      <c r="B424">
        <v>2</v>
      </c>
      <c r="C424" s="316">
        <v>1.0914351851851852E-4</v>
      </c>
      <c r="D424">
        <v>70</v>
      </c>
      <c r="E424" t="str">
        <f t="shared" si="7"/>
        <v>Ж2</v>
      </c>
      <c r="G424" s="316"/>
      <c r="J424" s="195">
        <v>9.43</v>
      </c>
    </row>
    <row r="425" spans="1:10" x14ac:dyDescent="0.25">
      <c r="A425" s="192" t="s">
        <v>68</v>
      </c>
      <c r="B425">
        <v>2</v>
      </c>
      <c r="C425" s="316">
        <v>1.09375E-4</v>
      </c>
      <c r="D425">
        <v>69</v>
      </c>
      <c r="E425" t="str">
        <f t="shared" si="7"/>
        <v>Ж2</v>
      </c>
      <c r="G425" s="316"/>
      <c r="J425" s="195">
        <v>9.4499999999999993</v>
      </c>
    </row>
    <row r="426" spans="1:10" x14ac:dyDescent="0.25">
      <c r="A426" s="192" t="s">
        <v>68</v>
      </c>
      <c r="B426">
        <v>2</v>
      </c>
      <c r="C426" s="316">
        <v>1.096064814814815E-4</v>
      </c>
      <c r="D426">
        <v>68</v>
      </c>
      <c r="E426" t="str">
        <f t="shared" si="7"/>
        <v>Ж2</v>
      </c>
      <c r="G426" s="316"/>
      <c r="J426" s="195">
        <v>9.4700000000000006</v>
      </c>
    </row>
    <row r="427" spans="1:10" x14ac:dyDescent="0.25">
      <c r="A427" s="192" t="s">
        <v>68</v>
      </c>
      <c r="B427">
        <v>2</v>
      </c>
      <c r="C427" s="316">
        <v>1.0983796296296298E-4</v>
      </c>
      <c r="D427">
        <v>67</v>
      </c>
      <c r="E427" t="str">
        <f t="shared" si="7"/>
        <v>Ж2</v>
      </c>
      <c r="G427" s="316"/>
      <c r="J427" s="195">
        <v>9.49</v>
      </c>
    </row>
    <row r="428" spans="1:10" x14ac:dyDescent="0.25">
      <c r="A428" s="192" t="s">
        <v>68</v>
      </c>
      <c r="B428">
        <v>2</v>
      </c>
      <c r="C428" s="316">
        <v>1.099537037037037E-4</v>
      </c>
      <c r="D428">
        <v>66</v>
      </c>
      <c r="E428" t="str">
        <f t="shared" si="7"/>
        <v>Ж2</v>
      </c>
      <c r="G428" s="316"/>
      <c r="J428" s="195">
        <v>9.5</v>
      </c>
    </row>
    <row r="429" spans="1:10" x14ac:dyDescent="0.25">
      <c r="A429" s="192" t="s">
        <v>68</v>
      </c>
      <c r="B429">
        <v>2</v>
      </c>
      <c r="C429" s="316">
        <v>1.1006944444444444E-4</v>
      </c>
      <c r="D429">
        <v>65</v>
      </c>
      <c r="E429" t="str">
        <f t="shared" si="7"/>
        <v>Ж2</v>
      </c>
      <c r="G429" s="316"/>
      <c r="J429" s="195">
        <v>9.51</v>
      </c>
    </row>
    <row r="430" spans="1:10" x14ac:dyDescent="0.25">
      <c r="A430" s="192" t="s">
        <v>68</v>
      </c>
      <c r="B430">
        <v>2</v>
      </c>
      <c r="C430" s="316">
        <v>1.1030092592592592E-4</v>
      </c>
      <c r="D430">
        <v>64</v>
      </c>
      <c r="E430" t="str">
        <f t="shared" si="7"/>
        <v>Ж2</v>
      </c>
      <c r="G430" s="316"/>
      <c r="J430" s="195">
        <v>9.5299999999999994</v>
      </c>
    </row>
    <row r="431" spans="1:10" x14ac:dyDescent="0.25">
      <c r="A431" s="192" t="s">
        <v>68</v>
      </c>
      <c r="B431">
        <v>2</v>
      </c>
      <c r="C431" s="316">
        <v>1.1053240740740742E-4</v>
      </c>
      <c r="D431">
        <v>63</v>
      </c>
      <c r="E431" t="str">
        <f t="shared" si="7"/>
        <v>Ж2</v>
      </c>
      <c r="G431" s="316"/>
      <c r="J431" s="195">
        <v>9.5500000000000007</v>
      </c>
    </row>
    <row r="432" spans="1:10" x14ac:dyDescent="0.25">
      <c r="A432" s="192" t="s">
        <v>68</v>
      </c>
      <c r="B432">
        <v>2</v>
      </c>
      <c r="C432" s="316">
        <v>1.107638888888889E-4</v>
      </c>
      <c r="D432">
        <v>62</v>
      </c>
      <c r="E432" t="str">
        <f t="shared" si="7"/>
        <v>Ж2</v>
      </c>
      <c r="G432" s="316"/>
      <c r="J432" s="195">
        <v>9.57</v>
      </c>
    </row>
    <row r="433" spans="1:10" x14ac:dyDescent="0.25">
      <c r="A433" s="192" t="s">
        <v>68</v>
      </c>
      <c r="B433">
        <v>2</v>
      </c>
      <c r="C433" s="316">
        <v>1.1099537037037038E-4</v>
      </c>
      <c r="D433">
        <v>61</v>
      </c>
      <c r="E433" t="str">
        <f t="shared" si="7"/>
        <v>Ж2</v>
      </c>
      <c r="G433" s="316"/>
      <c r="J433" s="195">
        <v>9.59</v>
      </c>
    </row>
    <row r="434" spans="1:10" x14ac:dyDescent="0.25">
      <c r="A434" s="192" t="s">
        <v>68</v>
      </c>
      <c r="B434">
        <v>2</v>
      </c>
      <c r="C434" s="316">
        <v>1.111111111111111E-4</v>
      </c>
      <c r="D434">
        <v>60</v>
      </c>
      <c r="E434" t="str">
        <f t="shared" si="7"/>
        <v>Ж2</v>
      </c>
      <c r="G434" s="316"/>
      <c r="J434" s="195">
        <v>9.6</v>
      </c>
    </row>
    <row r="435" spans="1:10" x14ac:dyDescent="0.25">
      <c r="A435" s="192" t="s">
        <v>68</v>
      </c>
      <c r="B435">
        <v>2</v>
      </c>
      <c r="C435" s="316">
        <v>1.1145833333333335E-4</v>
      </c>
      <c r="D435">
        <v>59</v>
      </c>
      <c r="E435" t="str">
        <f t="shared" si="7"/>
        <v>Ж2</v>
      </c>
      <c r="G435" s="316"/>
      <c r="J435" s="195">
        <v>9.6300000000000008</v>
      </c>
    </row>
    <row r="436" spans="1:10" x14ac:dyDescent="0.25">
      <c r="A436" s="192" t="s">
        <v>68</v>
      </c>
      <c r="B436">
        <v>2</v>
      </c>
      <c r="C436" s="316">
        <v>1.1203703703703704E-4</v>
      </c>
      <c r="D436">
        <v>58</v>
      </c>
      <c r="E436" t="str">
        <f t="shared" si="7"/>
        <v>Ж2</v>
      </c>
      <c r="G436" s="316"/>
      <c r="J436" s="195">
        <v>9.68</v>
      </c>
    </row>
    <row r="437" spans="1:10" x14ac:dyDescent="0.25">
      <c r="A437" s="192" t="s">
        <v>68</v>
      </c>
      <c r="B437">
        <v>2</v>
      </c>
      <c r="C437" s="316">
        <v>1.122685185185185E-4</v>
      </c>
      <c r="D437">
        <v>57</v>
      </c>
      <c r="E437" t="str">
        <f t="shared" si="7"/>
        <v>Ж2</v>
      </c>
      <c r="G437" s="316"/>
      <c r="J437" s="195">
        <v>9.6999999999999993</v>
      </c>
    </row>
    <row r="438" spans="1:10" x14ac:dyDescent="0.25">
      <c r="A438" s="192" t="s">
        <v>68</v>
      </c>
      <c r="B438">
        <v>2</v>
      </c>
      <c r="C438" s="316">
        <v>1.1284722222222223E-4</v>
      </c>
      <c r="D438">
        <v>56</v>
      </c>
      <c r="E438" t="str">
        <f t="shared" si="7"/>
        <v>Ж2</v>
      </c>
      <c r="G438" s="316"/>
      <c r="J438" s="195">
        <v>9.75</v>
      </c>
    </row>
    <row r="439" spans="1:10" x14ac:dyDescent="0.25">
      <c r="A439" s="192" t="s">
        <v>68</v>
      </c>
      <c r="B439">
        <v>2</v>
      </c>
      <c r="C439" s="316">
        <v>1.1342592592592593E-4</v>
      </c>
      <c r="D439">
        <v>55</v>
      </c>
      <c r="E439" t="str">
        <f t="shared" si="7"/>
        <v>Ж2</v>
      </c>
      <c r="G439" s="316"/>
      <c r="J439" s="195">
        <v>9.8000000000000007</v>
      </c>
    </row>
    <row r="440" spans="1:10" x14ac:dyDescent="0.25">
      <c r="A440" s="192" t="s">
        <v>68</v>
      </c>
      <c r="B440">
        <v>2</v>
      </c>
      <c r="C440" s="316">
        <v>1.1400462962962963E-4</v>
      </c>
      <c r="D440">
        <v>54</v>
      </c>
      <c r="E440" t="str">
        <f t="shared" si="7"/>
        <v>Ж2</v>
      </c>
      <c r="G440" s="316"/>
      <c r="J440" s="195">
        <v>9.85</v>
      </c>
    </row>
    <row r="441" spans="1:10" x14ac:dyDescent="0.25">
      <c r="A441" s="192" t="s">
        <v>68</v>
      </c>
      <c r="B441">
        <v>2</v>
      </c>
      <c r="C441" s="316">
        <v>1.1458333333333334E-4</v>
      </c>
      <c r="D441">
        <v>53</v>
      </c>
      <c r="E441" t="str">
        <f t="shared" si="7"/>
        <v>Ж2</v>
      </c>
      <c r="G441" s="316"/>
      <c r="J441" s="195">
        <v>9.9</v>
      </c>
    </row>
    <row r="442" spans="1:10" x14ac:dyDescent="0.25">
      <c r="A442" s="192" t="s">
        <v>68</v>
      </c>
      <c r="B442">
        <v>2</v>
      </c>
      <c r="C442" s="316">
        <v>1.1516203703703703E-4</v>
      </c>
      <c r="D442">
        <v>52</v>
      </c>
      <c r="E442" t="str">
        <f t="shared" si="7"/>
        <v>Ж2</v>
      </c>
      <c r="G442" s="316"/>
      <c r="J442" s="195">
        <v>9.9499999999999993</v>
      </c>
    </row>
    <row r="443" spans="1:10" x14ac:dyDescent="0.25">
      <c r="A443" s="192" t="s">
        <v>68</v>
      </c>
      <c r="B443">
        <v>2</v>
      </c>
      <c r="C443" s="316">
        <v>1.1574074074074075E-4</v>
      </c>
      <c r="D443">
        <v>51</v>
      </c>
      <c r="E443" t="str">
        <f t="shared" si="7"/>
        <v>Ж2</v>
      </c>
      <c r="G443" s="316"/>
      <c r="J443" s="195">
        <v>10</v>
      </c>
    </row>
    <row r="444" spans="1:10" x14ac:dyDescent="0.25">
      <c r="A444" s="192" t="s">
        <v>68</v>
      </c>
      <c r="B444">
        <v>2</v>
      </c>
      <c r="C444" s="316">
        <v>1.1631944444444445E-4</v>
      </c>
      <c r="D444">
        <v>50</v>
      </c>
      <c r="E444" t="str">
        <f t="shared" si="7"/>
        <v>Ж2</v>
      </c>
      <c r="G444" s="316"/>
      <c r="J444" s="195">
        <v>10.050000000000001</v>
      </c>
    </row>
    <row r="445" spans="1:10" x14ac:dyDescent="0.25">
      <c r="A445" s="192" t="s">
        <v>68</v>
      </c>
      <c r="B445">
        <v>2</v>
      </c>
      <c r="C445" s="316">
        <v>1.1689814814814815E-4</v>
      </c>
      <c r="D445">
        <v>49</v>
      </c>
      <c r="E445" t="str">
        <f t="shared" si="7"/>
        <v>Ж2</v>
      </c>
      <c r="G445" s="316"/>
      <c r="J445" s="195">
        <v>10.1</v>
      </c>
    </row>
    <row r="446" spans="1:10" x14ac:dyDescent="0.25">
      <c r="A446" s="192" t="s">
        <v>68</v>
      </c>
      <c r="B446">
        <v>2</v>
      </c>
      <c r="C446" s="316">
        <v>1.1747685185185186E-4</v>
      </c>
      <c r="D446">
        <v>48</v>
      </c>
      <c r="E446" t="str">
        <f t="shared" si="7"/>
        <v>Ж2</v>
      </c>
      <c r="G446" s="316"/>
      <c r="J446" s="195">
        <v>10.15</v>
      </c>
    </row>
    <row r="447" spans="1:10" x14ac:dyDescent="0.25">
      <c r="A447" s="192" t="s">
        <v>68</v>
      </c>
      <c r="B447">
        <v>2</v>
      </c>
      <c r="C447" s="316">
        <v>1.1805555555555555E-4</v>
      </c>
      <c r="D447">
        <v>47</v>
      </c>
      <c r="E447" t="str">
        <f t="shared" si="7"/>
        <v>Ж2</v>
      </c>
      <c r="G447" s="316"/>
      <c r="J447" s="195">
        <v>10.199999999999999</v>
      </c>
    </row>
    <row r="448" spans="1:10" x14ac:dyDescent="0.25">
      <c r="A448" s="192" t="s">
        <v>68</v>
      </c>
      <c r="B448">
        <v>2</v>
      </c>
      <c r="C448" s="316">
        <v>1.1863425925925926E-4</v>
      </c>
      <c r="D448">
        <v>46</v>
      </c>
      <c r="E448" t="str">
        <f t="shared" si="7"/>
        <v>Ж2</v>
      </c>
      <c r="G448" s="316"/>
      <c r="J448" s="195">
        <v>10.25</v>
      </c>
    </row>
    <row r="449" spans="1:10" x14ac:dyDescent="0.25">
      <c r="A449" s="192" t="s">
        <v>68</v>
      </c>
      <c r="B449">
        <v>2</v>
      </c>
      <c r="C449" s="316">
        <v>1.1921296296296296E-4</v>
      </c>
      <c r="D449">
        <v>45</v>
      </c>
      <c r="E449" t="str">
        <f t="shared" si="7"/>
        <v>Ж2</v>
      </c>
      <c r="G449" s="316"/>
      <c r="J449" s="195">
        <v>10.3</v>
      </c>
    </row>
    <row r="450" spans="1:10" x14ac:dyDescent="0.25">
      <c r="A450" s="192" t="s">
        <v>68</v>
      </c>
      <c r="B450">
        <v>2</v>
      </c>
      <c r="C450" s="316">
        <v>1.1979166666666666E-4</v>
      </c>
      <c r="D450">
        <v>44</v>
      </c>
      <c r="E450" t="str">
        <f t="shared" si="7"/>
        <v>Ж2</v>
      </c>
      <c r="G450" s="316"/>
      <c r="J450" s="195">
        <v>10.35</v>
      </c>
    </row>
    <row r="451" spans="1:10" x14ac:dyDescent="0.25">
      <c r="A451" s="192" t="s">
        <v>68</v>
      </c>
      <c r="B451">
        <v>2</v>
      </c>
      <c r="C451" s="316">
        <v>1.2037037037037037E-4</v>
      </c>
      <c r="D451">
        <v>43</v>
      </c>
      <c r="E451" t="str">
        <f t="shared" si="7"/>
        <v>Ж2</v>
      </c>
      <c r="G451" s="316"/>
      <c r="J451" s="195">
        <v>10.4</v>
      </c>
    </row>
    <row r="452" spans="1:10" x14ac:dyDescent="0.25">
      <c r="A452" s="192" t="s">
        <v>68</v>
      </c>
      <c r="B452">
        <v>2</v>
      </c>
      <c r="C452" s="316">
        <v>1.2152777777777777E-4</v>
      </c>
      <c r="D452">
        <v>41</v>
      </c>
      <c r="E452" t="str">
        <f t="shared" si="7"/>
        <v>Ж2</v>
      </c>
      <c r="G452" s="316"/>
      <c r="J452" s="195">
        <v>10.5</v>
      </c>
    </row>
    <row r="453" spans="1:10" x14ac:dyDescent="0.25">
      <c r="A453" s="192" t="s">
        <v>68</v>
      </c>
      <c r="B453">
        <v>2</v>
      </c>
      <c r="C453" s="316">
        <v>1.221064814814815E-4</v>
      </c>
      <c r="D453">
        <v>40</v>
      </c>
      <c r="E453" t="str">
        <f t="shared" si="7"/>
        <v>Ж2</v>
      </c>
      <c r="G453" s="316"/>
      <c r="J453" s="195">
        <v>10.55</v>
      </c>
    </row>
    <row r="454" spans="1:10" x14ac:dyDescent="0.25">
      <c r="A454" s="192" t="s">
        <v>68</v>
      </c>
      <c r="B454">
        <v>2</v>
      </c>
      <c r="C454" s="316">
        <v>1.2268518518518517E-4</v>
      </c>
      <c r="D454">
        <v>39</v>
      </c>
      <c r="E454" t="str">
        <f t="shared" si="7"/>
        <v>Ж2</v>
      </c>
      <c r="G454" s="316"/>
      <c r="J454" s="195">
        <v>10.6</v>
      </c>
    </row>
    <row r="455" spans="1:10" x14ac:dyDescent="0.25">
      <c r="A455" s="192" t="s">
        <v>68</v>
      </c>
      <c r="B455">
        <v>2</v>
      </c>
      <c r="C455" s="316">
        <v>1.232638888888889E-4</v>
      </c>
      <c r="D455">
        <v>38</v>
      </c>
      <c r="E455" t="str">
        <f t="shared" si="7"/>
        <v>Ж2</v>
      </c>
      <c r="G455" s="316"/>
      <c r="J455" s="195">
        <v>10.65</v>
      </c>
    </row>
    <row r="456" spans="1:10" x14ac:dyDescent="0.25">
      <c r="A456" s="192" t="s">
        <v>68</v>
      </c>
      <c r="B456">
        <v>2</v>
      </c>
      <c r="C456" s="316">
        <v>1.2384259259259258E-4</v>
      </c>
      <c r="D456">
        <v>37</v>
      </c>
      <c r="E456" t="str">
        <f t="shared" si="7"/>
        <v>Ж2</v>
      </c>
      <c r="G456" s="316"/>
      <c r="J456" s="195">
        <v>10.7</v>
      </c>
    </row>
    <row r="457" spans="1:10" x14ac:dyDescent="0.25">
      <c r="A457" s="192" t="s">
        <v>68</v>
      </c>
      <c r="B457">
        <v>2</v>
      </c>
      <c r="C457" s="316">
        <v>1.244212962962963E-4</v>
      </c>
      <c r="D457">
        <v>36</v>
      </c>
      <c r="E457" t="str">
        <f t="shared" si="7"/>
        <v>Ж2</v>
      </c>
      <c r="G457" s="316"/>
      <c r="J457" s="195">
        <v>10.75</v>
      </c>
    </row>
    <row r="458" spans="1:10" x14ac:dyDescent="0.25">
      <c r="A458" s="192" t="s">
        <v>68</v>
      </c>
      <c r="B458">
        <v>2</v>
      </c>
      <c r="C458" s="316">
        <v>1.25E-4</v>
      </c>
      <c r="D458">
        <v>35</v>
      </c>
      <c r="E458" t="str">
        <f t="shared" si="7"/>
        <v>Ж2</v>
      </c>
      <c r="G458" s="316"/>
      <c r="J458" s="195">
        <v>10.8</v>
      </c>
    </row>
    <row r="459" spans="1:10" x14ac:dyDescent="0.25">
      <c r="A459" s="192" t="s">
        <v>68</v>
      </c>
      <c r="B459">
        <v>2</v>
      </c>
      <c r="C459" s="316">
        <v>1.261574074074074E-4</v>
      </c>
      <c r="D459">
        <v>34</v>
      </c>
      <c r="E459" t="str">
        <f t="shared" si="7"/>
        <v>Ж2</v>
      </c>
      <c r="G459" s="316"/>
      <c r="J459" s="195">
        <v>10.9</v>
      </c>
    </row>
    <row r="460" spans="1:10" x14ac:dyDescent="0.25">
      <c r="A460" s="192" t="s">
        <v>68</v>
      </c>
      <c r="B460">
        <v>2</v>
      </c>
      <c r="C460" s="316">
        <v>1.267361111111111E-4</v>
      </c>
      <c r="D460">
        <v>33</v>
      </c>
      <c r="E460" t="str">
        <f t="shared" si="7"/>
        <v>Ж2</v>
      </c>
      <c r="G460" s="316"/>
      <c r="J460" s="195">
        <v>10.95</v>
      </c>
    </row>
    <row r="461" spans="1:10" x14ac:dyDescent="0.25">
      <c r="A461" s="192" t="s">
        <v>68</v>
      </c>
      <c r="B461">
        <v>2</v>
      </c>
      <c r="C461" s="316">
        <v>1.273148148148148E-4</v>
      </c>
      <c r="D461">
        <v>32</v>
      </c>
      <c r="E461" t="str">
        <f t="shared" si="7"/>
        <v>Ж2</v>
      </c>
      <c r="G461" s="316"/>
      <c r="J461" s="195">
        <v>11</v>
      </c>
    </row>
    <row r="462" spans="1:10" x14ac:dyDescent="0.25">
      <c r="A462" s="192" t="s">
        <v>68</v>
      </c>
      <c r="B462">
        <v>2</v>
      </c>
      <c r="C462" s="316">
        <v>1.284722222222222E-4</v>
      </c>
      <c r="D462">
        <v>31</v>
      </c>
      <c r="E462" t="str">
        <f t="shared" si="7"/>
        <v>Ж2</v>
      </c>
      <c r="G462" s="316"/>
      <c r="J462" s="195">
        <v>11.1</v>
      </c>
    </row>
    <row r="463" spans="1:10" x14ac:dyDescent="0.25">
      <c r="A463" s="192" t="s">
        <v>68</v>
      </c>
      <c r="B463">
        <v>2</v>
      </c>
      <c r="C463" s="316">
        <v>1.2905092592592593E-4</v>
      </c>
      <c r="D463">
        <v>30</v>
      </c>
      <c r="E463" t="str">
        <f t="shared" si="7"/>
        <v>Ж2</v>
      </c>
      <c r="G463" s="316"/>
      <c r="J463" s="195">
        <v>11.15</v>
      </c>
    </row>
    <row r="464" spans="1:10" x14ac:dyDescent="0.25">
      <c r="A464" s="192" t="s">
        <v>68</v>
      </c>
      <c r="B464">
        <v>2</v>
      </c>
      <c r="C464" s="316">
        <v>1.296296296296296E-4</v>
      </c>
      <c r="D464">
        <v>29</v>
      </c>
      <c r="E464" t="str">
        <f t="shared" si="7"/>
        <v>Ж2</v>
      </c>
      <c r="G464" s="316"/>
      <c r="J464" s="195">
        <v>11.2</v>
      </c>
    </row>
    <row r="465" spans="1:10" x14ac:dyDescent="0.25">
      <c r="A465" s="192" t="s">
        <v>68</v>
      </c>
      <c r="B465">
        <v>2</v>
      </c>
      <c r="C465" s="316">
        <v>1.3078703703703703E-4</v>
      </c>
      <c r="D465">
        <v>28</v>
      </c>
      <c r="E465" t="str">
        <f t="shared" si="7"/>
        <v>Ж2</v>
      </c>
      <c r="G465" s="316"/>
      <c r="J465" s="195">
        <v>11.3</v>
      </c>
    </row>
    <row r="466" spans="1:10" x14ac:dyDescent="0.25">
      <c r="A466" s="192" t="s">
        <v>68</v>
      </c>
      <c r="B466">
        <v>2</v>
      </c>
      <c r="C466" s="316">
        <v>1.3136574074074076E-4</v>
      </c>
      <c r="D466">
        <v>27</v>
      </c>
      <c r="E466" t="str">
        <f t="shared" si="7"/>
        <v>Ж2</v>
      </c>
      <c r="G466" s="316"/>
      <c r="J466" s="195">
        <v>11.35</v>
      </c>
    </row>
    <row r="467" spans="1:10" x14ac:dyDescent="0.25">
      <c r="A467" s="192" t="s">
        <v>68</v>
      </c>
      <c r="B467">
        <v>2</v>
      </c>
      <c r="C467" s="316">
        <v>1.3194444444444446E-4</v>
      </c>
      <c r="D467">
        <v>26</v>
      </c>
      <c r="E467" t="str">
        <f t="shared" si="7"/>
        <v>Ж2</v>
      </c>
      <c r="G467" s="316"/>
      <c r="J467" s="195">
        <v>11.4</v>
      </c>
    </row>
    <row r="468" spans="1:10" x14ac:dyDescent="0.25">
      <c r="A468" s="192" t="s">
        <v>68</v>
      </c>
      <c r="B468">
        <v>2</v>
      </c>
      <c r="C468" s="316">
        <v>1.3252314814814813E-4</v>
      </c>
      <c r="D468">
        <v>25</v>
      </c>
      <c r="E468" t="str">
        <f t="shared" si="7"/>
        <v>Ж2</v>
      </c>
      <c r="G468" s="316"/>
      <c r="J468" s="195">
        <v>11.45</v>
      </c>
    </row>
    <row r="469" spans="1:10" x14ac:dyDescent="0.25">
      <c r="A469" s="192" t="s">
        <v>68</v>
      </c>
      <c r="B469">
        <v>2</v>
      </c>
      <c r="C469" s="316">
        <v>1.3310185185185186E-4</v>
      </c>
      <c r="D469">
        <v>24</v>
      </c>
      <c r="E469" t="str">
        <f t="shared" si="7"/>
        <v>Ж2</v>
      </c>
      <c r="G469" s="316"/>
      <c r="J469" s="195">
        <v>11.5</v>
      </c>
    </row>
    <row r="470" spans="1:10" x14ac:dyDescent="0.25">
      <c r="A470" s="192" t="s">
        <v>68</v>
      </c>
      <c r="B470">
        <v>2</v>
      </c>
      <c r="C470" s="316">
        <v>1.3425925925925926E-4</v>
      </c>
      <c r="D470">
        <v>23</v>
      </c>
      <c r="E470" t="str">
        <f t="shared" si="7"/>
        <v>Ж2</v>
      </c>
      <c r="G470" s="316"/>
      <c r="J470" s="195">
        <v>11.6</v>
      </c>
    </row>
    <row r="471" spans="1:10" x14ac:dyDescent="0.25">
      <c r="A471" s="192" t="s">
        <v>68</v>
      </c>
      <c r="B471">
        <v>2</v>
      </c>
      <c r="C471" s="316">
        <v>1.3541666666666666E-4</v>
      </c>
      <c r="D471">
        <v>22</v>
      </c>
      <c r="E471" t="str">
        <f t="shared" si="7"/>
        <v>Ж2</v>
      </c>
      <c r="G471" s="316"/>
      <c r="J471" s="195">
        <v>11.7</v>
      </c>
    </row>
    <row r="472" spans="1:10" x14ac:dyDescent="0.25">
      <c r="A472" s="192" t="s">
        <v>68</v>
      </c>
      <c r="B472">
        <v>2</v>
      </c>
      <c r="C472" s="316">
        <v>1.3599537037037039E-4</v>
      </c>
      <c r="D472">
        <v>21</v>
      </c>
      <c r="E472" t="str">
        <f t="shared" si="7"/>
        <v>Ж2</v>
      </c>
      <c r="G472" s="316"/>
      <c r="J472" s="195">
        <v>11.75</v>
      </c>
    </row>
    <row r="473" spans="1:10" x14ac:dyDescent="0.25">
      <c r="A473" s="192" t="s">
        <v>68</v>
      </c>
      <c r="B473">
        <v>2</v>
      </c>
      <c r="C473" s="316">
        <v>1.3657407407407409E-4</v>
      </c>
      <c r="D473">
        <v>20</v>
      </c>
      <c r="E473" t="str">
        <f t="shared" si="7"/>
        <v>Ж2</v>
      </c>
      <c r="G473" s="316"/>
      <c r="J473" s="195">
        <v>11.8</v>
      </c>
    </row>
    <row r="474" spans="1:10" x14ac:dyDescent="0.25">
      <c r="A474" s="192" t="s">
        <v>68</v>
      </c>
      <c r="B474">
        <v>2</v>
      </c>
      <c r="C474" s="316">
        <v>1.3773148148148146E-4</v>
      </c>
      <c r="D474">
        <v>19</v>
      </c>
      <c r="E474" t="str">
        <f t="shared" si="7"/>
        <v>Ж2</v>
      </c>
      <c r="G474" s="316"/>
      <c r="J474" s="195">
        <v>11.9</v>
      </c>
    </row>
    <row r="475" spans="1:10" x14ac:dyDescent="0.25">
      <c r="A475" s="192" t="s">
        <v>68</v>
      </c>
      <c r="B475">
        <v>2</v>
      </c>
      <c r="C475" s="316">
        <v>1.3888888888888889E-4</v>
      </c>
      <c r="D475">
        <v>18</v>
      </c>
      <c r="E475" t="str">
        <f t="shared" si="7"/>
        <v>Ж2</v>
      </c>
      <c r="G475" s="316"/>
      <c r="J475" s="195">
        <v>12</v>
      </c>
    </row>
    <row r="476" spans="1:10" x14ac:dyDescent="0.25">
      <c r="A476" s="192" t="s">
        <v>68</v>
      </c>
      <c r="B476">
        <v>2</v>
      </c>
      <c r="C476" s="316">
        <v>1.15625E-2</v>
      </c>
      <c r="D476">
        <v>0</v>
      </c>
      <c r="E476" t="str">
        <f t="shared" si="7"/>
        <v>Ж2</v>
      </c>
      <c r="G476" s="316"/>
      <c r="J476" s="195">
        <v>999</v>
      </c>
    </row>
    <row r="477" spans="1:10" x14ac:dyDescent="0.25">
      <c r="A477" s="192" t="s">
        <v>68</v>
      </c>
      <c r="B477">
        <v>3</v>
      </c>
      <c r="C477" s="316">
        <v>0</v>
      </c>
      <c r="D477">
        <v>100</v>
      </c>
      <c r="E477" t="str">
        <f t="shared" si="7"/>
        <v>Ж3</v>
      </c>
      <c r="G477" s="316"/>
      <c r="J477" s="195">
        <v>0</v>
      </c>
    </row>
    <row r="478" spans="1:10" x14ac:dyDescent="0.25">
      <c r="A478" s="192" t="s">
        <v>68</v>
      </c>
      <c r="B478">
        <v>3</v>
      </c>
      <c r="C478" s="316">
        <v>1.7129629629629629E-4</v>
      </c>
      <c r="D478">
        <v>100</v>
      </c>
      <c r="E478" t="str">
        <f t="shared" si="7"/>
        <v>Ж3</v>
      </c>
      <c r="G478" s="316"/>
      <c r="J478" s="195">
        <v>14.8</v>
      </c>
    </row>
    <row r="479" spans="1:10" x14ac:dyDescent="0.25">
      <c r="A479" s="192" t="s">
        <v>68</v>
      </c>
      <c r="B479">
        <v>3</v>
      </c>
      <c r="C479" s="316">
        <v>1.7245370370370372E-4</v>
      </c>
      <c r="D479">
        <v>99</v>
      </c>
      <c r="E479" t="str">
        <f t="shared" si="7"/>
        <v>Ж3</v>
      </c>
      <c r="G479" s="316"/>
      <c r="J479" s="195">
        <v>14.9</v>
      </c>
    </row>
    <row r="480" spans="1:10" x14ac:dyDescent="0.25">
      <c r="A480" s="192" t="s">
        <v>68</v>
      </c>
      <c r="B480">
        <v>3</v>
      </c>
      <c r="C480" s="316">
        <v>1.7303240740740742E-4</v>
      </c>
      <c r="D480">
        <v>98</v>
      </c>
      <c r="E480" t="str">
        <f t="shared" ref="E480:E543" si="8">A480&amp;B480</f>
        <v>Ж3</v>
      </c>
      <c r="G480" s="316"/>
      <c r="J480" s="195">
        <v>14.95</v>
      </c>
    </row>
    <row r="481" spans="1:10" x14ac:dyDescent="0.25">
      <c r="A481" s="192" t="s">
        <v>68</v>
      </c>
      <c r="B481">
        <v>3</v>
      </c>
      <c r="C481" s="316">
        <v>1.7361111111111109E-4</v>
      </c>
      <c r="D481">
        <v>97</v>
      </c>
      <c r="E481" t="str">
        <f t="shared" si="8"/>
        <v>Ж3</v>
      </c>
      <c r="G481" s="316"/>
      <c r="J481" s="195">
        <v>15</v>
      </c>
    </row>
    <row r="482" spans="1:10" x14ac:dyDescent="0.25">
      <c r="A482" s="192" t="s">
        <v>68</v>
      </c>
      <c r="B482">
        <v>3</v>
      </c>
      <c r="C482" s="316">
        <v>1.7418981481481482E-4</v>
      </c>
      <c r="D482">
        <v>96</v>
      </c>
      <c r="E482" t="str">
        <f t="shared" si="8"/>
        <v>Ж3</v>
      </c>
      <c r="G482" s="316"/>
      <c r="J482" s="195">
        <v>15.05</v>
      </c>
    </row>
    <row r="483" spans="1:10" x14ac:dyDescent="0.25">
      <c r="A483" s="192" t="s">
        <v>68</v>
      </c>
      <c r="B483">
        <v>3</v>
      </c>
      <c r="C483" s="316">
        <v>1.7476851851851852E-4</v>
      </c>
      <c r="D483">
        <v>95</v>
      </c>
      <c r="E483" t="str">
        <f t="shared" si="8"/>
        <v>Ж3</v>
      </c>
      <c r="G483" s="316"/>
      <c r="J483" s="195">
        <v>15.1</v>
      </c>
    </row>
    <row r="484" spans="1:10" x14ac:dyDescent="0.25">
      <c r="A484" s="192" t="s">
        <v>68</v>
      </c>
      <c r="B484">
        <v>3</v>
      </c>
      <c r="C484" s="316">
        <v>1.7534722222222222E-4</v>
      </c>
      <c r="D484">
        <v>94</v>
      </c>
      <c r="E484" t="str">
        <f t="shared" si="8"/>
        <v>Ж3</v>
      </c>
      <c r="G484" s="316"/>
      <c r="J484" s="195">
        <v>15.15</v>
      </c>
    </row>
    <row r="485" spans="1:10" x14ac:dyDescent="0.25">
      <c r="A485" s="192" t="s">
        <v>68</v>
      </c>
      <c r="B485">
        <v>3</v>
      </c>
      <c r="C485" s="316">
        <v>1.7592592592592592E-4</v>
      </c>
      <c r="D485">
        <v>93</v>
      </c>
      <c r="E485" t="str">
        <f t="shared" si="8"/>
        <v>Ж3</v>
      </c>
      <c r="G485" s="316"/>
      <c r="J485" s="195">
        <v>15.2</v>
      </c>
    </row>
    <row r="486" spans="1:10" x14ac:dyDescent="0.25">
      <c r="A486" s="192" t="s">
        <v>68</v>
      </c>
      <c r="B486">
        <v>3</v>
      </c>
      <c r="C486" s="316">
        <v>1.7650462962962962E-4</v>
      </c>
      <c r="D486">
        <v>92</v>
      </c>
      <c r="E486" t="str">
        <f t="shared" si="8"/>
        <v>Ж3</v>
      </c>
      <c r="G486" s="316"/>
      <c r="J486" s="195">
        <v>15.25</v>
      </c>
    </row>
    <row r="487" spans="1:10" x14ac:dyDescent="0.25">
      <c r="A487" s="192" t="s">
        <v>68</v>
      </c>
      <c r="B487">
        <v>3</v>
      </c>
      <c r="C487" s="316">
        <v>1.7708333333333335E-4</v>
      </c>
      <c r="D487">
        <v>91</v>
      </c>
      <c r="E487" t="str">
        <f t="shared" si="8"/>
        <v>Ж3</v>
      </c>
      <c r="G487" s="316"/>
      <c r="J487" s="195">
        <v>15.3</v>
      </c>
    </row>
    <row r="488" spans="1:10" x14ac:dyDescent="0.25">
      <c r="A488" s="192" t="s">
        <v>68</v>
      </c>
      <c r="B488">
        <v>3</v>
      </c>
      <c r="C488" s="316">
        <v>1.7766203703703702E-4</v>
      </c>
      <c r="D488">
        <v>90</v>
      </c>
      <c r="E488" t="str">
        <f t="shared" si="8"/>
        <v>Ж3</v>
      </c>
      <c r="G488" s="316"/>
      <c r="J488" s="195">
        <v>15.35</v>
      </c>
    </row>
    <row r="489" spans="1:10" x14ac:dyDescent="0.25">
      <c r="A489" s="192" t="s">
        <v>68</v>
      </c>
      <c r="B489">
        <v>3</v>
      </c>
      <c r="C489" s="316">
        <v>1.7824074074074077E-4</v>
      </c>
      <c r="D489">
        <v>89</v>
      </c>
      <c r="E489" t="str">
        <f t="shared" si="8"/>
        <v>Ж3</v>
      </c>
      <c r="G489" s="316"/>
      <c r="J489" s="195">
        <v>15.4</v>
      </c>
    </row>
    <row r="490" spans="1:10" x14ac:dyDescent="0.25">
      <c r="A490" s="192" t="s">
        <v>68</v>
      </c>
      <c r="B490">
        <v>3</v>
      </c>
      <c r="C490" s="316">
        <v>1.7881944444444445E-4</v>
      </c>
      <c r="D490">
        <v>88</v>
      </c>
      <c r="E490" t="str">
        <f t="shared" si="8"/>
        <v>Ж3</v>
      </c>
      <c r="G490" s="316"/>
      <c r="J490" s="195">
        <v>15.45</v>
      </c>
    </row>
    <row r="491" spans="1:10" x14ac:dyDescent="0.25">
      <c r="A491" s="192" t="s">
        <v>68</v>
      </c>
      <c r="B491">
        <v>3</v>
      </c>
      <c r="C491" s="316">
        <v>1.7939814814814815E-4</v>
      </c>
      <c r="D491">
        <v>87</v>
      </c>
      <c r="E491" t="str">
        <f t="shared" si="8"/>
        <v>Ж3</v>
      </c>
      <c r="G491" s="316"/>
      <c r="J491" s="195">
        <v>15.5</v>
      </c>
    </row>
    <row r="492" spans="1:10" x14ac:dyDescent="0.25">
      <c r="A492" s="192" t="s">
        <v>68</v>
      </c>
      <c r="B492">
        <v>3</v>
      </c>
      <c r="C492" s="316">
        <v>1.7997685185185185E-4</v>
      </c>
      <c r="D492">
        <v>86</v>
      </c>
      <c r="E492" t="str">
        <f t="shared" si="8"/>
        <v>Ж3</v>
      </c>
      <c r="G492" s="316"/>
      <c r="J492" s="195">
        <v>15.55</v>
      </c>
    </row>
    <row r="493" spans="1:10" x14ac:dyDescent="0.25">
      <c r="A493" s="192" t="s">
        <v>68</v>
      </c>
      <c r="B493">
        <v>3</v>
      </c>
      <c r="C493" s="316">
        <v>1.8055555555555557E-4</v>
      </c>
      <c r="D493">
        <v>85</v>
      </c>
      <c r="E493" t="str">
        <f t="shared" si="8"/>
        <v>Ж3</v>
      </c>
      <c r="G493" s="316"/>
      <c r="J493" s="195">
        <v>15.6</v>
      </c>
    </row>
    <row r="494" spans="1:10" x14ac:dyDescent="0.25">
      <c r="A494" s="192" t="s">
        <v>68</v>
      </c>
      <c r="B494">
        <v>3</v>
      </c>
      <c r="C494" s="316">
        <v>1.8113425925925927E-4</v>
      </c>
      <c r="D494">
        <v>84</v>
      </c>
      <c r="E494" t="str">
        <f t="shared" si="8"/>
        <v>Ж3</v>
      </c>
      <c r="G494" s="316"/>
      <c r="J494" s="195">
        <v>15.65</v>
      </c>
    </row>
    <row r="495" spans="1:10" x14ac:dyDescent="0.25">
      <c r="A495" s="192" t="s">
        <v>68</v>
      </c>
      <c r="B495">
        <v>3</v>
      </c>
      <c r="C495" s="316">
        <v>1.8171296296296297E-4</v>
      </c>
      <c r="D495">
        <v>83</v>
      </c>
      <c r="E495" t="str">
        <f t="shared" si="8"/>
        <v>Ж3</v>
      </c>
      <c r="G495" s="316"/>
      <c r="J495" s="195">
        <v>15.7</v>
      </c>
    </row>
    <row r="496" spans="1:10" x14ac:dyDescent="0.25">
      <c r="A496" s="192" t="s">
        <v>68</v>
      </c>
      <c r="B496">
        <v>3</v>
      </c>
      <c r="C496" s="316">
        <v>1.8229166666666665E-4</v>
      </c>
      <c r="D496">
        <v>82</v>
      </c>
      <c r="E496" t="str">
        <f t="shared" si="8"/>
        <v>Ж3</v>
      </c>
      <c r="G496" s="316"/>
      <c r="J496" s="195">
        <v>15.75</v>
      </c>
    </row>
    <row r="497" spans="1:10" x14ac:dyDescent="0.25">
      <c r="A497" s="192" t="s">
        <v>68</v>
      </c>
      <c r="B497">
        <v>3</v>
      </c>
      <c r="C497" s="316">
        <v>1.8287037037037038E-4</v>
      </c>
      <c r="D497">
        <v>81</v>
      </c>
      <c r="E497" t="str">
        <f t="shared" si="8"/>
        <v>Ж3</v>
      </c>
      <c r="G497" s="316"/>
      <c r="J497" s="195">
        <v>15.8</v>
      </c>
    </row>
    <row r="498" spans="1:10" x14ac:dyDescent="0.25">
      <c r="A498" s="192" t="s">
        <v>68</v>
      </c>
      <c r="B498">
        <v>3</v>
      </c>
      <c r="C498" s="316">
        <v>1.8344907407407408E-4</v>
      </c>
      <c r="D498">
        <v>80</v>
      </c>
      <c r="E498" t="str">
        <f t="shared" si="8"/>
        <v>Ж3</v>
      </c>
      <c r="G498" s="316"/>
      <c r="J498" s="195">
        <v>15.85</v>
      </c>
    </row>
    <row r="499" spans="1:10" x14ac:dyDescent="0.25">
      <c r="A499" s="192" t="s">
        <v>68</v>
      </c>
      <c r="B499">
        <v>3</v>
      </c>
      <c r="C499" s="316">
        <v>1.8402777777777778E-4</v>
      </c>
      <c r="D499">
        <v>79</v>
      </c>
      <c r="E499" t="str">
        <f t="shared" si="8"/>
        <v>Ж3</v>
      </c>
      <c r="G499" s="316"/>
      <c r="J499" s="195">
        <v>15.9</v>
      </c>
    </row>
    <row r="500" spans="1:10" x14ac:dyDescent="0.25">
      <c r="A500" s="192" t="s">
        <v>68</v>
      </c>
      <c r="B500">
        <v>3</v>
      </c>
      <c r="C500" s="316">
        <v>1.8460648148148148E-4</v>
      </c>
      <c r="D500">
        <v>78</v>
      </c>
      <c r="E500" t="str">
        <f t="shared" si="8"/>
        <v>Ж3</v>
      </c>
      <c r="G500" s="316"/>
      <c r="J500" s="195">
        <v>15.95</v>
      </c>
    </row>
    <row r="501" spans="1:10" x14ac:dyDescent="0.25">
      <c r="A501" s="192" t="s">
        <v>68</v>
      </c>
      <c r="B501">
        <v>3</v>
      </c>
      <c r="C501" s="316">
        <v>1.8518518518518518E-4</v>
      </c>
      <c r="D501">
        <v>77</v>
      </c>
      <c r="E501" t="str">
        <f t="shared" si="8"/>
        <v>Ж3</v>
      </c>
      <c r="G501" s="316"/>
      <c r="J501" s="195">
        <v>16</v>
      </c>
    </row>
    <row r="502" spans="1:10" x14ac:dyDescent="0.25">
      <c r="A502" s="192" t="s">
        <v>68</v>
      </c>
      <c r="B502">
        <v>3</v>
      </c>
      <c r="C502" s="316">
        <v>1.857638888888889E-4</v>
      </c>
      <c r="D502">
        <v>76</v>
      </c>
      <c r="E502" t="str">
        <f t="shared" si="8"/>
        <v>Ж3</v>
      </c>
      <c r="G502" s="316"/>
      <c r="J502" s="195">
        <v>16.05</v>
      </c>
    </row>
    <row r="503" spans="1:10" x14ac:dyDescent="0.25">
      <c r="A503" s="192" t="s">
        <v>68</v>
      </c>
      <c r="B503">
        <v>3</v>
      </c>
      <c r="C503" s="316">
        <v>1.863425925925926E-4</v>
      </c>
      <c r="D503">
        <v>75</v>
      </c>
      <c r="E503" t="str">
        <f t="shared" si="8"/>
        <v>Ж3</v>
      </c>
      <c r="G503" s="316"/>
      <c r="J503" s="195">
        <v>16.100000000000001</v>
      </c>
    </row>
    <row r="504" spans="1:10" x14ac:dyDescent="0.25">
      <c r="A504" s="192" t="s">
        <v>68</v>
      </c>
      <c r="B504">
        <v>3</v>
      </c>
      <c r="C504" s="316">
        <v>1.866898148148148E-4</v>
      </c>
      <c r="D504">
        <v>74</v>
      </c>
      <c r="E504" t="str">
        <f t="shared" si="8"/>
        <v>Ж3</v>
      </c>
      <c r="G504" s="316"/>
      <c r="J504" s="195">
        <v>16.13</v>
      </c>
    </row>
    <row r="505" spans="1:10" x14ac:dyDescent="0.25">
      <c r="A505" s="192" t="s">
        <v>68</v>
      </c>
      <c r="B505">
        <v>3</v>
      </c>
      <c r="C505" s="316">
        <v>1.8715277777777781E-4</v>
      </c>
      <c r="D505">
        <v>73</v>
      </c>
      <c r="E505" t="str">
        <f t="shared" si="8"/>
        <v>Ж3</v>
      </c>
      <c r="G505" s="316"/>
      <c r="J505" s="195">
        <v>16.170000000000002</v>
      </c>
    </row>
    <row r="506" spans="1:10" x14ac:dyDescent="0.25">
      <c r="A506" s="192" t="s">
        <v>68</v>
      </c>
      <c r="B506">
        <v>3</v>
      </c>
      <c r="C506" s="316">
        <v>1.875E-4</v>
      </c>
      <c r="D506">
        <v>72</v>
      </c>
      <c r="E506" t="str">
        <f t="shared" si="8"/>
        <v>Ж3</v>
      </c>
      <c r="G506" s="316"/>
      <c r="J506" s="195">
        <v>16.2</v>
      </c>
    </row>
    <row r="507" spans="1:10" x14ac:dyDescent="0.25">
      <c r="A507" s="192" t="s">
        <v>68</v>
      </c>
      <c r="B507">
        <v>3</v>
      </c>
      <c r="C507" s="316">
        <v>1.8784722222222222E-4</v>
      </c>
      <c r="D507">
        <v>71</v>
      </c>
      <c r="E507" t="str">
        <f t="shared" si="8"/>
        <v>Ж3</v>
      </c>
      <c r="G507" s="316"/>
      <c r="J507" s="195">
        <v>16.23</v>
      </c>
    </row>
    <row r="508" spans="1:10" x14ac:dyDescent="0.25">
      <c r="A508" s="192" t="s">
        <v>68</v>
      </c>
      <c r="B508">
        <v>3</v>
      </c>
      <c r="C508" s="316">
        <v>1.8831018518518516E-4</v>
      </c>
      <c r="D508">
        <v>70</v>
      </c>
      <c r="E508" t="str">
        <f t="shared" si="8"/>
        <v>Ж3</v>
      </c>
      <c r="G508" s="316"/>
      <c r="J508" s="195">
        <v>16.27</v>
      </c>
    </row>
    <row r="509" spans="1:10" x14ac:dyDescent="0.25">
      <c r="A509" s="192" t="s">
        <v>68</v>
      </c>
      <c r="B509">
        <v>3</v>
      </c>
      <c r="C509" s="316">
        <v>1.886574074074074E-4</v>
      </c>
      <c r="D509">
        <v>69</v>
      </c>
      <c r="E509" t="str">
        <f t="shared" si="8"/>
        <v>Ж3</v>
      </c>
      <c r="G509" s="316"/>
      <c r="J509" s="195">
        <v>16.3</v>
      </c>
    </row>
    <row r="510" spans="1:10" x14ac:dyDescent="0.25">
      <c r="A510" s="192" t="s">
        <v>68</v>
      </c>
      <c r="B510">
        <v>3</v>
      </c>
      <c r="C510" s="316">
        <v>1.890046296296296E-4</v>
      </c>
      <c r="D510">
        <v>68</v>
      </c>
      <c r="E510" t="str">
        <f t="shared" si="8"/>
        <v>Ж3</v>
      </c>
      <c r="G510" s="316"/>
      <c r="J510" s="195">
        <v>16.329999999999998</v>
      </c>
    </row>
    <row r="511" spans="1:10" x14ac:dyDescent="0.25">
      <c r="A511" s="192" t="s">
        <v>68</v>
      </c>
      <c r="B511">
        <v>3</v>
      </c>
      <c r="C511" s="316">
        <v>1.8946759259259261E-4</v>
      </c>
      <c r="D511">
        <v>67</v>
      </c>
      <c r="E511" t="str">
        <f t="shared" si="8"/>
        <v>Ж3</v>
      </c>
      <c r="G511" s="316"/>
      <c r="J511" s="195">
        <v>16.37</v>
      </c>
    </row>
    <row r="512" spans="1:10" x14ac:dyDescent="0.25">
      <c r="A512" s="192" t="s">
        <v>68</v>
      </c>
      <c r="B512">
        <v>3</v>
      </c>
      <c r="C512" s="316">
        <v>1.898148148148148E-4</v>
      </c>
      <c r="D512">
        <v>66</v>
      </c>
      <c r="E512" t="str">
        <f t="shared" si="8"/>
        <v>Ж3</v>
      </c>
      <c r="G512" s="316"/>
      <c r="J512" s="195">
        <v>16.399999999999999</v>
      </c>
    </row>
    <row r="513" spans="1:10" x14ac:dyDescent="0.25">
      <c r="A513" s="192" t="s">
        <v>68</v>
      </c>
      <c r="B513">
        <v>3</v>
      </c>
      <c r="C513" s="316">
        <v>1.9004629629629631E-4</v>
      </c>
      <c r="D513">
        <v>65</v>
      </c>
      <c r="E513" t="str">
        <f t="shared" si="8"/>
        <v>Ж3</v>
      </c>
      <c r="G513" s="316"/>
      <c r="J513" s="195">
        <v>16.420000000000002</v>
      </c>
    </row>
    <row r="514" spans="1:10" x14ac:dyDescent="0.25">
      <c r="A514" s="192" t="s">
        <v>68</v>
      </c>
      <c r="B514">
        <v>3</v>
      </c>
      <c r="C514" s="316">
        <v>1.9016203703703702E-4</v>
      </c>
      <c r="D514">
        <v>64</v>
      </c>
      <c r="E514" t="str">
        <f t="shared" si="8"/>
        <v>Ж3</v>
      </c>
      <c r="G514" s="316"/>
      <c r="J514" s="195">
        <v>16.43</v>
      </c>
    </row>
    <row r="515" spans="1:10" x14ac:dyDescent="0.25">
      <c r="A515" s="192" t="s">
        <v>68</v>
      </c>
      <c r="B515">
        <v>3</v>
      </c>
      <c r="C515" s="316">
        <v>1.9097222222222221E-4</v>
      </c>
      <c r="D515">
        <v>63</v>
      </c>
      <c r="E515" t="str">
        <f t="shared" si="8"/>
        <v>Ж3</v>
      </c>
      <c r="G515" s="316"/>
      <c r="J515" s="195">
        <v>16.5</v>
      </c>
    </row>
    <row r="516" spans="1:10" x14ac:dyDescent="0.25">
      <c r="A516" s="192" t="s">
        <v>68</v>
      </c>
      <c r="B516">
        <v>3</v>
      </c>
      <c r="C516" s="316">
        <v>1.9131944444444448E-4</v>
      </c>
      <c r="D516">
        <v>62</v>
      </c>
      <c r="E516" t="str">
        <f t="shared" si="8"/>
        <v>Ж3</v>
      </c>
      <c r="G516" s="316"/>
      <c r="J516" s="195">
        <v>16.53</v>
      </c>
    </row>
    <row r="517" spans="1:10" x14ac:dyDescent="0.25">
      <c r="A517" s="192" t="s">
        <v>68</v>
      </c>
      <c r="B517">
        <v>3</v>
      </c>
      <c r="C517" s="316">
        <v>1.9178240740740741E-4</v>
      </c>
      <c r="D517">
        <v>61</v>
      </c>
      <c r="E517" t="str">
        <f t="shared" si="8"/>
        <v>Ж3</v>
      </c>
      <c r="G517" s="316"/>
      <c r="J517" s="195">
        <v>16.57</v>
      </c>
    </row>
    <row r="518" spans="1:10" x14ac:dyDescent="0.25">
      <c r="A518" s="192" t="s">
        <v>68</v>
      </c>
      <c r="B518">
        <v>3</v>
      </c>
      <c r="C518" s="316">
        <v>1.9212962962962966E-4</v>
      </c>
      <c r="D518">
        <v>60</v>
      </c>
      <c r="E518" t="str">
        <f t="shared" si="8"/>
        <v>Ж3</v>
      </c>
      <c r="G518" s="316"/>
      <c r="J518" s="195">
        <v>16.600000000000001</v>
      </c>
    </row>
    <row r="519" spans="1:10" x14ac:dyDescent="0.25">
      <c r="A519" s="192" t="s">
        <v>68</v>
      </c>
      <c r="B519">
        <v>3</v>
      </c>
      <c r="C519" s="316">
        <v>1.9270833333333333E-4</v>
      </c>
      <c r="D519">
        <v>59</v>
      </c>
      <c r="E519" t="str">
        <f t="shared" si="8"/>
        <v>Ж3</v>
      </c>
      <c r="G519" s="316"/>
      <c r="J519" s="195">
        <v>16.649999999999999</v>
      </c>
    </row>
    <row r="520" spans="1:10" x14ac:dyDescent="0.25">
      <c r="A520" s="192" t="s">
        <v>68</v>
      </c>
      <c r="B520">
        <v>3</v>
      </c>
      <c r="C520" s="316">
        <v>1.9328703703703703E-4</v>
      </c>
      <c r="D520">
        <v>58</v>
      </c>
      <c r="E520" t="str">
        <f t="shared" si="8"/>
        <v>Ж3</v>
      </c>
      <c r="G520" s="316"/>
      <c r="J520" s="195">
        <v>16.7</v>
      </c>
    </row>
    <row r="521" spans="1:10" x14ac:dyDescent="0.25">
      <c r="A521" s="192" t="s">
        <v>68</v>
      </c>
      <c r="B521">
        <v>3</v>
      </c>
      <c r="C521" s="316">
        <v>1.9386574074074071E-4</v>
      </c>
      <c r="D521">
        <v>57</v>
      </c>
      <c r="E521" t="str">
        <f t="shared" si="8"/>
        <v>Ж3</v>
      </c>
      <c r="G521" s="316"/>
      <c r="J521" s="195">
        <v>16.75</v>
      </c>
    </row>
    <row r="522" spans="1:10" x14ac:dyDescent="0.25">
      <c r="A522" s="192" t="s">
        <v>68</v>
      </c>
      <c r="B522">
        <v>3</v>
      </c>
      <c r="C522" s="316">
        <v>1.9444444444444446E-4</v>
      </c>
      <c r="D522">
        <v>56</v>
      </c>
      <c r="E522" t="str">
        <f t="shared" si="8"/>
        <v>Ж3</v>
      </c>
      <c r="G522" s="316"/>
      <c r="J522" s="195">
        <v>16.8</v>
      </c>
    </row>
    <row r="523" spans="1:10" x14ac:dyDescent="0.25">
      <c r="A523" s="192" t="s">
        <v>68</v>
      </c>
      <c r="B523">
        <v>3</v>
      </c>
      <c r="C523" s="316">
        <v>1.9560185185185183E-4</v>
      </c>
      <c r="D523">
        <v>55</v>
      </c>
      <c r="E523" t="str">
        <f t="shared" si="8"/>
        <v>Ж3</v>
      </c>
      <c r="G523" s="316"/>
      <c r="J523" s="195">
        <v>16.899999999999999</v>
      </c>
    </row>
    <row r="524" spans="1:10" x14ac:dyDescent="0.25">
      <c r="A524" s="192" t="s">
        <v>68</v>
      </c>
      <c r="B524">
        <v>3</v>
      </c>
      <c r="C524" s="316">
        <v>1.9618055555555553E-4</v>
      </c>
      <c r="D524">
        <v>54</v>
      </c>
      <c r="E524" t="str">
        <f t="shared" si="8"/>
        <v>Ж3</v>
      </c>
      <c r="G524" s="316"/>
      <c r="J524" s="195">
        <v>16.95</v>
      </c>
    </row>
    <row r="525" spans="1:10" x14ac:dyDescent="0.25">
      <c r="A525" s="192" t="s">
        <v>68</v>
      </c>
      <c r="B525">
        <v>3</v>
      </c>
      <c r="C525" s="316">
        <v>1.9675925925925929E-4</v>
      </c>
      <c r="D525">
        <v>53</v>
      </c>
      <c r="E525" t="str">
        <f t="shared" si="8"/>
        <v>Ж3</v>
      </c>
      <c r="G525" s="316"/>
      <c r="J525" s="195">
        <v>17</v>
      </c>
    </row>
    <row r="526" spans="1:10" x14ac:dyDescent="0.25">
      <c r="A526" s="192" t="s">
        <v>68</v>
      </c>
      <c r="B526">
        <v>3</v>
      </c>
      <c r="C526" s="316">
        <v>1.9791666666666666E-4</v>
      </c>
      <c r="D526">
        <v>52</v>
      </c>
      <c r="E526" t="str">
        <f t="shared" si="8"/>
        <v>Ж3</v>
      </c>
      <c r="G526" s="316"/>
      <c r="J526" s="195">
        <v>17.100000000000001</v>
      </c>
    </row>
    <row r="527" spans="1:10" x14ac:dyDescent="0.25">
      <c r="A527" s="192" t="s">
        <v>68</v>
      </c>
      <c r="B527">
        <v>3</v>
      </c>
      <c r="C527" s="316">
        <v>1.9907407407407409E-4</v>
      </c>
      <c r="D527">
        <v>51</v>
      </c>
      <c r="E527" t="str">
        <f t="shared" si="8"/>
        <v>Ж3</v>
      </c>
      <c r="G527" s="316"/>
      <c r="J527" s="195">
        <v>17.2</v>
      </c>
    </row>
    <row r="528" spans="1:10" x14ac:dyDescent="0.25">
      <c r="A528" s="192" t="s">
        <v>68</v>
      </c>
      <c r="B528">
        <v>3</v>
      </c>
      <c r="C528" s="316">
        <v>1.9965277777777779E-4</v>
      </c>
      <c r="D528">
        <v>50</v>
      </c>
      <c r="E528" t="str">
        <f t="shared" si="8"/>
        <v>Ж3</v>
      </c>
      <c r="G528" s="316"/>
      <c r="J528" s="195">
        <v>17.25</v>
      </c>
    </row>
    <row r="529" spans="1:10" x14ac:dyDescent="0.25">
      <c r="A529" s="192" t="s">
        <v>68</v>
      </c>
      <c r="B529">
        <v>3</v>
      </c>
      <c r="C529" s="316">
        <v>2.0023148148148146E-4</v>
      </c>
      <c r="D529">
        <v>49</v>
      </c>
      <c r="E529" t="str">
        <f t="shared" si="8"/>
        <v>Ж3</v>
      </c>
      <c r="G529" s="316"/>
      <c r="J529" s="195">
        <v>17.3</v>
      </c>
    </row>
    <row r="530" spans="1:10" x14ac:dyDescent="0.25">
      <c r="A530" s="192" t="s">
        <v>68</v>
      </c>
      <c r="B530">
        <v>3</v>
      </c>
      <c r="C530" s="316">
        <v>2.0138888888888889E-4</v>
      </c>
      <c r="D530">
        <v>48</v>
      </c>
      <c r="E530" t="str">
        <f t="shared" si="8"/>
        <v>Ж3</v>
      </c>
      <c r="G530" s="316"/>
      <c r="J530" s="195">
        <v>17.399999999999999</v>
      </c>
    </row>
    <row r="531" spans="1:10" x14ac:dyDescent="0.25">
      <c r="A531" s="192" t="s">
        <v>68</v>
      </c>
      <c r="B531">
        <v>3</v>
      </c>
      <c r="C531" s="316">
        <v>2.0370370370370372E-4</v>
      </c>
      <c r="D531">
        <v>47</v>
      </c>
      <c r="E531" t="str">
        <f t="shared" si="8"/>
        <v>Ж3</v>
      </c>
      <c r="G531" s="316"/>
      <c r="J531" s="195">
        <v>17.600000000000001</v>
      </c>
    </row>
    <row r="532" spans="1:10" x14ac:dyDescent="0.25">
      <c r="A532" s="192" t="s">
        <v>68</v>
      </c>
      <c r="B532">
        <v>3</v>
      </c>
      <c r="C532" s="316">
        <v>2.0428240740740739E-4</v>
      </c>
      <c r="D532">
        <v>46</v>
      </c>
      <c r="E532" t="str">
        <f t="shared" si="8"/>
        <v>Ж3</v>
      </c>
      <c r="G532" s="316"/>
      <c r="J532" s="195">
        <v>17.649999999999999</v>
      </c>
    </row>
    <row r="533" spans="1:10" x14ac:dyDescent="0.25">
      <c r="A533" s="192" t="s">
        <v>68</v>
      </c>
      <c r="B533">
        <v>3</v>
      </c>
      <c r="C533" s="316">
        <v>2.0486111111111109E-4</v>
      </c>
      <c r="D533">
        <v>45</v>
      </c>
      <c r="E533" t="str">
        <f t="shared" si="8"/>
        <v>Ж3</v>
      </c>
      <c r="G533" s="316"/>
      <c r="J533" s="195">
        <v>17.7</v>
      </c>
    </row>
    <row r="534" spans="1:10" x14ac:dyDescent="0.25">
      <c r="A534" s="192" t="s">
        <v>68</v>
      </c>
      <c r="B534">
        <v>3</v>
      </c>
      <c r="C534" s="316">
        <v>2.0601851851851852E-4</v>
      </c>
      <c r="D534">
        <v>44</v>
      </c>
      <c r="E534" t="str">
        <f t="shared" si="8"/>
        <v>Ж3</v>
      </c>
      <c r="G534" s="316"/>
      <c r="J534" s="195">
        <v>17.8</v>
      </c>
    </row>
    <row r="535" spans="1:10" x14ac:dyDescent="0.25">
      <c r="A535" s="192" t="s">
        <v>68</v>
      </c>
      <c r="B535">
        <v>3</v>
      </c>
      <c r="C535" s="316">
        <v>2.0717592592592589E-4</v>
      </c>
      <c r="D535">
        <v>43</v>
      </c>
      <c r="E535" t="str">
        <f t="shared" si="8"/>
        <v>Ж3</v>
      </c>
      <c r="G535" s="316"/>
      <c r="J535" s="195">
        <v>17.899999999999999</v>
      </c>
    </row>
    <row r="536" spans="1:10" x14ac:dyDescent="0.25">
      <c r="A536" s="192" t="s">
        <v>68</v>
      </c>
      <c r="B536">
        <v>3</v>
      </c>
      <c r="C536" s="316">
        <v>2.0775462962962965E-4</v>
      </c>
      <c r="D536">
        <v>42</v>
      </c>
      <c r="E536" t="str">
        <f t="shared" si="8"/>
        <v>Ж3</v>
      </c>
      <c r="G536" s="316"/>
      <c r="J536" s="195">
        <v>17.95</v>
      </c>
    </row>
    <row r="537" spans="1:10" x14ac:dyDescent="0.25">
      <c r="A537" s="192" t="s">
        <v>68</v>
      </c>
      <c r="B537">
        <v>3</v>
      </c>
      <c r="C537" s="316">
        <v>2.0833333333333335E-4</v>
      </c>
      <c r="D537">
        <v>41</v>
      </c>
      <c r="E537" t="str">
        <f t="shared" si="8"/>
        <v>Ж3</v>
      </c>
      <c r="G537" s="316"/>
      <c r="J537" s="195">
        <v>18</v>
      </c>
    </row>
    <row r="538" spans="1:10" x14ac:dyDescent="0.25">
      <c r="A538" s="192" t="s">
        <v>68</v>
      </c>
      <c r="B538">
        <v>3</v>
      </c>
      <c r="C538" s="316">
        <v>2.0949074074074075E-4</v>
      </c>
      <c r="D538">
        <v>40</v>
      </c>
      <c r="E538" t="str">
        <f t="shared" si="8"/>
        <v>Ж3</v>
      </c>
      <c r="G538" s="316"/>
      <c r="J538" s="195">
        <v>18.100000000000001</v>
      </c>
    </row>
    <row r="539" spans="1:10" x14ac:dyDescent="0.25">
      <c r="A539" s="192" t="s">
        <v>68</v>
      </c>
      <c r="B539">
        <v>3</v>
      </c>
      <c r="C539" s="316">
        <v>2.1006944444444445E-4</v>
      </c>
      <c r="D539">
        <v>39</v>
      </c>
      <c r="E539" t="str">
        <f t="shared" si="8"/>
        <v>Ж3</v>
      </c>
      <c r="G539" s="316"/>
      <c r="J539" s="195">
        <v>18.149999999999999</v>
      </c>
    </row>
    <row r="540" spans="1:10" x14ac:dyDescent="0.25">
      <c r="A540" s="192" t="s">
        <v>68</v>
      </c>
      <c r="B540">
        <v>3</v>
      </c>
      <c r="C540" s="316">
        <v>2.1064814814814815E-4</v>
      </c>
      <c r="D540">
        <v>38</v>
      </c>
      <c r="E540" t="str">
        <f t="shared" si="8"/>
        <v>Ж3</v>
      </c>
      <c r="G540" s="316"/>
      <c r="J540" s="195">
        <v>18.2</v>
      </c>
    </row>
    <row r="541" spans="1:10" x14ac:dyDescent="0.25">
      <c r="A541" s="192" t="s">
        <v>68</v>
      </c>
      <c r="B541">
        <v>3</v>
      </c>
      <c r="C541" s="316">
        <v>2.1180555555555555E-4</v>
      </c>
      <c r="D541">
        <v>37</v>
      </c>
      <c r="E541" t="str">
        <f t="shared" si="8"/>
        <v>Ж3</v>
      </c>
      <c r="G541" s="316"/>
      <c r="J541" s="195">
        <v>18.3</v>
      </c>
    </row>
    <row r="542" spans="1:10" x14ac:dyDescent="0.25">
      <c r="A542" s="192" t="s">
        <v>68</v>
      </c>
      <c r="B542">
        <v>3</v>
      </c>
      <c r="C542" s="316">
        <v>2.1296296296296295E-4</v>
      </c>
      <c r="D542">
        <v>36</v>
      </c>
      <c r="E542" t="str">
        <f t="shared" si="8"/>
        <v>Ж3</v>
      </c>
      <c r="G542" s="316"/>
      <c r="J542" s="195">
        <v>18.399999999999999</v>
      </c>
    </row>
    <row r="543" spans="1:10" x14ac:dyDescent="0.25">
      <c r="A543" s="192" t="s">
        <v>68</v>
      </c>
      <c r="B543">
        <v>3</v>
      </c>
      <c r="C543" s="316">
        <v>2.141203703703704E-4</v>
      </c>
      <c r="D543">
        <v>35</v>
      </c>
      <c r="E543" t="str">
        <f t="shared" si="8"/>
        <v>Ж3</v>
      </c>
      <c r="G543" s="316"/>
      <c r="J543" s="195">
        <v>18.5</v>
      </c>
    </row>
    <row r="544" spans="1:10" x14ac:dyDescent="0.25">
      <c r="A544" s="192" t="s">
        <v>68</v>
      </c>
      <c r="B544">
        <v>3</v>
      </c>
      <c r="C544" s="316">
        <v>2.1469907407407408E-4</v>
      </c>
      <c r="D544">
        <v>34</v>
      </c>
      <c r="E544" t="str">
        <f t="shared" ref="E544:E607" si="9">A544&amp;B544</f>
        <v>Ж3</v>
      </c>
      <c r="G544" s="316"/>
      <c r="J544" s="195">
        <v>18.55</v>
      </c>
    </row>
    <row r="545" spans="1:10" x14ac:dyDescent="0.25">
      <c r="A545" s="192" t="s">
        <v>68</v>
      </c>
      <c r="B545">
        <v>3</v>
      </c>
      <c r="C545" s="316">
        <v>2.1527777777777778E-4</v>
      </c>
      <c r="D545">
        <v>33</v>
      </c>
      <c r="E545" t="str">
        <f t="shared" si="9"/>
        <v>Ж3</v>
      </c>
      <c r="G545" s="316"/>
      <c r="J545" s="195">
        <v>18.600000000000001</v>
      </c>
    </row>
    <row r="546" spans="1:10" x14ac:dyDescent="0.25">
      <c r="A546" s="192" t="s">
        <v>68</v>
      </c>
      <c r="B546">
        <v>3</v>
      </c>
      <c r="C546" s="316">
        <v>2.164351851851852E-4</v>
      </c>
      <c r="D546">
        <v>32</v>
      </c>
      <c r="E546" t="str">
        <f t="shared" si="9"/>
        <v>Ж3</v>
      </c>
      <c r="G546" s="316"/>
      <c r="J546" s="195">
        <v>18.7</v>
      </c>
    </row>
    <row r="547" spans="1:10" x14ac:dyDescent="0.25">
      <c r="A547" s="192" t="s">
        <v>68</v>
      </c>
      <c r="B547">
        <v>3</v>
      </c>
      <c r="C547" s="316">
        <v>2.1759259259259258E-4</v>
      </c>
      <c r="D547">
        <v>31</v>
      </c>
      <c r="E547" t="str">
        <f t="shared" si="9"/>
        <v>Ж3</v>
      </c>
      <c r="G547" s="316"/>
      <c r="J547" s="195">
        <v>18.8</v>
      </c>
    </row>
    <row r="548" spans="1:10" x14ac:dyDescent="0.25">
      <c r="A548" s="192" t="s">
        <v>68</v>
      </c>
      <c r="B548">
        <v>3</v>
      </c>
      <c r="C548" s="316">
        <v>2.1875E-4</v>
      </c>
      <c r="D548">
        <v>30</v>
      </c>
      <c r="E548" t="str">
        <f t="shared" si="9"/>
        <v>Ж3</v>
      </c>
      <c r="G548" s="316"/>
      <c r="J548" s="195">
        <v>18.899999999999999</v>
      </c>
    </row>
    <row r="549" spans="1:10" x14ac:dyDescent="0.25">
      <c r="A549" s="192" t="s">
        <v>68</v>
      </c>
      <c r="B549">
        <v>3</v>
      </c>
      <c r="C549" s="316">
        <v>2.199074074074074E-4</v>
      </c>
      <c r="D549">
        <v>29</v>
      </c>
      <c r="E549" t="str">
        <f t="shared" si="9"/>
        <v>Ж3</v>
      </c>
      <c r="G549" s="316"/>
      <c r="J549" s="195">
        <v>19</v>
      </c>
    </row>
    <row r="550" spans="1:10" x14ac:dyDescent="0.25">
      <c r="A550" s="192" t="s">
        <v>68</v>
      </c>
      <c r="B550">
        <v>3</v>
      </c>
      <c r="C550" s="316">
        <v>2.2222222222222221E-4</v>
      </c>
      <c r="D550">
        <v>28</v>
      </c>
      <c r="E550" t="str">
        <f t="shared" si="9"/>
        <v>Ж3</v>
      </c>
      <c r="G550" s="316"/>
      <c r="J550" s="195">
        <v>19.2</v>
      </c>
    </row>
    <row r="551" spans="1:10" x14ac:dyDescent="0.25">
      <c r="A551" s="192" t="s">
        <v>68</v>
      </c>
      <c r="B551">
        <v>3</v>
      </c>
      <c r="C551" s="316">
        <v>2.2453703703703701E-4</v>
      </c>
      <c r="D551">
        <v>27</v>
      </c>
      <c r="E551" t="str">
        <f t="shared" si="9"/>
        <v>Ж3</v>
      </c>
      <c r="G551" s="316"/>
      <c r="J551" s="195">
        <v>19.399999999999999</v>
      </c>
    </row>
    <row r="552" spans="1:10" x14ac:dyDescent="0.25">
      <c r="A552" s="192" t="s">
        <v>68</v>
      </c>
      <c r="B552">
        <v>3</v>
      </c>
      <c r="C552" s="316">
        <v>2.2685185185185186E-4</v>
      </c>
      <c r="D552">
        <v>26</v>
      </c>
      <c r="E552" t="str">
        <f t="shared" si="9"/>
        <v>Ж3</v>
      </c>
      <c r="G552" s="316"/>
      <c r="J552" s="195">
        <v>19.600000000000001</v>
      </c>
    </row>
    <row r="553" spans="1:10" x14ac:dyDescent="0.25">
      <c r="A553" s="192" t="s">
        <v>68</v>
      </c>
      <c r="B553">
        <v>3</v>
      </c>
      <c r="C553" s="316">
        <v>2.2916666666666669E-4</v>
      </c>
      <c r="D553">
        <v>25</v>
      </c>
      <c r="E553" t="str">
        <f t="shared" si="9"/>
        <v>Ж3</v>
      </c>
      <c r="G553" s="316"/>
      <c r="J553" s="195">
        <v>19.8</v>
      </c>
    </row>
    <row r="554" spans="1:10" x14ac:dyDescent="0.25">
      <c r="A554" s="192" t="s">
        <v>68</v>
      </c>
      <c r="B554">
        <v>3</v>
      </c>
      <c r="C554" s="316">
        <v>2.3148148148148149E-4</v>
      </c>
      <c r="D554">
        <v>24</v>
      </c>
      <c r="E554" t="str">
        <f t="shared" si="9"/>
        <v>Ж3</v>
      </c>
      <c r="G554" s="316"/>
      <c r="J554" s="195">
        <v>20</v>
      </c>
    </row>
    <row r="555" spans="1:10" x14ac:dyDescent="0.25">
      <c r="A555" s="192" t="s">
        <v>68</v>
      </c>
      <c r="B555">
        <v>3</v>
      </c>
      <c r="C555" s="316">
        <v>2.3379629629629629E-4</v>
      </c>
      <c r="D555">
        <v>23</v>
      </c>
      <c r="E555" t="str">
        <f t="shared" si="9"/>
        <v>Ж3</v>
      </c>
      <c r="G555" s="316"/>
      <c r="J555" s="195">
        <v>20.2</v>
      </c>
    </row>
    <row r="556" spans="1:10" x14ac:dyDescent="0.25">
      <c r="A556" s="192" t="s">
        <v>68</v>
      </c>
      <c r="B556">
        <v>3</v>
      </c>
      <c r="C556" s="316">
        <v>2.3611111111111109E-4</v>
      </c>
      <c r="D556">
        <v>22</v>
      </c>
      <c r="E556" t="str">
        <f t="shared" si="9"/>
        <v>Ж3</v>
      </c>
      <c r="G556" s="316"/>
      <c r="J556" s="195">
        <v>20.399999999999999</v>
      </c>
    </row>
    <row r="557" spans="1:10" x14ac:dyDescent="0.25">
      <c r="A557" s="192" t="s">
        <v>68</v>
      </c>
      <c r="B557">
        <v>3</v>
      </c>
      <c r="C557" s="316">
        <v>2.3842592592592592E-4</v>
      </c>
      <c r="D557">
        <v>21</v>
      </c>
      <c r="E557" t="str">
        <f t="shared" si="9"/>
        <v>Ж3</v>
      </c>
      <c r="G557" s="316"/>
      <c r="J557" s="195">
        <v>20.6</v>
      </c>
    </row>
    <row r="558" spans="1:10" x14ac:dyDescent="0.25">
      <c r="A558" s="192" t="s">
        <v>68</v>
      </c>
      <c r="B558">
        <v>3</v>
      </c>
      <c r="C558" s="316">
        <v>2.4074074074074075E-4</v>
      </c>
      <c r="D558">
        <v>20</v>
      </c>
      <c r="E558" t="str">
        <f t="shared" si="9"/>
        <v>Ж3</v>
      </c>
      <c r="G558" s="316"/>
      <c r="J558" s="195">
        <v>20.8</v>
      </c>
    </row>
    <row r="559" spans="1:10" x14ac:dyDescent="0.25">
      <c r="A559" s="192" t="s">
        <v>68</v>
      </c>
      <c r="B559">
        <v>3</v>
      </c>
      <c r="C559" s="316">
        <v>2.4305555555555555E-4</v>
      </c>
      <c r="D559">
        <v>19</v>
      </c>
      <c r="E559" t="str">
        <f t="shared" si="9"/>
        <v>Ж3</v>
      </c>
      <c r="G559" s="316"/>
      <c r="J559" s="195">
        <v>21</v>
      </c>
    </row>
    <row r="560" spans="1:10" x14ac:dyDescent="0.25">
      <c r="A560" s="192" t="s">
        <v>68</v>
      </c>
      <c r="B560">
        <v>3</v>
      </c>
      <c r="C560" s="316">
        <v>2.44212962962963E-4</v>
      </c>
      <c r="D560">
        <v>18</v>
      </c>
      <c r="E560" t="str">
        <f t="shared" si="9"/>
        <v>Ж3</v>
      </c>
      <c r="G560" s="316"/>
      <c r="J560" s="195">
        <v>21.1</v>
      </c>
    </row>
    <row r="561" spans="1:10" x14ac:dyDescent="0.25">
      <c r="A561" s="192" t="s">
        <v>68</v>
      </c>
      <c r="B561">
        <v>3</v>
      </c>
      <c r="C561" s="316">
        <v>1.15625E-2</v>
      </c>
      <c r="D561">
        <v>0</v>
      </c>
      <c r="E561" t="str">
        <f t="shared" si="9"/>
        <v>Ж3</v>
      </c>
      <c r="G561" s="316"/>
      <c r="J561" s="195">
        <v>999</v>
      </c>
    </row>
    <row r="562" spans="1:10" x14ac:dyDescent="0.25">
      <c r="A562" s="192" t="s">
        <v>68</v>
      </c>
      <c r="B562">
        <v>6</v>
      </c>
      <c r="C562" s="317">
        <v>0</v>
      </c>
      <c r="D562">
        <v>100</v>
      </c>
      <c r="E562" t="str">
        <f t="shared" si="9"/>
        <v>Ж6</v>
      </c>
      <c r="G562" s="317"/>
      <c r="J562" s="195">
        <v>0</v>
      </c>
    </row>
    <row r="563" spans="1:10" x14ac:dyDescent="0.25">
      <c r="A563" s="192" t="s">
        <v>68</v>
      </c>
      <c r="B563">
        <v>6</v>
      </c>
      <c r="C563" s="317">
        <v>2.5462962962962961E-3</v>
      </c>
      <c r="D563">
        <v>100</v>
      </c>
      <c r="E563" t="str">
        <f t="shared" si="9"/>
        <v>Ж6</v>
      </c>
      <c r="G563" s="317"/>
      <c r="J563" s="195">
        <v>3.4</v>
      </c>
    </row>
    <row r="564" spans="1:10" x14ac:dyDescent="0.25">
      <c r="A564" s="192" t="s">
        <v>68</v>
      </c>
      <c r="B564">
        <v>6</v>
      </c>
      <c r="C564" s="317">
        <v>2.5578703703703705E-3</v>
      </c>
      <c r="D564">
        <v>99</v>
      </c>
      <c r="E564" t="str">
        <f t="shared" si="9"/>
        <v>Ж6</v>
      </c>
      <c r="G564" s="317"/>
      <c r="J564" s="195">
        <v>3.41</v>
      </c>
    </row>
    <row r="565" spans="1:10" x14ac:dyDescent="0.25">
      <c r="A565" s="192" t="s">
        <v>68</v>
      </c>
      <c r="B565">
        <v>6</v>
      </c>
      <c r="C565" s="317">
        <v>2.5694444444444445E-3</v>
      </c>
      <c r="D565">
        <v>98</v>
      </c>
      <c r="E565" t="str">
        <f t="shared" si="9"/>
        <v>Ж6</v>
      </c>
      <c r="G565" s="317"/>
      <c r="J565" s="195">
        <v>3.42</v>
      </c>
    </row>
    <row r="566" spans="1:10" x14ac:dyDescent="0.25">
      <c r="A566" s="192" t="s">
        <v>68</v>
      </c>
      <c r="B566">
        <v>6</v>
      </c>
      <c r="C566" s="317">
        <v>2.5810185185185189E-3</v>
      </c>
      <c r="D566">
        <v>97</v>
      </c>
      <c r="E566" t="str">
        <f t="shared" si="9"/>
        <v>Ж6</v>
      </c>
      <c r="G566" s="317"/>
      <c r="J566" s="195">
        <v>3.43</v>
      </c>
    </row>
    <row r="567" spans="1:10" x14ac:dyDescent="0.25">
      <c r="A567" s="192" t="s">
        <v>68</v>
      </c>
      <c r="B567">
        <v>6</v>
      </c>
      <c r="C567" s="317">
        <v>2.5925925925925925E-3</v>
      </c>
      <c r="D567">
        <v>96</v>
      </c>
      <c r="E567" t="str">
        <f t="shared" si="9"/>
        <v>Ж6</v>
      </c>
      <c r="G567" s="317"/>
      <c r="J567" s="195">
        <v>3.44</v>
      </c>
    </row>
    <row r="568" spans="1:10" x14ac:dyDescent="0.25">
      <c r="A568" s="192" t="s">
        <v>68</v>
      </c>
      <c r="B568">
        <v>6</v>
      </c>
      <c r="C568" s="317">
        <v>2.604166666666667E-3</v>
      </c>
      <c r="D568">
        <v>94</v>
      </c>
      <c r="E568" t="str">
        <f t="shared" si="9"/>
        <v>Ж6</v>
      </c>
      <c r="G568" s="317"/>
      <c r="J568" s="195">
        <v>3.45</v>
      </c>
    </row>
    <row r="569" spans="1:10" x14ac:dyDescent="0.25">
      <c r="A569" s="192" t="s">
        <v>68</v>
      </c>
      <c r="B569">
        <v>6</v>
      </c>
      <c r="C569" s="317">
        <v>2.6157407407407405E-3</v>
      </c>
      <c r="D569">
        <v>92</v>
      </c>
      <c r="E569" t="str">
        <f t="shared" si="9"/>
        <v>Ж6</v>
      </c>
      <c r="G569" s="317"/>
      <c r="J569" s="195">
        <v>3.46</v>
      </c>
    </row>
    <row r="570" spans="1:10" x14ac:dyDescent="0.25">
      <c r="A570" s="192" t="s">
        <v>68</v>
      </c>
      <c r="B570">
        <v>6</v>
      </c>
      <c r="C570" s="317">
        <v>2.627314814814815E-3</v>
      </c>
      <c r="D570">
        <v>90</v>
      </c>
      <c r="E570" t="str">
        <f t="shared" si="9"/>
        <v>Ж6</v>
      </c>
      <c r="G570" s="317"/>
      <c r="J570" s="195">
        <v>3.47</v>
      </c>
    </row>
    <row r="571" spans="1:10" x14ac:dyDescent="0.25">
      <c r="A571" s="192" t="s">
        <v>68</v>
      </c>
      <c r="B571">
        <v>6</v>
      </c>
      <c r="C571" s="317">
        <v>2.638888888888889E-3</v>
      </c>
      <c r="D571">
        <v>88</v>
      </c>
      <c r="E571" t="str">
        <f t="shared" si="9"/>
        <v>Ж6</v>
      </c>
      <c r="G571" s="317"/>
      <c r="J571" s="195">
        <v>3.48</v>
      </c>
    </row>
    <row r="572" spans="1:10" x14ac:dyDescent="0.25">
      <c r="A572" s="192" t="s">
        <v>68</v>
      </c>
      <c r="B572">
        <v>6</v>
      </c>
      <c r="C572" s="317">
        <v>2.650462962962963E-3</v>
      </c>
      <c r="D572">
        <v>86</v>
      </c>
      <c r="E572" t="str">
        <f t="shared" si="9"/>
        <v>Ж6</v>
      </c>
      <c r="G572" s="317"/>
      <c r="J572" s="195">
        <v>3.49</v>
      </c>
    </row>
    <row r="573" spans="1:10" x14ac:dyDescent="0.25">
      <c r="A573" s="192" t="s">
        <v>68</v>
      </c>
      <c r="B573">
        <v>6</v>
      </c>
      <c r="C573" s="317">
        <v>2.662037037037037E-3</v>
      </c>
      <c r="D573">
        <v>84</v>
      </c>
      <c r="E573" t="str">
        <f t="shared" si="9"/>
        <v>Ж6</v>
      </c>
      <c r="G573" s="317"/>
      <c r="J573" s="195">
        <v>3.5</v>
      </c>
    </row>
    <row r="574" spans="1:10" x14ac:dyDescent="0.25">
      <c r="A574" s="192" t="s">
        <v>68</v>
      </c>
      <c r="B574">
        <v>6</v>
      </c>
      <c r="C574" s="317">
        <v>2.673611111111111E-3</v>
      </c>
      <c r="D574">
        <v>82</v>
      </c>
      <c r="E574" t="str">
        <f t="shared" si="9"/>
        <v>Ж6</v>
      </c>
      <c r="G574" s="317"/>
      <c r="J574" s="195">
        <v>3.51</v>
      </c>
    </row>
    <row r="575" spans="1:10" x14ac:dyDescent="0.25">
      <c r="A575" s="192" t="s">
        <v>68</v>
      </c>
      <c r="B575">
        <v>6</v>
      </c>
      <c r="C575" s="317">
        <v>2.6851851851851854E-3</v>
      </c>
      <c r="D575">
        <v>80</v>
      </c>
      <c r="E575" t="str">
        <f t="shared" si="9"/>
        <v>Ж6</v>
      </c>
      <c r="G575" s="317"/>
      <c r="J575" s="195">
        <v>3.52</v>
      </c>
    </row>
    <row r="576" spans="1:10" x14ac:dyDescent="0.25">
      <c r="A576" s="192" t="s">
        <v>68</v>
      </c>
      <c r="B576">
        <v>6</v>
      </c>
      <c r="C576" s="317">
        <v>2.696759259259259E-3</v>
      </c>
      <c r="D576">
        <v>78</v>
      </c>
      <c r="E576" t="str">
        <f t="shared" si="9"/>
        <v>Ж6</v>
      </c>
      <c r="G576" s="317"/>
      <c r="J576" s="195">
        <v>3.53</v>
      </c>
    </row>
    <row r="577" spans="1:10" x14ac:dyDescent="0.25">
      <c r="A577" s="192" t="s">
        <v>68</v>
      </c>
      <c r="B577">
        <v>6</v>
      </c>
      <c r="C577" s="317">
        <v>2.7083333333333334E-3</v>
      </c>
      <c r="D577">
        <v>76</v>
      </c>
      <c r="E577" t="str">
        <f t="shared" si="9"/>
        <v>Ж6</v>
      </c>
      <c r="G577" s="317"/>
      <c r="J577" s="195">
        <v>3.54</v>
      </c>
    </row>
    <row r="578" spans="1:10" x14ac:dyDescent="0.25">
      <c r="A578" s="192" t="s">
        <v>68</v>
      </c>
      <c r="B578">
        <v>6</v>
      </c>
      <c r="C578" s="317">
        <v>2.719907407407407E-3</v>
      </c>
      <c r="D578">
        <v>74</v>
      </c>
      <c r="E578" t="str">
        <f t="shared" si="9"/>
        <v>Ж6</v>
      </c>
      <c r="G578" s="317"/>
      <c r="J578" s="195">
        <v>3.55</v>
      </c>
    </row>
    <row r="579" spans="1:10" x14ac:dyDescent="0.25">
      <c r="A579" s="192" t="s">
        <v>68</v>
      </c>
      <c r="B579">
        <v>6</v>
      </c>
      <c r="C579" s="317">
        <v>2.7314814814814814E-3</v>
      </c>
      <c r="D579">
        <v>72</v>
      </c>
      <c r="E579" t="str">
        <f t="shared" si="9"/>
        <v>Ж6</v>
      </c>
      <c r="G579" s="317"/>
      <c r="J579" s="195">
        <v>3.56</v>
      </c>
    </row>
    <row r="580" spans="1:10" x14ac:dyDescent="0.25">
      <c r="A580" s="192" t="s">
        <v>68</v>
      </c>
      <c r="B580">
        <v>6</v>
      </c>
      <c r="C580" s="317">
        <v>2.7430555555555554E-3</v>
      </c>
      <c r="D580">
        <v>69</v>
      </c>
      <c r="E580" t="str">
        <f t="shared" si="9"/>
        <v>Ж6</v>
      </c>
      <c r="G580" s="317"/>
      <c r="J580" s="195">
        <v>3.57</v>
      </c>
    </row>
    <row r="581" spans="1:10" x14ac:dyDescent="0.25">
      <c r="A581" s="192" t="s">
        <v>68</v>
      </c>
      <c r="B581">
        <v>6</v>
      </c>
      <c r="C581" s="317">
        <v>2.7546296296296294E-3</v>
      </c>
      <c r="D581">
        <v>66</v>
      </c>
      <c r="E581" t="str">
        <f t="shared" si="9"/>
        <v>Ж6</v>
      </c>
      <c r="G581" s="317"/>
      <c r="J581" s="195">
        <v>3.58</v>
      </c>
    </row>
    <row r="582" spans="1:10" x14ac:dyDescent="0.25">
      <c r="A582" s="192" t="s">
        <v>68</v>
      </c>
      <c r="B582">
        <v>6</v>
      </c>
      <c r="C582" s="317">
        <v>2.7662037037037034E-3</v>
      </c>
      <c r="D582">
        <v>63</v>
      </c>
      <c r="E582" t="str">
        <f t="shared" si="9"/>
        <v>Ж6</v>
      </c>
      <c r="G582" s="317"/>
      <c r="J582" s="195">
        <v>3.59</v>
      </c>
    </row>
    <row r="583" spans="1:10" x14ac:dyDescent="0.25">
      <c r="A583" s="192" t="s">
        <v>68</v>
      </c>
      <c r="B583">
        <v>6</v>
      </c>
      <c r="C583" s="317">
        <v>2.7777777777777775E-3</v>
      </c>
      <c r="D583">
        <v>60</v>
      </c>
      <c r="E583" t="str">
        <f t="shared" si="9"/>
        <v>Ж6</v>
      </c>
      <c r="G583" s="317"/>
      <c r="J583" s="195">
        <v>4</v>
      </c>
    </row>
    <row r="584" spans="1:10" x14ac:dyDescent="0.25">
      <c r="A584" s="192" t="s">
        <v>68</v>
      </c>
      <c r="B584">
        <v>6</v>
      </c>
      <c r="C584" s="317">
        <v>2.800925925925925E-3</v>
      </c>
      <c r="D584">
        <v>59</v>
      </c>
      <c r="E584" t="str">
        <f t="shared" si="9"/>
        <v>Ж6</v>
      </c>
      <c r="G584" s="317"/>
      <c r="J584" s="195">
        <v>4.0199999999999996</v>
      </c>
    </row>
    <row r="585" spans="1:10" x14ac:dyDescent="0.25">
      <c r="A585" s="192" t="s">
        <v>68</v>
      </c>
      <c r="B585">
        <v>6</v>
      </c>
      <c r="C585" s="317">
        <v>2.8240740740740739E-3</v>
      </c>
      <c r="D585">
        <v>58</v>
      </c>
      <c r="E585" t="str">
        <f t="shared" si="9"/>
        <v>Ж6</v>
      </c>
      <c r="G585" s="317"/>
      <c r="J585" s="195">
        <v>4.04</v>
      </c>
    </row>
    <row r="586" spans="1:10" x14ac:dyDescent="0.25">
      <c r="A586" s="192" t="s">
        <v>68</v>
      </c>
      <c r="B586">
        <v>6</v>
      </c>
      <c r="C586" s="317">
        <v>2.8587962962962963E-3</v>
      </c>
      <c r="D586">
        <v>57</v>
      </c>
      <c r="E586" t="str">
        <f t="shared" si="9"/>
        <v>Ж6</v>
      </c>
      <c r="G586" s="317"/>
      <c r="J586" s="195">
        <v>4.07</v>
      </c>
    </row>
    <row r="587" spans="1:10" x14ac:dyDescent="0.25">
      <c r="A587" s="192" t="s">
        <v>68</v>
      </c>
      <c r="B587">
        <v>6</v>
      </c>
      <c r="C587" s="317">
        <v>2.7777777777777775E-3</v>
      </c>
      <c r="D587">
        <v>56</v>
      </c>
      <c r="E587" t="str">
        <f t="shared" si="9"/>
        <v>Ж6</v>
      </c>
      <c r="G587" s="317"/>
      <c r="J587" s="195">
        <v>4</v>
      </c>
    </row>
    <row r="588" spans="1:10" x14ac:dyDescent="0.25">
      <c r="A588" s="192" t="s">
        <v>68</v>
      </c>
      <c r="B588">
        <v>6</v>
      </c>
      <c r="C588" s="317">
        <v>2.9282407407407404E-3</v>
      </c>
      <c r="D588">
        <v>55</v>
      </c>
      <c r="E588" t="str">
        <f t="shared" si="9"/>
        <v>Ж6</v>
      </c>
      <c r="G588" s="317"/>
      <c r="J588" s="195">
        <v>4.13</v>
      </c>
    </row>
    <row r="589" spans="1:10" x14ac:dyDescent="0.25">
      <c r="A589" s="192" t="s">
        <v>68</v>
      </c>
      <c r="B589">
        <v>6</v>
      </c>
      <c r="C589" s="317">
        <v>2.9629629629629628E-3</v>
      </c>
      <c r="D589">
        <v>54</v>
      </c>
      <c r="E589" t="str">
        <f t="shared" si="9"/>
        <v>Ж6</v>
      </c>
      <c r="G589" s="317"/>
      <c r="J589" s="195">
        <v>4.16</v>
      </c>
    </row>
    <row r="590" spans="1:10" x14ac:dyDescent="0.25">
      <c r="A590" s="192" t="s">
        <v>68</v>
      </c>
      <c r="B590">
        <v>6</v>
      </c>
      <c r="C590" s="317">
        <v>2.9976851851851853E-3</v>
      </c>
      <c r="D590">
        <v>53</v>
      </c>
      <c r="E590" t="str">
        <f t="shared" si="9"/>
        <v>Ж6</v>
      </c>
      <c r="G590" s="317"/>
      <c r="J590" s="195">
        <v>4.1900000000000004</v>
      </c>
    </row>
    <row r="591" spans="1:10" x14ac:dyDescent="0.25">
      <c r="A591" s="192" t="s">
        <v>68</v>
      </c>
      <c r="B591">
        <v>6</v>
      </c>
      <c r="C591" s="317">
        <v>3.0324074074074068E-3</v>
      </c>
      <c r="D591">
        <v>52</v>
      </c>
      <c r="E591" t="str">
        <f t="shared" si="9"/>
        <v>Ж6</v>
      </c>
      <c r="G591" s="317"/>
      <c r="J591" s="195">
        <v>4.22</v>
      </c>
    </row>
    <row r="592" spans="1:10" x14ac:dyDescent="0.25">
      <c r="A592" s="192" t="s">
        <v>68</v>
      </c>
      <c r="B592">
        <v>6</v>
      </c>
      <c r="C592" s="317">
        <v>3.0671296296296293E-3</v>
      </c>
      <c r="D592">
        <v>51</v>
      </c>
      <c r="E592" t="str">
        <f t="shared" si="9"/>
        <v>Ж6</v>
      </c>
      <c r="G592" s="317"/>
      <c r="J592" s="195">
        <v>4.25</v>
      </c>
    </row>
    <row r="593" spans="1:10" x14ac:dyDescent="0.25">
      <c r="A593" s="192" t="s">
        <v>68</v>
      </c>
      <c r="B593">
        <v>6</v>
      </c>
      <c r="C593" s="317">
        <v>3.0902777777777769E-3</v>
      </c>
      <c r="D593">
        <v>50</v>
      </c>
      <c r="E593" t="str">
        <f t="shared" si="9"/>
        <v>Ж6</v>
      </c>
      <c r="G593" s="317"/>
      <c r="J593" s="195">
        <v>4.2699999999999996</v>
      </c>
    </row>
    <row r="594" spans="1:10" x14ac:dyDescent="0.25">
      <c r="A594" s="192" t="s">
        <v>68</v>
      </c>
      <c r="B594">
        <v>6</v>
      </c>
      <c r="C594" s="317">
        <v>3.1134259259259257E-3</v>
      </c>
      <c r="D594">
        <v>49</v>
      </c>
      <c r="E594" t="str">
        <f t="shared" si="9"/>
        <v>Ж6</v>
      </c>
      <c r="G594" s="317"/>
      <c r="J594" s="195">
        <v>4.29</v>
      </c>
    </row>
    <row r="595" spans="1:10" x14ac:dyDescent="0.25">
      <c r="A595" s="192" t="s">
        <v>68</v>
      </c>
      <c r="B595">
        <v>6</v>
      </c>
      <c r="C595" s="317">
        <v>3.1365740740740733E-3</v>
      </c>
      <c r="D595">
        <v>48</v>
      </c>
      <c r="E595" t="str">
        <f t="shared" si="9"/>
        <v>Ж6</v>
      </c>
      <c r="G595" s="317"/>
      <c r="J595" s="195">
        <v>4.3099999999999996</v>
      </c>
    </row>
    <row r="596" spans="1:10" x14ac:dyDescent="0.25">
      <c r="A596" s="192" t="s">
        <v>68</v>
      </c>
      <c r="B596">
        <v>6</v>
      </c>
      <c r="C596" s="317">
        <v>3.1597222222222218E-3</v>
      </c>
      <c r="D596">
        <v>47</v>
      </c>
      <c r="E596" t="str">
        <f t="shared" si="9"/>
        <v>Ж6</v>
      </c>
      <c r="G596" s="317"/>
      <c r="J596" s="195">
        <v>4.33</v>
      </c>
    </row>
    <row r="597" spans="1:10" x14ac:dyDescent="0.25">
      <c r="A597" s="192" t="s">
        <v>68</v>
      </c>
      <c r="B597">
        <v>6</v>
      </c>
      <c r="C597" s="317">
        <v>3.1828703703703698E-3</v>
      </c>
      <c r="D597">
        <v>46</v>
      </c>
      <c r="E597" t="str">
        <f t="shared" si="9"/>
        <v>Ж6</v>
      </c>
      <c r="G597" s="317"/>
      <c r="J597" s="195">
        <v>4.3499999999999996</v>
      </c>
    </row>
    <row r="598" spans="1:10" x14ac:dyDescent="0.25">
      <c r="A598" s="192" t="s">
        <v>68</v>
      </c>
      <c r="B598">
        <v>6</v>
      </c>
      <c r="C598" s="317">
        <v>3.2060185185185182E-3</v>
      </c>
      <c r="D598">
        <v>45</v>
      </c>
      <c r="E598" t="str">
        <f t="shared" si="9"/>
        <v>Ж6</v>
      </c>
      <c r="G598" s="317"/>
      <c r="J598" s="195">
        <v>4.37</v>
      </c>
    </row>
    <row r="599" spans="1:10" x14ac:dyDescent="0.25">
      <c r="A599" s="192" t="s">
        <v>68</v>
      </c>
      <c r="B599">
        <v>6</v>
      </c>
      <c r="C599" s="317">
        <v>3.2291666666666658E-3</v>
      </c>
      <c r="D599">
        <v>44</v>
      </c>
      <c r="E599" t="str">
        <f t="shared" si="9"/>
        <v>Ж6</v>
      </c>
      <c r="G599" s="317"/>
      <c r="J599" s="195">
        <v>4.3899999999999997</v>
      </c>
    </row>
    <row r="600" spans="1:10" x14ac:dyDescent="0.25">
      <c r="A600" s="192" t="s">
        <v>68</v>
      </c>
      <c r="B600">
        <v>6</v>
      </c>
      <c r="C600" s="317">
        <v>3.2523148148148147E-3</v>
      </c>
      <c r="D600">
        <v>43</v>
      </c>
      <c r="E600" t="str">
        <f t="shared" si="9"/>
        <v>Ж6</v>
      </c>
      <c r="G600" s="317"/>
      <c r="J600" s="195">
        <v>4.41</v>
      </c>
    </row>
    <row r="601" spans="1:10" x14ac:dyDescent="0.25">
      <c r="A601" s="192" t="s">
        <v>68</v>
      </c>
      <c r="B601">
        <v>6</v>
      </c>
      <c r="C601" s="317">
        <v>3.2754629629629622E-3</v>
      </c>
      <c r="D601">
        <v>42</v>
      </c>
      <c r="E601" t="str">
        <f t="shared" si="9"/>
        <v>Ж6</v>
      </c>
      <c r="G601" s="317"/>
      <c r="J601" s="195">
        <v>4.43</v>
      </c>
    </row>
    <row r="602" spans="1:10" x14ac:dyDescent="0.25">
      <c r="A602" s="192" t="s">
        <v>68</v>
      </c>
      <c r="B602">
        <v>6</v>
      </c>
      <c r="C602" s="317">
        <v>3.2986111111111111E-3</v>
      </c>
      <c r="D602">
        <v>41</v>
      </c>
      <c r="E602" t="str">
        <f t="shared" si="9"/>
        <v>Ж6</v>
      </c>
      <c r="G602" s="317"/>
      <c r="J602" s="195">
        <v>4.45</v>
      </c>
    </row>
    <row r="603" spans="1:10" x14ac:dyDescent="0.25">
      <c r="A603" s="192" t="s">
        <v>68</v>
      </c>
      <c r="B603">
        <v>6</v>
      </c>
      <c r="C603" s="317">
        <v>3.3217592592592587E-3</v>
      </c>
      <c r="D603">
        <v>40</v>
      </c>
      <c r="E603" t="str">
        <f t="shared" si="9"/>
        <v>Ж6</v>
      </c>
      <c r="G603" s="317"/>
      <c r="J603" s="195">
        <v>4.47</v>
      </c>
    </row>
    <row r="604" spans="1:10" x14ac:dyDescent="0.25">
      <c r="A604" s="192" t="s">
        <v>68</v>
      </c>
      <c r="B604">
        <v>6</v>
      </c>
      <c r="C604" s="317">
        <v>3.3449074074074076E-3</v>
      </c>
      <c r="D604">
        <v>39</v>
      </c>
      <c r="E604" t="str">
        <f t="shared" si="9"/>
        <v>Ж6</v>
      </c>
      <c r="G604" s="317"/>
      <c r="J604" s="195">
        <v>4.49</v>
      </c>
    </row>
    <row r="605" spans="1:10" x14ac:dyDescent="0.25">
      <c r="A605" s="192" t="s">
        <v>68</v>
      </c>
      <c r="B605">
        <v>6</v>
      </c>
      <c r="C605" s="317">
        <v>3.3680555555555551E-3</v>
      </c>
      <c r="D605">
        <v>38</v>
      </c>
      <c r="E605" t="str">
        <f t="shared" si="9"/>
        <v>Ж6</v>
      </c>
      <c r="G605" s="317"/>
      <c r="J605" s="195">
        <v>4.51</v>
      </c>
    </row>
    <row r="606" spans="1:10" x14ac:dyDescent="0.25">
      <c r="A606" s="192" t="s">
        <v>68</v>
      </c>
      <c r="B606">
        <v>6</v>
      </c>
      <c r="C606" s="317">
        <v>3.3912037037037036E-3</v>
      </c>
      <c r="D606">
        <v>37</v>
      </c>
      <c r="E606" t="str">
        <f t="shared" si="9"/>
        <v>Ж6</v>
      </c>
      <c r="G606" s="317"/>
      <c r="J606" s="195">
        <v>4.53</v>
      </c>
    </row>
    <row r="607" spans="1:10" x14ac:dyDescent="0.25">
      <c r="A607" s="192" t="s">
        <v>68</v>
      </c>
      <c r="B607">
        <v>6</v>
      </c>
      <c r="C607" s="317">
        <v>3.4143518518518516E-3</v>
      </c>
      <c r="D607">
        <v>36</v>
      </c>
      <c r="E607" t="str">
        <f t="shared" si="9"/>
        <v>Ж6</v>
      </c>
      <c r="G607" s="317"/>
      <c r="J607" s="195">
        <v>4.55</v>
      </c>
    </row>
    <row r="608" spans="1:10" x14ac:dyDescent="0.25">
      <c r="A608" s="192" t="s">
        <v>68</v>
      </c>
      <c r="B608">
        <v>6</v>
      </c>
      <c r="C608" s="317">
        <v>3.4375E-3</v>
      </c>
      <c r="D608">
        <v>35</v>
      </c>
      <c r="E608" t="str">
        <f t="shared" ref="E608:E662" si="10">A608&amp;B608</f>
        <v>Ж6</v>
      </c>
      <c r="G608" s="317"/>
      <c r="J608" s="195">
        <v>4.57</v>
      </c>
    </row>
    <row r="609" spans="1:10" x14ac:dyDescent="0.25">
      <c r="A609" s="192" t="s">
        <v>68</v>
      </c>
      <c r="B609">
        <v>6</v>
      </c>
      <c r="C609" s="317">
        <v>3.4606481481481476E-3</v>
      </c>
      <c r="D609">
        <v>34</v>
      </c>
      <c r="E609" t="str">
        <f t="shared" si="10"/>
        <v>Ж6</v>
      </c>
      <c r="G609" s="317"/>
      <c r="J609" s="195">
        <v>4.59</v>
      </c>
    </row>
    <row r="610" spans="1:10" x14ac:dyDescent="0.25">
      <c r="A610" s="192" t="s">
        <v>68</v>
      </c>
      <c r="B610">
        <v>6</v>
      </c>
      <c r="C610" s="317">
        <v>3.4837962962962965E-3</v>
      </c>
      <c r="D610">
        <v>33</v>
      </c>
      <c r="E610" t="str">
        <f t="shared" si="10"/>
        <v>Ж6</v>
      </c>
      <c r="G610" s="317"/>
      <c r="J610" s="195">
        <v>5.01</v>
      </c>
    </row>
    <row r="611" spans="1:10" x14ac:dyDescent="0.25">
      <c r="A611" s="192" t="s">
        <v>68</v>
      </c>
      <c r="B611">
        <v>6</v>
      </c>
      <c r="C611" s="317">
        <v>3.5069444444444449E-3</v>
      </c>
      <c r="D611">
        <v>32</v>
      </c>
      <c r="E611" t="str">
        <f t="shared" si="10"/>
        <v>Ж6</v>
      </c>
      <c r="G611" s="317"/>
      <c r="J611" s="195">
        <v>5.03</v>
      </c>
    </row>
    <row r="612" spans="1:10" x14ac:dyDescent="0.25">
      <c r="A612" s="192" t="s">
        <v>68</v>
      </c>
      <c r="B612">
        <v>6</v>
      </c>
      <c r="C612" s="317">
        <v>3.5300925925925925E-3</v>
      </c>
      <c r="D612">
        <v>31</v>
      </c>
      <c r="E612" t="str">
        <f t="shared" si="10"/>
        <v>Ж6</v>
      </c>
      <c r="G612" s="317"/>
      <c r="J612" s="195">
        <v>5.05</v>
      </c>
    </row>
    <row r="613" spans="1:10" x14ac:dyDescent="0.25">
      <c r="A613" s="192" t="s">
        <v>68</v>
      </c>
      <c r="B613">
        <v>6</v>
      </c>
      <c r="C613" s="317">
        <v>3.5532407407407414E-3</v>
      </c>
      <c r="D613">
        <v>30</v>
      </c>
      <c r="E613" t="str">
        <f t="shared" si="10"/>
        <v>Ж6</v>
      </c>
      <c r="G613" s="317"/>
      <c r="J613" s="195">
        <v>5.07</v>
      </c>
    </row>
    <row r="614" spans="1:10" x14ac:dyDescent="0.25">
      <c r="A614" s="192" t="s">
        <v>68</v>
      </c>
      <c r="B614">
        <v>6</v>
      </c>
      <c r="C614" s="317">
        <v>3.5763888888888889E-3</v>
      </c>
      <c r="D614">
        <v>29</v>
      </c>
      <c r="E614" t="str">
        <f t="shared" si="10"/>
        <v>Ж6</v>
      </c>
      <c r="G614" s="317"/>
      <c r="J614" s="195">
        <v>5.09</v>
      </c>
    </row>
    <row r="615" spans="1:10" x14ac:dyDescent="0.25">
      <c r="A615" s="192" t="s">
        <v>68</v>
      </c>
      <c r="B615">
        <v>6</v>
      </c>
      <c r="C615" s="317">
        <v>3.5879629629629629E-3</v>
      </c>
      <c r="D615">
        <v>28</v>
      </c>
      <c r="E615" t="str">
        <f t="shared" si="10"/>
        <v>Ж6</v>
      </c>
      <c r="G615" s="317"/>
      <c r="J615" s="195">
        <v>5.0999999999999996</v>
      </c>
    </row>
    <row r="616" spans="1:10" x14ac:dyDescent="0.25">
      <c r="A616" s="192" t="s">
        <v>68</v>
      </c>
      <c r="B616">
        <v>6</v>
      </c>
      <c r="C616" s="317">
        <v>3.6458333333333338E-3</v>
      </c>
      <c r="D616">
        <v>27</v>
      </c>
      <c r="E616" t="str">
        <f t="shared" si="10"/>
        <v>Ж6</v>
      </c>
      <c r="G616" s="317"/>
      <c r="J616" s="195">
        <v>5.15</v>
      </c>
    </row>
    <row r="617" spans="1:10" x14ac:dyDescent="0.25">
      <c r="A617" s="192" t="s">
        <v>68</v>
      </c>
      <c r="B617">
        <v>6</v>
      </c>
      <c r="C617" s="317">
        <v>3.7037037037037043E-3</v>
      </c>
      <c r="D617">
        <v>26</v>
      </c>
      <c r="E617" t="str">
        <f t="shared" si="10"/>
        <v>Ж6</v>
      </c>
      <c r="G617" s="317"/>
      <c r="J617" s="195">
        <v>5.2</v>
      </c>
    </row>
    <row r="618" spans="1:10" x14ac:dyDescent="0.25">
      <c r="A618" s="192" t="s">
        <v>68</v>
      </c>
      <c r="B618">
        <v>6</v>
      </c>
      <c r="C618" s="317">
        <v>3.7615740740740743E-3</v>
      </c>
      <c r="D618">
        <v>25</v>
      </c>
      <c r="E618" t="str">
        <f t="shared" si="10"/>
        <v>Ж6</v>
      </c>
      <c r="G618" s="317"/>
      <c r="J618" s="195">
        <v>5.25</v>
      </c>
    </row>
    <row r="619" spans="1:10" x14ac:dyDescent="0.25">
      <c r="A619" s="192" t="s">
        <v>68</v>
      </c>
      <c r="B619">
        <v>6</v>
      </c>
      <c r="C619" s="317">
        <v>3.8194444444444443E-3</v>
      </c>
      <c r="D619">
        <v>24</v>
      </c>
      <c r="E619" t="str">
        <f t="shared" si="10"/>
        <v>Ж6</v>
      </c>
      <c r="G619" s="317"/>
      <c r="J619" s="195">
        <v>5.3</v>
      </c>
    </row>
    <row r="620" spans="1:10" x14ac:dyDescent="0.25">
      <c r="A620" s="192" t="s">
        <v>68</v>
      </c>
      <c r="B620">
        <v>6</v>
      </c>
      <c r="C620" s="317">
        <v>3.8773148148148148E-3</v>
      </c>
      <c r="D620">
        <v>23</v>
      </c>
      <c r="E620" t="str">
        <f t="shared" si="10"/>
        <v>Ж6</v>
      </c>
      <c r="G620" s="317"/>
      <c r="J620" s="195">
        <v>5.35</v>
      </c>
    </row>
    <row r="621" spans="1:10" x14ac:dyDescent="0.25">
      <c r="A621" s="192" t="s">
        <v>68</v>
      </c>
      <c r="B621">
        <v>6</v>
      </c>
      <c r="C621" s="317">
        <v>3.9351851851851857E-3</v>
      </c>
      <c r="D621">
        <v>22</v>
      </c>
      <c r="E621" t="str">
        <f t="shared" si="10"/>
        <v>Ж6</v>
      </c>
      <c r="G621" s="317"/>
      <c r="J621" s="195">
        <v>5.4</v>
      </c>
    </row>
    <row r="622" spans="1:10" x14ac:dyDescent="0.25">
      <c r="A622" s="192" t="s">
        <v>68</v>
      </c>
      <c r="B622">
        <v>6</v>
      </c>
      <c r="C622" s="317">
        <v>4.0509259259259257E-3</v>
      </c>
      <c r="D622">
        <v>21</v>
      </c>
      <c r="E622" t="str">
        <f t="shared" si="10"/>
        <v>Ж6</v>
      </c>
      <c r="G622" s="317"/>
      <c r="J622" s="195">
        <v>5.5</v>
      </c>
    </row>
    <row r="623" spans="1:10" x14ac:dyDescent="0.25">
      <c r="A623" s="192" t="s">
        <v>68</v>
      </c>
      <c r="B623">
        <v>6</v>
      </c>
      <c r="C623" s="317">
        <v>4.1666666666666666E-3</v>
      </c>
      <c r="D623">
        <v>20</v>
      </c>
      <c r="E623" t="str">
        <f t="shared" si="10"/>
        <v>Ж6</v>
      </c>
      <c r="G623" s="317"/>
      <c r="J623" s="195">
        <v>6</v>
      </c>
    </row>
    <row r="624" spans="1:10" x14ac:dyDescent="0.25">
      <c r="A624" s="192" t="s">
        <v>68</v>
      </c>
      <c r="B624">
        <v>6</v>
      </c>
      <c r="C624" s="317">
        <v>4.2824074074074066E-3</v>
      </c>
      <c r="D624">
        <v>19</v>
      </c>
      <c r="E624" t="str">
        <f t="shared" si="10"/>
        <v>Ж6</v>
      </c>
      <c r="G624" s="317"/>
      <c r="J624" s="195">
        <v>6.1</v>
      </c>
    </row>
    <row r="625" spans="1:10" x14ac:dyDescent="0.25">
      <c r="A625" s="192" t="s">
        <v>68</v>
      </c>
      <c r="B625">
        <v>6</v>
      </c>
      <c r="C625" s="317">
        <v>4.3981481481481484E-3</v>
      </c>
      <c r="D625">
        <v>18</v>
      </c>
      <c r="E625" t="str">
        <f t="shared" si="10"/>
        <v>Ж6</v>
      </c>
      <c r="G625" s="317"/>
      <c r="J625" s="195">
        <v>6.2</v>
      </c>
    </row>
    <row r="626" spans="1:10" x14ac:dyDescent="0.25">
      <c r="A626" s="192" t="s">
        <v>68</v>
      </c>
      <c r="B626">
        <v>6</v>
      </c>
      <c r="C626" s="317">
        <v>4.409722222222222E-3</v>
      </c>
      <c r="D626">
        <v>0</v>
      </c>
      <c r="E626" t="str">
        <f t="shared" si="10"/>
        <v>Ж6</v>
      </c>
      <c r="G626" s="317"/>
      <c r="J626" s="195">
        <v>6.21</v>
      </c>
    </row>
    <row r="627" spans="1:10" x14ac:dyDescent="0.25">
      <c r="A627" s="192" t="s">
        <v>68</v>
      </c>
      <c r="B627">
        <v>6</v>
      </c>
      <c r="C627" s="317">
        <v>0.69374999999999998</v>
      </c>
      <c r="D627">
        <v>0</v>
      </c>
      <c r="E627" t="str">
        <f t="shared" si="10"/>
        <v>Ж6</v>
      </c>
      <c r="G627" s="317"/>
      <c r="J627" s="195">
        <v>999</v>
      </c>
    </row>
    <row r="628" spans="1:10" x14ac:dyDescent="0.25">
      <c r="A628" s="192" t="s">
        <v>68</v>
      </c>
      <c r="B628">
        <v>7</v>
      </c>
      <c r="C628" s="195">
        <v>0</v>
      </c>
      <c r="D628">
        <v>0</v>
      </c>
      <c r="E628" t="str">
        <f t="shared" si="10"/>
        <v>Ж7</v>
      </c>
      <c r="G628" s="195"/>
      <c r="J628" s="195">
        <v>0</v>
      </c>
    </row>
    <row r="629" spans="1:10" x14ac:dyDescent="0.25">
      <c r="A629" s="192" t="s">
        <v>68</v>
      </c>
      <c r="B629">
        <v>7</v>
      </c>
      <c r="C629" s="195">
        <v>18</v>
      </c>
      <c r="D629">
        <v>18</v>
      </c>
      <c r="E629" t="str">
        <f t="shared" si="10"/>
        <v>Ж7</v>
      </c>
      <c r="G629" s="195"/>
      <c r="J629" s="195">
        <v>18</v>
      </c>
    </row>
    <row r="630" spans="1:10" x14ac:dyDescent="0.25">
      <c r="A630" s="192" t="s">
        <v>68</v>
      </c>
      <c r="B630">
        <v>7</v>
      </c>
      <c r="C630" s="195">
        <v>19</v>
      </c>
      <c r="D630">
        <v>20</v>
      </c>
      <c r="E630" t="str">
        <f t="shared" si="10"/>
        <v>Ж7</v>
      </c>
      <c r="G630" s="195"/>
      <c r="J630" s="195">
        <v>19</v>
      </c>
    </row>
    <row r="631" spans="1:10" x14ac:dyDescent="0.25">
      <c r="A631" s="192" t="s">
        <v>68</v>
      </c>
      <c r="B631">
        <v>7</v>
      </c>
      <c r="C631" s="195">
        <v>20</v>
      </c>
      <c r="D631">
        <v>22</v>
      </c>
      <c r="E631" t="str">
        <f t="shared" si="10"/>
        <v>Ж7</v>
      </c>
      <c r="G631" s="195"/>
      <c r="J631" s="195">
        <v>20</v>
      </c>
    </row>
    <row r="632" spans="1:10" x14ac:dyDescent="0.25">
      <c r="A632" s="192" t="s">
        <v>68</v>
      </c>
      <c r="B632">
        <v>7</v>
      </c>
      <c r="C632" s="195">
        <v>21</v>
      </c>
      <c r="D632">
        <v>25</v>
      </c>
      <c r="E632" t="str">
        <f t="shared" si="10"/>
        <v>Ж7</v>
      </c>
      <c r="G632" s="195"/>
      <c r="J632" s="195">
        <v>21</v>
      </c>
    </row>
    <row r="633" spans="1:10" x14ac:dyDescent="0.25">
      <c r="A633" s="192" t="s">
        <v>68</v>
      </c>
      <c r="B633">
        <v>7</v>
      </c>
      <c r="C633" s="195">
        <v>22</v>
      </c>
      <c r="D633">
        <v>28</v>
      </c>
      <c r="E633" t="str">
        <f t="shared" si="10"/>
        <v>Ж7</v>
      </c>
      <c r="G633" s="195"/>
      <c r="J633" s="195">
        <v>22</v>
      </c>
    </row>
    <row r="634" spans="1:10" x14ac:dyDescent="0.25">
      <c r="A634" s="192" t="s">
        <v>68</v>
      </c>
      <c r="B634">
        <v>7</v>
      </c>
      <c r="C634" s="195">
        <v>23</v>
      </c>
      <c r="D634">
        <v>31</v>
      </c>
      <c r="E634" t="str">
        <f t="shared" si="10"/>
        <v>Ж7</v>
      </c>
      <c r="G634" s="195"/>
      <c r="J634" s="195">
        <v>23</v>
      </c>
    </row>
    <row r="635" spans="1:10" x14ac:dyDescent="0.25">
      <c r="A635" s="192" t="s">
        <v>68</v>
      </c>
      <c r="B635">
        <v>7</v>
      </c>
      <c r="C635" s="195">
        <v>24</v>
      </c>
      <c r="D635">
        <v>35</v>
      </c>
      <c r="E635" t="str">
        <f t="shared" si="10"/>
        <v>Ж7</v>
      </c>
      <c r="G635" s="195"/>
      <c r="J635" s="195">
        <v>24</v>
      </c>
    </row>
    <row r="636" spans="1:10" x14ac:dyDescent="0.25">
      <c r="A636" s="192" t="s">
        <v>68</v>
      </c>
      <c r="B636">
        <v>7</v>
      </c>
      <c r="C636" s="195">
        <v>25</v>
      </c>
      <c r="D636">
        <v>39</v>
      </c>
      <c r="E636" t="str">
        <f t="shared" si="10"/>
        <v>Ж7</v>
      </c>
      <c r="G636" s="195"/>
      <c r="J636" s="195">
        <v>25</v>
      </c>
    </row>
    <row r="637" spans="1:10" x14ac:dyDescent="0.25">
      <c r="A637" s="192" t="s">
        <v>68</v>
      </c>
      <c r="B637">
        <v>7</v>
      </c>
      <c r="C637" s="195">
        <v>26</v>
      </c>
      <c r="D637">
        <v>43</v>
      </c>
      <c r="E637" t="str">
        <f t="shared" si="10"/>
        <v>Ж7</v>
      </c>
      <c r="G637" s="195"/>
      <c r="J637" s="195">
        <v>26</v>
      </c>
    </row>
    <row r="638" spans="1:10" x14ac:dyDescent="0.25">
      <c r="A638" s="192" t="s">
        <v>68</v>
      </c>
      <c r="B638">
        <v>7</v>
      </c>
      <c r="C638" s="195">
        <v>27</v>
      </c>
      <c r="D638">
        <v>48</v>
      </c>
      <c r="E638" t="str">
        <f t="shared" si="10"/>
        <v>Ж7</v>
      </c>
      <c r="G638" s="195"/>
      <c r="J638" s="195">
        <v>27</v>
      </c>
    </row>
    <row r="639" spans="1:10" x14ac:dyDescent="0.25">
      <c r="A639" s="192" t="s">
        <v>68</v>
      </c>
      <c r="B639">
        <v>7</v>
      </c>
      <c r="C639" s="195">
        <v>28</v>
      </c>
      <c r="D639">
        <v>52</v>
      </c>
      <c r="E639" t="str">
        <f t="shared" si="10"/>
        <v>Ж7</v>
      </c>
      <c r="G639" s="195"/>
      <c r="J639" s="195">
        <v>28</v>
      </c>
    </row>
    <row r="640" spans="1:10" x14ac:dyDescent="0.25">
      <c r="A640" s="192" t="s">
        <v>68</v>
      </c>
      <c r="B640">
        <v>7</v>
      </c>
      <c r="C640" s="195">
        <v>29</v>
      </c>
      <c r="D640">
        <v>56</v>
      </c>
      <c r="E640" t="str">
        <f t="shared" si="10"/>
        <v>Ж7</v>
      </c>
      <c r="G640" s="195"/>
      <c r="J640" s="195">
        <v>29</v>
      </c>
    </row>
    <row r="641" spans="1:10" x14ac:dyDescent="0.25">
      <c r="A641" s="192" t="s">
        <v>68</v>
      </c>
      <c r="B641">
        <v>7</v>
      </c>
      <c r="C641" s="195">
        <v>30</v>
      </c>
      <c r="D641">
        <v>60</v>
      </c>
      <c r="E641" t="str">
        <f t="shared" si="10"/>
        <v>Ж7</v>
      </c>
      <c r="G641" s="195"/>
      <c r="J641" s="195">
        <v>30</v>
      </c>
    </row>
    <row r="642" spans="1:10" x14ac:dyDescent="0.25">
      <c r="A642" s="192" t="s">
        <v>68</v>
      </c>
      <c r="B642">
        <v>7</v>
      </c>
      <c r="C642" s="195">
        <v>31</v>
      </c>
      <c r="D642">
        <v>64</v>
      </c>
      <c r="E642" t="str">
        <f t="shared" si="10"/>
        <v>Ж7</v>
      </c>
      <c r="G642" s="195"/>
      <c r="J642" s="195">
        <v>31</v>
      </c>
    </row>
    <row r="643" spans="1:10" x14ac:dyDescent="0.25">
      <c r="A643" s="192" t="s">
        <v>68</v>
      </c>
      <c r="B643">
        <v>7</v>
      </c>
      <c r="C643" s="195">
        <v>32</v>
      </c>
      <c r="D643">
        <v>68</v>
      </c>
      <c r="E643" t="str">
        <f t="shared" si="10"/>
        <v>Ж7</v>
      </c>
      <c r="G643" s="195"/>
      <c r="J643" s="195">
        <v>32</v>
      </c>
    </row>
    <row r="644" spans="1:10" x14ac:dyDescent="0.25">
      <c r="A644" s="192" t="s">
        <v>68</v>
      </c>
      <c r="B644">
        <v>7</v>
      </c>
      <c r="C644" s="195">
        <v>33</v>
      </c>
      <c r="D644">
        <v>72</v>
      </c>
      <c r="E644" t="str">
        <f t="shared" si="10"/>
        <v>Ж7</v>
      </c>
      <c r="G644" s="195"/>
      <c r="J644" s="195">
        <v>33</v>
      </c>
    </row>
    <row r="645" spans="1:10" x14ac:dyDescent="0.25">
      <c r="A645" s="192" t="s">
        <v>68</v>
      </c>
      <c r="B645">
        <v>7</v>
      </c>
      <c r="C645" s="195">
        <v>34</v>
      </c>
      <c r="D645">
        <v>75</v>
      </c>
      <c r="E645" t="str">
        <f t="shared" si="10"/>
        <v>Ж7</v>
      </c>
      <c r="G645" s="195"/>
      <c r="J645" s="195">
        <v>34</v>
      </c>
    </row>
    <row r="646" spans="1:10" x14ac:dyDescent="0.25">
      <c r="A646" s="192" t="s">
        <v>68</v>
      </c>
      <c r="B646">
        <v>7</v>
      </c>
      <c r="C646" s="195">
        <v>35</v>
      </c>
      <c r="D646">
        <v>77</v>
      </c>
      <c r="E646" t="str">
        <f t="shared" si="10"/>
        <v>Ж7</v>
      </c>
      <c r="G646" s="195"/>
      <c r="J646" s="195">
        <v>35</v>
      </c>
    </row>
    <row r="647" spans="1:10" x14ac:dyDescent="0.25">
      <c r="A647" s="192" t="s">
        <v>68</v>
      </c>
      <c r="B647">
        <v>7</v>
      </c>
      <c r="C647" s="195">
        <v>36</v>
      </c>
      <c r="D647">
        <v>79</v>
      </c>
      <c r="E647" t="str">
        <f t="shared" si="10"/>
        <v>Ж7</v>
      </c>
      <c r="G647" s="195"/>
      <c r="J647" s="195">
        <v>36</v>
      </c>
    </row>
    <row r="648" spans="1:10" x14ac:dyDescent="0.25">
      <c r="A648" s="192" t="s">
        <v>68</v>
      </c>
      <c r="B648">
        <v>7</v>
      </c>
      <c r="C648" s="195">
        <v>37</v>
      </c>
      <c r="D648">
        <v>81</v>
      </c>
      <c r="E648" t="str">
        <f t="shared" si="10"/>
        <v>Ж7</v>
      </c>
      <c r="G648" s="195"/>
      <c r="J648" s="195">
        <v>37</v>
      </c>
    </row>
    <row r="649" spans="1:10" x14ac:dyDescent="0.25">
      <c r="A649" s="192" t="s">
        <v>68</v>
      </c>
      <c r="B649">
        <v>7</v>
      </c>
      <c r="C649" s="195">
        <v>38</v>
      </c>
      <c r="D649">
        <v>83</v>
      </c>
      <c r="E649" t="str">
        <f t="shared" si="10"/>
        <v>Ж7</v>
      </c>
      <c r="G649" s="195"/>
      <c r="J649" s="195">
        <v>38</v>
      </c>
    </row>
    <row r="650" spans="1:10" x14ac:dyDescent="0.25">
      <c r="A650" s="192" t="s">
        <v>68</v>
      </c>
      <c r="B650">
        <v>7</v>
      </c>
      <c r="C650" s="195">
        <v>39</v>
      </c>
      <c r="D650">
        <v>86</v>
      </c>
      <c r="E650" t="str">
        <f t="shared" si="10"/>
        <v>Ж7</v>
      </c>
      <c r="G650" s="195"/>
      <c r="J650" s="195">
        <v>39</v>
      </c>
    </row>
    <row r="651" spans="1:10" x14ac:dyDescent="0.25">
      <c r="A651" s="192" t="s">
        <v>68</v>
      </c>
      <c r="B651">
        <v>7</v>
      </c>
      <c r="C651" s="195">
        <v>40</v>
      </c>
      <c r="D651">
        <v>88</v>
      </c>
      <c r="E651" t="str">
        <f t="shared" si="10"/>
        <v>Ж7</v>
      </c>
      <c r="G651" s="195"/>
      <c r="J651" s="195">
        <v>40</v>
      </c>
    </row>
    <row r="652" spans="1:10" x14ac:dyDescent="0.25">
      <c r="A652" s="192" t="s">
        <v>68</v>
      </c>
      <c r="B652">
        <v>7</v>
      </c>
      <c r="C652" s="195">
        <v>41</v>
      </c>
      <c r="D652">
        <v>90</v>
      </c>
      <c r="E652" t="str">
        <f t="shared" si="10"/>
        <v>Ж7</v>
      </c>
      <c r="G652" s="195"/>
      <c r="J652" s="195">
        <v>41</v>
      </c>
    </row>
    <row r="653" spans="1:10" x14ac:dyDescent="0.25">
      <c r="A653" s="192" t="s">
        <v>68</v>
      </c>
      <c r="B653">
        <v>7</v>
      </c>
      <c r="C653" s="195">
        <v>42</v>
      </c>
      <c r="D653">
        <v>92</v>
      </c>
      <c r="E653" t="str">
        <f t="shared" si="10"/>
        <v>Ж7</v>
      </c>
      <c r="G653" s="195"/>
      <c r="J653" s="195">
        <v>42</v>
      </c>
    </row>
    <row r="654" spans="1:10" x14ac:dyDescent="0.25">
      <c r="A654" s="192" t="s">
        <v>68</v>
      </c>
      <c r="B654">
        <v>7</v>
      </c>
      <c r="C654" s="195">
        <v>43</v>
      </c>
      <c r="D654">
        <v>94</v>
      </c>
      <c r="E654" t="str">
        <f t="shared" si="10"/>
        <v>Ж7</v>
      </c>
      <c r="G654" s="195"/>
      <c r="J654" s="195">
        <v>43</v>
      </c>
    </row>
    <row r="655" spans="1:10" x14ac:dyDescent="0.25">
      <c r="A655" s="192" t="s">
        <v>68</v>
      </c>
      <c r="B655">
        <v>7</v>
      </c>
      <c r="C655" s="195">
        <v>44</v>
      </c>
      <c r="D655">
        <v>96</v>
      </c>
      <c r="E655" t="str">
        <f t="shared" si="10"/>
        <v>Ж7</v>
      </c>
      <c r="G655" s="195"/>
      <c r="J655" s="195">
        <v>44</v>
      </c>
    </row>
    <row r="656" spans="1:10" x14ac:dyDescent="0.25">
      <c r="A656" s="192" t="s">
        <v>68</v>
      </c>
      <c r="B656">
        <v>7</v>
      </c>
      <c r="C656" s="195">
        <v>45</v>
      </c>
      <c r="D656">
        <v>98</v>
      </c>
      <c r="E656" t="str">
        <f t="shared" si="10"/>
        <v>Ж7</v>
      </c>
      <c r="G656" s="195"/>
      <c r="J656" s="195">
        <v>45</v>
      </c>
    </row>
    <row r="657" spans="1:10" x14ac:dyDescent="0.25">
      <c r="A657" s="192" t="s">
        <v>68</v>
      </c>
      <c r="B657">
        <v>7</v>
      </c>
      <c r="C657" s="195">
        <v>46</v>
      </c>
      <c r="D657">
        <v>100</v>
      </c>
      <c r="E657" t="str">
        <f t="shared" si="10"/>
        <v>Ж7</v>
      </c>
      <c r="G657" s="195"/>
      <c r="J657" s="195">
        <v>46</v>
      </c>
    </row>
    <row r="658" spans="1:10" x14ac:dyDescent="0.25">
      <c r="A658" s="192" t="s">
        <v>68</v>
      </c>
      <c r="B658">
        <v>7</v>
      </c>
      <c r="C658" s="195">
        <v>47</v>
      </c>
      <c r="D658">
        <v>100</v>
      </c>
      <c r="E658" t="str">
        <f t="shared" si="10"/>
        <v>Ж7</v>
      </c>
      <c r="G658" s="195"/>
      <c r="J658" s="195">
        <v>47</v>
      </c>
    </row>
    <row r="659" spans="1:10" x14ac:dyDescent="0.25">
      <c r="A659" s="192" t="s">
        <v>68</v>
      </c>
      <c r="B659">
        <v>7</v>
      </c>
      <c r="C659" s="195">
        <v>48</v>
      </c>
      <c r="D659">
        <v>101</v>
      </c>
      <c r="E659" t="str">
        <f t="shared" si="10"/>
        <v>Ж7</v>
      </c>
      <c r="G659" s="195"/>
      <c r="J659" s="195">
        <v>48</v>
      </c>
    </row>
    <row r="660" spans="1:10" x14ac:dyDescent="0.25">
      <c r="A660" s="192" t="s">
        <v>68</v>
      </c>
      <c r="B660">
        <v>7</v>
      </c>
      <c r="C660" s="195">
        <v>49</v>
      </c>
      <c r="D660">
        <v>101</v>
      </c>
      <c r="E660" t="str">
        <f t="shared" si="10"/>
        <v>Ж7</v>
      </c>
      <c r="G660" s="195"/>
      <c r="J660" s="195">
        <v>49</v>
      </c>
    </row>
    <row r="661" spans="1:10" x14ac:dyDescent="0.25">
      <c r="A661" s="192" t="s">
        <v>68</v>
      </c>
      <c r="B661">
        <v>7</v>
      </c>
      <c r="C661" s="195">
        <v>50</v>
      </c>
      <c r="D661">
        <v>102</v>
      </c>
      <c r="E661" t="str">
        <f t="shared" si="10"/>
        <v>Ж7</v>
      </c>
      <c r="G661" s="195"/>
      <c r="J661" s="195">
        <v>50</v>
      </c>
    </row>
    <row r="662" spans="1:10" x14ac:dyDescent="0.25">
      <c r="A662" s="192" t="s">
        <v>68</v>
      </c>
      <c r="B662">
        <v>7</v>
      </c>
      <c r="C662" s="195">
        <v>999</v>
      </c>
      <c r="D662">
        <v>102</v>
      </c>
      <c r="E662" t="str">
        <f t="shared" si="10"/>
        <v>Ж7</v>
      </c>
      <c r="G662" s="195"/>
      <c r="J662" s="195">
        <v>999</v>
      </c>
    </row>
  </sheetData>
  <autoFilter ref="A1:F66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AI102"/>
  <sheetViews>
    <sheetView zoomScale="85" zoomScaleNormal="85" workbookViewId="0">
      <selection activeCell="E100" sqref="E7:E100"/>
    </sheetView>
  </sheetViews>
  <sheetFormatPr defaultRowHeight="15" x14ac:dyDescent="0.25"/>
  <cols>
    <col min="3" max="3" width="10.7109375" customWidth="1"/>
    <col min="5" max="5" width="9.7109375" customWidth="1"/>
    <col min="6" max="6" width="11" customWidth="1"/>
    <col min="9" max="9" width="11.28515625" customWidth="1"/>
    <col min="12" max="12" width="11.42578125" customWidth="1"/>
    <col min="14" max="14" width="9.140625" style="7"/>
    <col min="15" max="15" width="10.85546875" customWidth="1"/>
    <col min="17" max="17" width="9.140625" style="7"/>
    <col min="18" max="18" width="10.5703125" customWidth="1"/>
    <col min="20" max="20" width="9.140625" style="7"/>
    <col min="21" max="22" width="12.140625" customWidth="1"/>
    <col min="24" max="24" width="32.85546875" style="7" customWidth="1"/>
    <col min="25" max="25" width="12.28515625" customWidth="1"/>
    <col min="27" max="27" width="9.7109375" customWidth="1"/>
    <col min="28" max="28" width="10.85546875" style="8" customWidth="1"/>
    <col min="31" max="31" width="11.42578125" style="8" customWidth="1"/>
  </cols>
  <sheetData>
    <row r="2" spans="2:35" ht="15.75" thickBot="1" x14ac:dyDescent="0.3">
      <c r="J2" s="127"/>
      <c r="K2" s="127"/>
      <c r="L2" s="127"/>
      <c r="M2" s="127"/>
    </row>
    <row r="3" spans="2:35" s="6" customFormat="1" ht="20.25" customHeight="1" thickBot="1" x14ac:dyDescent="0.3">
      <c r="B3" s="290" t="s">
        <v>17</v>
      </c>
      <c r="C3" s="291"/>
      <c r="D3" s="28"/>
      <c r="E3" s="290" t="s">
        <v>17</v>
      </c>
      <c r="F3" s="291"/>
      <c r="G3" s="28"/>
      <c r="H3" s="290" t="s">
        <v>17</v>
      </c>
      <c r="I3" s="291"/>
      <c r="J3" s="28"/>
      <c r="K3" s="290" t="s">
        <v>17</v>
      </c>
      <c r="L3" s="291"/>
      <c r="M3" s="28"/>
      <c r="N3" s="290" t="s">
        <v>17</v>
      </c>
      <c r="O3" s="291"/>
      <c r="P3" s="28"/>
      <c r="Q3" s="290" t="s">
        <v>17</v>
      </c>
      <c r="R3" s="291"/>
    </row>
    <row r="4" spans="2:35" ht="60" customHeight="1" thickBot="1" x14ac:dyDescent="0.3">
      <c r="B4" s="286" t="s">
        <v>46</v>
      </c>
      <c r="C4" s="287"/>
      <c r="D4" s="27"/>
      <c r="E4" s="286" t="s">
        <v>41</v>
      </c>
      <c r="F4" s="287"/>
      <c r="G4" s="27"/>
      <c r="H4" s="292" t="s">
        <v>42</v>
      </c>
      <c r="I4" s="293"/>
      <c r="J4" s="27"/>
      <c r="K4" s="286" t="s">
        <v>43</v>
      </c>
      <c r="L4" s="287"/>
      <c r="M4" s="27"/>
      <c r="N4" s="286" t="s">
        <v>44</v>
      </c>
      <c r="O4" s="287"/>
      <c r="P4" s="27"/>
      <c r="Q4" s="286" t="s">
        <v>45</v>
      </c>
      <c r="R4" s="287"/>
      <c r="Y4" s="125"/>
    </row>
    <row r="5" spans="2:35" ht="16.5" customHeight="1" thickBot="1" x14ac:dyDescent="0.3">
      <c r="B5" s="55"/>
      <c r="C5" s="56"/>
      <c r="D5" s="27"/>
      <c r="E5" s="55"/>
      <c r="F5" s="56"/>
      <c r="H5" s="284"/>
      <c r="I5" s="285"/>
      <c r="J5" s="127"/>
      <c r="K5" s="288"/>
      <c r="L5" s="289"/>
      <c r="M5" s="127"/>
      <c r="N5" s="284"/>
      <c r="O5" s="285"/>
      <c r="Q5" s="284"/>
      <c r="R5" s="285"/>
      <c r="Y5" s="125"/>
    </row>
    <row r="6" spans="2:35" ht="16.5" thickBot="1" x14ac:dyDescent="0.3">
      <c r="B6" s="3" t="s">
        <v>2</v>
      </c>
      <c r="C6" s="4" t="s">
        <v>3</v>
      </c>
      <c r="E6" s="3" t="s">
        <v>2</v>
      </c>
      <c r="F6" s="4" t="s">
        <v>3</v>
      </c>
      <c r="H6" s="3" t="s">
        <v>2</v>
      </c>
      <c r="I6" s="4" t="s">
        <v>3</v>
      </c>
      <c r="J6" s="127"/>
      <c r="K6" s="128" t="s">
        <v>2</v>
      </c>
      <c r="L6" s="129" t="s">
        <v>3</v>
      </c>
      <c r="M6" s="127"/>
      <c r="N6" s="109" t="s">
        <v>2</v>
      </c>
      <c r="O6" s="4" t="s">
        <v>3</v>
      </c>
      <c r="Q6" s="109" t="s">
        <v>2</v>
      </c>
      <c r="R6" s="4" t="s">
        <v>3</v>
      </c>
      <c r="T6" s="7">
        <v>0</v>
      </c>
      <c r="U6">
        <v>0</v>
      </c>
      <c r="V6">
        <f>T6</f>
        <v>0</v>
      </c>
      <c r="X6" s="126" t="s">
        <v>44</v>
      </c>
      <c r="Y6" s="9"/>
    </row>
    <row r="7" spans="2:35" ht="16.5" thickBot="1" x14ac:dyDescent="0.3">
      <c r="B7" s="26">
        <v>100</v>
      </c>
      <c r="C7" s="72">
        <v>30</v>
      </c>
      <c r="E7" s="85">
        <v>100</v>
      </c>
      <c r="F7" s="83">
        <v>7.3</v>
      </c>
      <c r="G7" s="94"/>
      <c r="H7" s="85">
        <v>100</v>
      </c>
      <c r="I7" s="84">
        <v>11.8</v>
      </c>
      <c r="J7" s="127"/>
      <c r="K7" s="128">
        <v>75</v>
      </c>
      <c r="L7" s="130">
        <v>5</v>
      </c>
      <c r="M7" s="127"/>
      <c r="N7" s="81">
        <v>86</v>
      </c>
      <c r="O7" s="84">
        <v>1</v>
      </c>
      <c r="P7" s="94"/>
      <c r="Q7" s="26">
        <v>100</v>
      </c>
      <c r="R7" s="164">
        <v>2.48</v>
      </c>
      <c r="T7">
        <f>INDEX(K$7:K$36,COUNT(K$7:K$36)-ROW(T1)+1)</f>
        <v>0</v>
      </c>
      <c r="U7">
        <f>INDEX(L$7:L$36,COUNT(L$7:L$36)-ROW(U1)+1)</f>
        <v>2</v>
      </c>
      <c r="V7">
        <f t="shared" ref="V7:V37" si="0">T7</f>
        <v>0</v>
      </c>
      <c r="X7" s="126" t="s">
        <v>45</v>
      </c>
      <c r="Y7" s="9"/>
      <c r="AF7" s="94"/>
      <c r="AG7" s="94"/>
      <c r="AH7" s="94"/>
      <c r="AI7" s="94"/>
    </row>
    <row r="8" spans="2:35" ht="16.5" thickBot="1" x14ac:dyDescent="0.3">
      <c r="B8" s="73">
        <v>98</v>
      </c>
      <c r="C8" s="4">
        <v>29</v>
      </c>
      <c r="E8" s="86">
        <v>99</v>
      </c>
      <c r="F8" s="84">
        <v>7.35</v>
      </c>
      <c r="G8" s="94"/>
      <c r="H8" s="86">
        <v>99</v>
      </c>
      <c r="I8" s="84">
        <v>11.85</v>
      </c>
      <c r="J8" s="127"/>
      <c r="K8" s="128">
        <v>60</v>
      </c>
      <c r="L8" s="130">
        <v>4</v>
      </c>
      <c r="M8" s="127"/>
      <c r="N8" s="81">
        <v>85</v>
      </c>
      <c r="O8" s="84">
        <v>1.002</v>
      </c>
      <c r="P8" s="94"/>
      <c r="Q8" s="128">
        <v>98</v>
      </c>
      <c r="R8" s="130">
        <v>2.4900000000000002</v>
      </c>
      <c r="T8">
        <f t="shared" ref="T8:U11" si="1">INDEX(K$7:K$36,COUNT(K$7:K$36)-ROW(T2)+1)</f>
        <v>45</v>
      </c>
      <c r="U8">
        <f t="shared" si="1"/>
        <v>3</v>
      </c>
      <c r="V8">
        <f t="shared" si="0"/>
        <v>45</v>
      </c>
      <c r="Y8" s="9"/>
      <c r="AF8" s="94"/>
      <c r="AG8" s="94"/>
      <c r="AH8" s="94"/>
      <c r="AI8" s="94"/>
    </row>
    <row r="9" spans="2:35" ht="16.5" customHeight="1" thickBot="1" x14ac:dyDescent="0.3">
      <c r="B9" s="73">
        <v>96</v>
      </c>
      <c r="C9" s="4">
        <v>28</v>
      </c>
      <c r="E9" s="86">
        <v>98</v>
      </c>
      <c r="F9" s="84">
        <v>7.4</v>
      </c>
      <c r="G9" s="94"/>
      <c r="H9" s="86">
        <v>98</v>
      </c>
      <c r="I9" s="84">
        <v>11.9</v>
      </c>
      <c r="J9" s="127"/>
      <c r="K9" s="128">
        <v>45</v>
      </c>
      <c r="L9" s="130">
        <v>3</v>
      </c>
      <c r="M9" s="127"/>
      <c r="N9" s="81">
        <v>84</v>
      </c>
      <c r="O9" s="84">
        <v>1.004</v>
      </c>
      <c r="P9" s="94"/>
      <c r="Q9" s="128">
        <v>96</v>
      </c>
      <c r="R9" s="130">
        <v>2.5</v>
      </c>
      <c r="T9">
        <f t="shared" si="1"/>
        <v>60</v>
      </c>
      <c r="U9">
        <f t="shared" si="1"/>
        <v>4</v>
      </c>
      <c r="V9">
        <f t="shared" si="0"/>
        <v>60</v>
      </c>
      <c r="X9" s="126" t="s">
        <v>41</v>
      </c>
      <c r="Y9" s="125"/>
      <c r="AF9" s="94"/>
      <c r="AG9" s="94"/>
      <c r="AH9" s="94"/>
      <c r="AI9" s="94"/>
    </row>
    <row r="10" spans="2:35" ht="16.5" customHeight="1" thickBot="1" x14ac:dyDescent="0.3">
      <c r="B10" s="73">
        <v>94</v>
      </c>
      <c r="C10" s="4">
        <v>27</v>
      </c>
      <c r="E10" s="86">
        <v>97</v>
      </c>
      <c r="F10" s="84">
        <v>7.45</v>
      </c>
      <c r="G10" s="94"/>
      <c r="H10" s="86">
        <v>97</v>
      </c>
      <c r="I10" s="84">
        <v>11.95</v>
      </c>
      <c r="J10" s="127"/>
      <c r="K10" s="128">
        <v>0</v>
      </c>
      <c r="L10" s="130">
        <v>2</v>
      </c>
      <c r="M10" s="127"/>
      <c r="N10" s="81">
        <v>83</v>
      </c>
      <c r="O10" s="84">
        <v>1.0049999999999999</v>
      </c>
      <c r="P10" s="94"/>
      <c r="Q10" s="128">
        <v>94</v>
      </c>
      <c r="R10" s="130">
        <v>2.5099999999999998</v>
      </c>
      <c r="T10">
        <f t="shared" si="1"/>
        <v>75</v>
      </c>
      <c r="U10">
        <f t="shared" si="1"/>
        <v>5</v>
      </c>
      <c r="V10">
        <f t="shared" si="0"/>
        <v>75</v>
      </c>
      <c r="X10" s="137" t="s">
        <v>42</v>
      </c>
      <c r="Y10" s="136"/>
      <c r="AF10" s="94"/>
      <c r="AG10" s="94"/>
      <c r="AH10" s="94"/>
      <c r="AI10" s="94"/>
    </row>
    <row r="11" spans="2:35" ht="16.5" thickBot="1" x14ac:dyDescent="0.3">
      <c r="B11" s="73">
        <v>92</v>
      </c>
      <c r="C11" s="4">
        <v>26</v>
      </c>
      <c r="E11" s="86">
        <v>96</v>
      </c>
      <c r="F11" s="84">
        <v>7.5</v>
      </c>
      <c r="G11" s="94"/>
      <c r="H11" s="86">
        <v>96</v>
      </c>
      <c r="I11" s="84">
        <v>12</v>
      </c>
      <c r="J11" s="127"/>
      <c r="K11" s="131"/>
      <c r="L11" s="132"/>
      <c r="M11" s="127"/>
      <c r="N11" s="81">
        <v>82</v>
      </c>
      <c r="O11" s="84">
        <v>1.0069999999999999</v>
      </c>
      <c r="P11" s="94"/>
      <c r="Q11" s="128">
        <v>93</v>
      </c>
      <c r="R11" s="130">
        <v>2.52</v>
      </c>
      <c r="T11">
        <f t="shared" si="1"/>
        <v>0</v>
      </c>
      <c r="U11">
        <f t="shared" si="1"/>
        <v>0</v>
      </c>
      <c r="V11">
        <f t="shared" si="0"/>
        <v>0</v>
      </c>
      <c r="X11" s="126" t="s">
        <v>43</v>
      </c>
      <c r="Y11" s="125"/>
      <c r="AF11" s="94"/>
      <c r="AG11" s="94"/>
      <c r="AH11" s="94"/>
      <c r="AI11" s="94"/>
    </row>
    <row r="12" spans="2:35" ht="16.5" thickBot="1" x14ac:dyDescent="0.3">
      <c r="B12" s="73">
        <v>90</v>
      </c>
      <c r="C12" s="4">
        <v>25</v>
      </c>
      <c r="E12" s="86">
        <v>95</v>
      </c>
      <c r="F12" s="84">
        <v>7.53</v>
      </c>
      <c r="G12" s="94"/>
      <c r="H12" s="86">
        <v>95</v>
      </c>
      <c r="I12" s="84">
        <v>12.05</v>
      </c>
      <c r="J12" s="127"/>
      <c r="K12" s="133"/>
      <c r="L12" s="134"/>
      <c r="M12" s="127"/>
      <c r="N12" s="81">
        <v>81</v>
      </c>
      <c r="O12" s="84">
        <v>1.0089999999999999</v>
      </c>
      <c r="P12" s="94"/>
      <c r="Q12" s="128">
        <v>92</v>
      </c>
      <c r="R12" s="130">
        <v>2.5299999999999998</v>
      </c>
      <c r="T12">
        <f t="shared" ref="T12:U37" si="2">INDEX(B$7:B$36,COUNT(B$7:B$36)-ROW(T6)+1)</f>
        <v>30</v>
      </c>
      <c r="U12">
        <f t="shared" si="2"/>
        <v>6</v>
      </c>
      <c r="V12">
        <f t="shared" si="0"/>
        <v>30</v>
      </c>
      <c r="Y12" s="9"/>
      <c r="AF12" s="94"/>
      <c r="AG12" s="94"/>
      <c r="AH12" s="94"/>
      <c r="AI12" s="94"/>
    </row>
    <row r="13" spans="2:35" ht="16.5" thickBot="1" x14ac:dyDescent="0.3">
      <c r="B13" s="73">
        <v>88</v>
      </c>
      <c r="C13" s="4">
        <v>24</v>
      </c>
      <c r="E13" s="86">
        <v>94</v>
      </c>
      <c r="F13" s="84">
        <v>7.57</v>
      </c>
      <c r="G13" s="94"/>
      <c r="H13" s="86">
        <v>94</v>
      </c>
      <c r="I13" s="84">
        <v>12.1</v>
      </c>
      <c r="J13" s="127"/>
      <c r="K13" s="133"/>
      <c r="L13" s="134"/>
      <c r="M13" s="127"/>
      <c r="N13" s="81">
        <v>80</v>
      </c>
      <c r="O13" s="84">
        <v>1.01</v>
      </c>
      <c r="P13" s="94"/>
      <c r="Q13" s="128">
        <v>91</v>
      </c>
      <c r="R13" s="130">
        <v>2.54</v>
      </c>
      <c r="T13">
        <f t="shared" si="2"/>
        <v>34</v>
      </c>
      <c r="U13">
        <f t="shared" si="2"/>
        <v>7</v>
      </c>
      <c r="V13">
        <f t="shared" si="0"/>
        <v>34</v>
      </c>
      <c r="Y13" s="9"/>
      <c r="AF13" s="94"/>
      <c r="AG13" s="94"/>
      <c r="AH13" s="94"/>
      <c r="AI13" s="94"/>
    </row>
    <row r="14" spans="2:35" ht="16.5" thickBot="1" x14ac:dyDescent="0.3">
      <c r="B14" s="73">
        <v>86</v>
      </c>
      <c r="C14" s="4">
        <v>23</v>
      </c>
      <c r="E14" s="86">
        <v>93</v>
      </c>
      <c r="F14" s="84">
        <v>7.6</v>
      </c>
      <c r="G14" s="94"/>
      <c r="H14" s="86">
        <v>93</v>
      </c>
      <c r="I14" s="84">
        <v>12.15</v>
      </c>
      <c r="J14" s="127"/>
      <c r="K14" s="133"/>
      <c r="L14" s="134"/>
      <c r="M14" s="127"/>
      <c r="N14" s="81">
        <v>79</v>
      </c>
      <c r="O14" s="84">
        <v>1.012</v>
      </c>
      <c r="P14" s="94"/>
      <c r="Q14" s="128">
        <v>90</v>
      </c>
      <c r="R14" s="130">
        <v>2.5499999999999998</v>
      </c>
      <c r="T14">
        <f t="shared" si="2"/>
        <v>38</v>
      </c>
      <c r="U14">
        <f t="shared" si="2"/>
        <v>8</v>
      </c>
      <c r="V14">
        <f t="shared" si="0"/>
        <v>38</v>
      </c>
      <c r="Y14" s="9"/>
      <c r="AF14" s="94"/>
      <c r="AG14" s="94"/>
      <c r="AH14" s="94"/>
      <c r="AI14" s="94"/>
    </row>
    <row r="15" spans="2:35" ht="16.5" thickBot="1" x14ac:dyDescent="0.3">
      <c r="B15" s="73">
        <v>84</v>
      </c>
      <c r="C15" s="4">
        <v>22</v>
      </c>
      <c r="E15" s="86">
        <v>92</v>
      </c>
      <c r="F15" s="84">
        <v>7.63</v>
      </c>
      <c r="G15" s="94"/>
      <c r="H15" s="86">
        <v>92</v>
      </c>
      <c r="I15" s="84">
        <v>12.2</v>
      </c>
      <c r="J15" s="127"/>
      <c r="K15" s="133"/>
      <c r="L15" s="134"/>
      <c r="M15" s="127"/>
      <c r="N15" s="81">
        <v>78</v>
      </c>
      <c r="O15" s="84">
        <v>1.014</v>
      </c>
      <c r="P15" s="94"/>
      <c r="Q15" s="128">
        <v>89</v>
      </c>
      <c r="R15" s="130">
        <v>2.56</v>
      </c>
      <c r="T15">
        <f t="shared" si="2"/>
        <v>42</v>
      </c>
      <c r="U15">
        <f t="shared" si="2"/>
        <v>9</v>
      </c>
      <c r="V15">
        <f t="shared" si="0"/>
        <v>42</v>
      </c>
      <c r="AF15" s="94"/>
      <c r="AG15" s="94"/>
      <c r="AH15" s="94"/>
      <c r="AI15" s="94"/>
    </row>
    <row r="16" spans="2:35" ht="16.5" thickBot="1" x14ac:dyDescent="0.3">
      <c r="B16" s="73">
        <v>82</v>
      </c>
      <c r="C16" s="4">
        <v>21</v>
      </c>
      <c r="E16" s="86">
        <v>91</v>
      </c>
      <c r="F16" s="84">
        <v>7.67</v>
      </c>
      <c r="G16" s="94"/>
      <c r="H16" s="86">
        <v>91</v>
      </c>
      <c r="I16" s="84">
        <v>12.25</v>
      </c>
      <c r="J16" s="127"/>
      <c r="K16" s="133"/>
      <c r="L16" s="134"/>
      <c r="M16" s="127"/>
      <c r="N16" s="81">
        <v>77</v>
      </c>
      <c r="O16" s="84">
        <v>1.016</v>
      </c>
      <c r="P16" s="94"/>
      <c r="Q16" s="128">
        <v>88</v>
      </c>
      <c r="R16" s="130">
        <v>2.57</v>
      </c>
      <c r="T16">
        <f t="shared" si="2"/>
        <v>46</v>
      </c>
      <c r="U16">
        <f t="shared" si="2"/>
        <v>10</v>
      </c>
      <c r="V16">
        <f t="shared" si="0"/>
        <v>46</v>
      </c>
      <c r="AF16" s="94"/>
      <c r="AG16" s="94"/>
      <c r="AH16" s="94"/>
      <c r="AI16" s="94"/>
    </row>
    <row r="17" spans="2:35" ht="16.5" thickBot="1" x14ac:dyDescent="0.3">
      <c r="B17" s="73">
        <v>80</v>
      </c>
      <c r="C17" s="4">
        <v>20</v>
      </c>
      <c r="E17" s="86">
        <v>90</v>
      </c>
      <c r="F17" s="84">
        <v>7.7</v>
      </c>
      <c r="G17" s="94"/>
      <c r="H17" s="86">
        <v>90</v>
      </c>
      <c r="I17" s="84">
        <v>12.3</v>
      </c>
      <c r="J17" s="127"/>
      <c r="K17" s="133"/>
      <c r="L17" s="134"/>
      <c r="M17" s="127"/>
      <c r="N17" s="81">
        <v>76</v>
      </c>
      <c r="O17" s="84">
        <v>1.018</v>
      </c>
      <c r="P17" s="94"/>
      <c r="Q17" s="128">
        <v>87</v>
      </c>
      <c r="R17" s="130">
        <v>2.58</v>
      </c>
      <c r="T17">
        <f t="shared" si="2"/>
        <v>50</v>
      </c>
      <c r="U17">
        <f t="shared" si="2"/>
        <v>11</v>
      </c>
      <c r="V17">
        <f t="shared" si="0"/>
        <v>50</v>
      </c>
      <c r="AF17" s="94"/>
      <c r="AG17" s="94"/>
      <c r="AH17" s="94"/>
      <c r="AI17" s="94"/>
    </row>
    <row r="18" spans="2:35" ht="16.5" thickBot="1" x14ac:dyDescent="0.3">
      <c r="B18" s="73">
        <v>78</v>
      </c>
      <c r="C18" s="4">
        <v>19</v>
      </c>
      <c r="E18" s="86">
        <v>89</v>
      </c>
      <c r="F18" s="84">
        <v>7.72</v>
      </c>
      <c r="G18" s="94"/>
      <c r="H18" s="86">
        <v>89</v>
      </c>
      <c r="I18" s="84">
        <v>12.35</v>
      </c>
      <c r="J18" s="127"/>
      <c r="K18" s="133"/>
      <c r="L18" s="134"/>
      <c r="M18" s="127"/>
      <c r="N18" s="81">
        <v>75</v>
      </c>
      <c r="O18" s="84">
        <v>1.02</v>
      </c>
      <c r="P18" s="94"/>
      <c r="Q18" s="128">
        <v>86</v>
      </c>
      <c r="R18" s="130">
        <v>2.59</v>
      </c>
      <c r="T18">
        <f t="shared" si="2"/>
        <v>54</v>
      </c>
      <c r="U18">
        <f t="shared" si="2"/>
        <v>12</v>
      </c>
      <c r="V18">
        <f t="shared" si="0"/>
        <v>54</v>
      </c>
      <c r="AF18" s="94"/>
      <c r="AG18" s="94"/>
      <c r="AH18" s="94"/>
      <c r="AI18" s="94"/>
    </row>
    <row r="19" spans="2:35" ht="16.5" thickBot="1" x14ac:dyDescent="0.3">
      <c r="B19" s="73">
        <v>76</v>
      </c>
      <c r="C19" s="4">
        <v>18</v>
      </c>
      <c r="E19" s="86">
        <v>88</v>
      </c>
      <c r="F19" s="84">
        <v>7.76</v>
      </c>
      <c r="G19" s="94"/>
      <c r="H19" s="86">
        <v>88</v>
      </c>
      <c r="I19" s="84">
        <v>12.4</v>
      </c>
      <c r="J19" s="127"/>
      <c r="K19" s="133"/>
      <c r="L19" s="134"/>
      <c r="M19" s="127"/>
      <c r="N19" s="81">
        <v>74</v>
      </c>
      <c r="O19" s="84">
        <v>1.022</v>
      </c>
      <c r="P19" s="94"/>
      <c r="Q19" s="128">
        <v>85</v>
      </c>
      <c r="R19" s="130">
        <v>3</v>
      </c>
      <c r="T19">
        <f t="shared" si="2"/>
        <v>58</v>
      </c>
      <c r="U19">
        <f t="shared" si="2"/>
        <v>13</v>
      </c>
      <c r="V19">
        <f t="shared" si="0"/>
        <v>58</v>
      </c>
      <c r="AF19" s="94"/>
      <c r="AG19" s="94"/>
      <c r="AH19" s="94"/>
      <c r="AI19" s="94"/>
    </row>
    <row r="20" spans="2:35" ht="16.5" thickBot="1" x14ac:dyDescent="0.3">
      <c r="B20" s="73">
        <v>73</v>
      </c>
      <c r="C20" s="4">
        <v>17</v>
      </c>
      <c r="E20" s="86">
        <v>87</v>
      </c>
      <c r="F20" s="84">
        <v>7.78</v>
      </c>
      <c r="G20" s="94"/>
      <c r="H20" s="86">
        <v>87</v>
      </c>
      <c r="I20" s="84">
        <v>12.45</v>
      </c>
      <c r="J20" s="127"/>
      <c r="K20" s="133"/>
      <c r="L20" s="134"/>
      <c r="M20" s="127"/>
      <c r="N20" s="81">
        <v>73</v>
      </c>
      <c r="O20" s="84">
        <v>1.024</v>
      </c>
      <c r="P20" s="94"/>
      <c r="Q20" s="128">
        <v>84</v>
      </c>
      <c r="R20" s="130">
        <v>3.01</v>
      </c>
      <c r="T20">
        <f t="shared" si="2"/>
        <v>62</v>
      </c>
      <c r="U20">
        <f t="shared" si="2"/>
        <v>14</v>
      </c>
      <c r="V20">
        <f t="shared" si="0"/>
        <v>62</v>
      </c>
      <c r="AF20" s="94"/>
      <c r="AG20" s="94"/>
      <c r="AH20" s="94"/>
      <c r="AI20" s="94"/>
    </row>
    <row r="21" spans="2:35" ht="16.5" thickBot="1" x14ac:dyDescent="0.3">
      <c r="B21" s="73">
        <v>70</v>
      </c>
      <c r="C21" s="4">
        <v>16</v>
      </c>
      <c r="E21" s="86">
        <v>86</v>
      </c>
      <c r="F21" s="84">
        <v>7.8</v>
      </c>
      <c r="G21" s="94"/>
      <c r="H21" s="86">
        <v>86</v>
      </c>
      <c r="I21" s="84">
        <v>12.5</v>
      </c>
      <c r="J21" s="127"/>
      <c r="K21" s="133"/>
      <c r="L21" s="134"/>
      <c r="M21" s="127"/>
      <c r="N21" s="81">
        <v>72</v>
      </c>
      <c r="O21" s="84">
        <v>1.026</v>
      </c>
      <c r="P21" s="94"/>
      <c r="Q21" s="128">
        <v>83</v>
      </c>
      <c r="R21" s="130">
        <v>3.02</v>
      </c>
      <c r="T21">
        <f t="shared" si="2"/>
        <v>66</v>
      </c>
      <c r="U21">
        <f t="shared" si="2"/>
        <v>15</v>
      </c>
      <c r="V21">
        <f t="shared" si="0"/>
        <v>66</v>
      </c>
      <c r="AF21" s="94"/>
      <c r="AG21" s="94"/>
      <c r="AH21" s="94"/>
      <c r="AI21" s="94"/>
    </row>
    <row r="22" spans="2:35" ht="16.5" thickBot="1" x14ac:dyDescent="0.3">
      <c r="B22" s="73">
        <v>66</v>
      </c>
      <c r="C22" s="4">
        <v>15</v>
      </c>
      <c r="E22" s="86">
        <v>85</v>
      </c>
      <c r="F22" s="84">
        <v>7.81</v>
      </c>
      <c r="G22" s="94"/>
      <c r="H22" s="86">
        <v>85</v>
      </c>
      <c r="I22" s="84">
        <v>12.55</v>
      </c>
      <c r="J22" s="127"/>
      <c r="K22" s="133"/>
      <c r="L22" s="134"/>
      <c r="M22" s="127"/>
      <c r="N22" s="81">
        <v>71</v>
      </c>
      <c r="O22" s="84">
        <v>1.0289999999999999</v>
      </c>
      <c r="P22" s="94"/>
      <c r="Q22" s="128">
        <v>82</v>
      </c>
      <c r="R22" s="130">
        <v>3.03</v>
      </c>
      <c r="T22">
        <f t="shared" si="2"/>
        <v>70</v>
      </c>
      <c r="U22">
        <f t="shared" si="2"/>
        <v>16</v>
      </c>
      <c r="V22">
        <f t="shared" si="0"/>
        <v>70</v>
      </c>
      <c r="AF22" s="94"/>
      <c r="AG22" s="94"/>
      <c r="AH22" s="94"/>
      <c r="AI22" s="94"/>
    </row>
    <row r="23" spans="2:35" ht="16.5" thickBot="1" x14ac:dyDescent="0.3">
      <c r="B23" s="73">
        <v>62</v>
      </c>
      <c r="C23" s="4">
        <v>14</v>
      </c>
      <c r="E23" s="86">
        <v>84</v>
      </c>
      <c r="F23" s="84">
        <v>7.82</v>
      </c>
      <c r="G23" s="94"/>
      <c r="H23" s="86">
        <v>84</v>
      </c>
      <c r="I23" s="84">
        <v>12.6</v>
      </c>
      <c r="J23" s="127"/>
      <c r="K23" s="133"/>
      <c r="L23" s="134"/>
      <c r="M23" s="127"/>
      <c r="N23" s="81">
        <v>70</v>
      </c>
      <c r="O23" s="84">
        <v>1.032</v>
      </c>
      <c r="P23" s="94"/>
      <c r="Q23" s="128">
        <v>81</v>
      </c>
      <c r="R23" s="130">
        <v>3.04</v>
      </c>
      <c r="T23">
        <f t="shared" si="2"/>
        <v>73</v>
      </c>
      <c r="U23">
        <f t="shared" si="2"/>
        <v>17</v>
      </c>
      <c r="V23">
        <f t="shared" si="0"/>
        <v>73</v>
      </c>
      <c r="AF23" s="94"/>
      <c r="AG23" s="94"/>
      <c r="AH23" s="94"/>
      <c r="AI23" s="94"/>
    </row>
    <row r="24" spans="2:35" ht="16.5" thickBot="1" x14ac:dyDescent="0.3">
      <c r="B24" s="73">
        <v>58</v>
      </c>
      <c r="C24" s="4">
        <v>13</v>
      </c>
      <c r="E24" s="86">
        <v>83</v>
      </c>
      <c r="F24" s="84">
        <v>7.83</v>
      </c>
      <c r="G24" s="94"/>
      <c r="H24" s="86">
        <v>83</v>
      </c>
      <c r="I24" s="84">
        <v>12.65</v>
      </c>
      <c r="J24" s="127"/>
      <c r="K24" s="133"/>
      <c r="L24" s="134"/>
      <c r="M24" s="127"/>
      <c r="N24" s="81">
        <v>69</v>
      </c>
      <c r="O24" s="84">
        <v>1.0349999999999999</v>
      </c>
      <c r="P24" s="94"/>
      <c r="Q24" s="128">
        <v>80</v>
      </c>
      <c r="R24" s="130">
        <v>3.05</v>
      </c>
      <c r="T24">
        <f t="shared" si="2"/>
        <v>76</v>
      </c>
      <c r="U24">
        <f t="shared" si="2"/>
        <v>18</v>
      </c>
      <c r="V24">
        <f t="shared" si="0"/>
        <v>76</v>
      </c>
      <c r="AF24" s="94"/>
      <c r="AG24" s="94"/>
      <c r="AH24" s="94"/>
      <c r="AI24" s="94"/>
    </row>
    <row r="25" spans="2:35" ht="16.5" thickBot="1" x14ac:dyDescent="0.3">
      <c r="B25" s="73">
        <v>54</v>
      </c>
      <c r="C25" s="4">
        <v>12</v>
      </c>
      <c r="E25" s="86">
        <v>82</v>
      </c>
      <c r="F25" s="84">
        <v>7.84</v>
      </c>
      <c r="G25" s="94"/>
      <c r="H25" s="86">
        <v>82</v>
      </c>
      <c r="I25" s="84">
        <v>12.7</v>
      </c>
      <c r="J25" s="127"/>
      <c r="K25" s="133"/>
      <c r="L25" s="134"/>
      <c r="M25" s="127"/>
      <c r="N25" s="81">
        <v>68</v>
      </c>
      <c r="O25" s="84">
        <v>1.038</v>
      </c>
      <c r="P25" s="94"/>
      <c r="Q25" s="128">
        <v>79</v>
      </c>
      <c r="R25" s="130">
        <v>3.06</v>
      </c>
      <c r="T25">
        <f t="shared" si="2"/>
        <v>78</v>
      </c>
      <c r="U25">
        <f t="shared" si="2"/>
        <v>19</v>
      </c>
      <c r="V25">
        <f t="shared" si="0"/>
        <v>78</v>
      </c>
      <c r="AF25" s="94"/>
      <c r="AG25" s="94"/>
      <c r="AH25" s="94"/>
      <c r="AI25" s="94"/>
    </row>
    <row r="26" spans="2:35" ht="16.5" thickBot="1" x14ac:dyDescent="0.3">
      <c r="B26" s="73">
        <v>50</v>
      </c>
      <c r="C26" s="4">
        <v>11</v>
      </c>
      <c r="E26" s="86">
        <v>81</v>
      </c>
      <c r="F26" s="84">
        <v>7.85</v>
      </c>
      <c r="G26" s="94"/>
      <c r="H26" s="86">
        <v>81</v>
      </c>
      <c r="I26" s="84">
        <v>12.75</v>
      </c>
      <c r="J26" s="127"/>
      <c r="K26" s="133"/>
      <c r="L26" s="134"/>
      <c r="M26" s="127"/>
      <c r="N26" s="81">
        <v>67</v>
      </c>
      <c r="O26" s="84">
        <v>1.0409999999999999</v>
      </c>
      <c r="P26" s="94"/>
      <c r="Q26" s="128">
        <v>78</v>
      </c>
      <c r="R26" s="130">
        <v>3.07</v>
      </c>
      <c r="T26">
        <f t="shared" si="2"/>
        <v>80</v>
      </c>
      <c r="U26">
        <f t="shared" si="2"/>
        <v>20</v>
      </c>
      <c r="V26">
        <f t="shared" si="0"/>
        <v>80</v>
      </c>
      <c r="AF26" s="94"/>
      <c r="AG26" s="94"/>
      <c r="AH26" s="94"/>
      <c r="AI26" s="94"/>
    </row>
    <row r="27" spans="2:35" ht="16.5" thickBot="1" x14ac:dyDescent="0.3">
      <c r="B27" s="73">
        <v>46</v>
      </c>
      <c r="C27" s="4">
        <v>10</v>
      </c>
      <c r="E27" s="86">
        <v>80</v>
      </c>
      <c r="F27" s="84">
        <v>7.86</v>
      </c>
      <c r="G27" s="94"/>
      <c r="H27" s="86">
        <v>80</v>
      </c>
      <c r="I27" s="84">
        <v>12.8</v>
      </c>
      <c r="J27" s="127"/>
      <c r="K27" s="133"/>
      <c r="L27" s="134"/>
      <c r="M27" s="127"/>
      <c r="N27" s="81">
        <v>66</v>
      </c>
      <c r="O27" s="84">
        <v>1.044</v>
      </c>
      <c r="P27" s="94"/>
      <c r="Q27" s="128">
        <v>77</v>
      </c>
      <c r="R27" s="130">
        <v>3.08</v>
      </c>
      <c r="T27">
        <f t="shared" si="2"/>
        <v>82</v>
      </c>
      <c r="U27">
        <f t="shared" si="2"/>
        <v>21</v>
      </c>
      <c r="V27">
        <f t="shared" si="0"/>
        <v>82</v>
      </c>
      <c r="AF27" s="94"/>
      <c r="AG27" s="94"/>
      <c r="AH27" s="94"/>
      <c r="AI27" s="94"/>
    </row>
    <row r="28" spans="2:35" ht="16.5" thickBot="1" x14ac:dyDescent="0.3">
      <c r="B28" s="73">
        <v>42</v>
      </c>
      <c r="C28" s="4">
        <v>9</v>
      </c>
      <c r="E28" s="86">
        <v>79</v>
      </c>
      <c r="F28" s="84">
        <v>7.87</v>
      </c>
      <c r="G28" s="94"/>
      <c r="H28" s="86">
        <v>79</v>
      </c>
      <c r="I28" s="84">
        <v>12.85</v>
      </c>
      <c r="J28" s="127"/>
      <c r="K28" s="133"/>
      <c r="L28" s="134"/>
      <c r="M28" s="127"/>
      <c r="N28" s="81">
        <v>65</v>
      </c>
      <c r="O28" s="84">
        <v>1.0469999999999999</v>
      </c>
      <c r="P28" s="94"/>
      <c r="Q28" s="128">
        <v>76</v>
      </c>
      <c r="R28" s="130">
        <v>3.09</v>
      </c>
      <c r="T28">
        <f t="shared" si="2"/>
        <v>84</v>
      </c>
      <c r="U28">
        <f t="shared" si="2"/>
        <v>22</v>
      </c>
      <c r="V28">
        <f t="shared" si="0"/>
        <v>84</v>
      </c>
      <c r="AF28" s="94"/>
      <c r="AG28" s="94"/>
      <c r="AH28" s="94"/>
      <c r="AI28" s="94"/>
    </row>
    <row r="29" spans="2:35" ht="16.5" thickBot="1" x14ac:dyDescent="0.3">
      <c r="B29" s="73">
        <v>38</v>
      </c>
      <c r="C29" s="4">
        <v>8</v>
      </c>
      <c r="E29" s="86">
        <v>78</v>
      </c>
      <c r="F29" s="84">
        <v>7.89</v>
      </c>
      <c r="G29" s="94"/>
      <c r="H29" s="86">
        <v>78</v>
      </c>
      <c r="I29" s="84">
        <v>12.9</v>
      </c>
      <c r="J29" s="127"/>
      <c r="K29" s="133"/>
      <c r="L29" s="134"/>
      <c r="M29" s="127"/>
      <c r="N29" s="81">
        <v>64</v>
      </c>
      <c r="O29" s="84">
        <v>1.05</v>
      </c>
      <c r="P29" s="94"/>
      <c r="Q29" s="128">
        <v>75</v>
      </c>
      <c r="R29" s="130">
        <v>3.1</v>
      </c>
      <c r="T29">
        <f t="shared" si="2"/>
        <v>86</v>
      </c>
      <c r="U29">
        <f t="shared" si="2"/>
        <v>23</v>
      </c>
      <c r="V29">
        <f t="shared" si="0"/>
        <v>86</v>
      </c>
      <c r="AF29" s="94"/>
      <c r="AG29" s="94"/>
      <c r="AH29" s="94"/>
      <c r="AI29" s="94"/>
    </row>
    <row r="30" spans="2:35" ht="16.5" thickBot="1" x14ac:dyDescent="0.3">
      <c r="B30" s="73">
        <v>34</v>
      </c>
      <c r="C30" s="4">
        <v>7</v>
      </c>
      <c r="E30" s="86">
        <v>77</v>
      </c>
      <c r="F30" s="84">
        <v>7.9</v>
      </c>
      <c r="G30" s="94"/>
      <c r="H30" s="86">
        <v>77</v>
      </c>
      <c r="I30" s="84">
        <v>12.95</v>
      </c>
      <c r="J30" s="127"/>
      <c r="K30" s="133"/>
      <c r="L30" s="134"/>
      <c r="M30" s="127"/>
      <c r="N30" s="81">
        <v>63</v>
      </c>
      <c r="O30" s="84">
        <v>1.0529999999999999</v>
      </c>
      <c r="P30" s="94"/>
      <c r="Q30" s="128">
        <v>74</v>
      </c>
      <c r="R30" s="130">
        <v>3.11</v>
      </c>
      <c r="T30">
        <f t="shared" si="2"/>
        <v>88</v>
      </c>
      <c r="U30">
        <f t="shared" si="2"/>
        <v>24</v>
      </c>
      <c r="V30">
        <f t="shared" si="0"/>
        <v>88</v>
      </c>
      <c r="AF30" s="94"/>
      <c r="AG30" s="94"/>
      <c r="AH30" s="94"/>
      <c r="AI30" s="94"/>
    </row>
    <row r="31" spans="2:35" ht="16.5" thickBot="1" x14ac:dyDescent="0.3">
      <c r="B31" s="73">
        <v>30</v>
      </c>
      <c r="C31" s="4">
        <v>6</v>
      </c>
      <c r="E31" s="86">
        <v>76</v>
      </c>
      <c r="F31" s="84">
        <v>7.92</v>
      </c>
      <c r="G31" s="94"/>
      <c r="H31" s="86">
        <v>76</v>
      </c>
      <c r="I31" s="84">
        <v>13</v>
      </c>
      <c r="J31" s="127"/>
      <c r="K31" s="133"/>
      <c r="L31" s="134"/>
      <c r="M31" s="127"/>
      <c r="N31" s="81">
        <v>62</v>
      </c>
      <c r="O31" s="84">
        <v>1.056</v>
      </c>
      <c r="P31" s="94"/>
      <c r="Q31" s="128">
        <v>73</v>
      </c>
      <c r="R31" s="130">
        <v>3.12</v>
      </c>
      <c r="T31">
        <f t="shared" si="2"/>
        <v>90</v>
      </c>
      <c r="U31">
        <f t="shared" si="2"/>
        <v>25</v>
      </c>
      <c r="V31">
        <f t="shared" si="0"/>
        <v>90</v>
      </c>
      <c r="AF31" s="94"/>
      <c r="AG31" s="94"/>
      <c r="AH31" s="94"/>
      <c r="AI31" s="94"/>
    </row>
    <row r="32" spans="2:35" ht="16.5" thickBot="1" x14ac:dyDescent="0.3">
      <c r="B32" s="73">
        <v>25</v>
      </c>
      <c r="C32" s="4">
        <v>5</v>
      </c>
      <c r="E32" s="86">
        <v>75</v>
      </c>
      <c r="F32" s="84">
        <v>7.94</v>
      </c>
      <c r="G32" s="94"/>
      <c r="H32" s="86">
        <v>75</v>
      </c>
      <c r="I32" s="84">
        <v>13.05</v>
      </c>
      <c r="J32" s="127"/>
      <c r="K32" s="133"/>
      <c r="L32" s="134"/>
      <c r="M32" s="127"/>
      <c r="N32" s="81">
        <v>61</v>
      </c>
      <c r="O32" s="84">
        <v>1.0589999999999999</v>
      </c>
      <c r="P32" s="94"/>
      <c r="Q32" s="128">
        <v>72</v>
      </c>
      <c r="R32" s="130">
        <v>3.13</v>
      </c>
      <c r="T32">
        <f t="shared" si="2"/>
        <v>92</v>
      </c>
      <c r="U32">
        <f t="shared" si="2"/>
        <v>26</v>
      </c>
      <c r="V32">
        <f t="shared" si="0"/>
        <v>92</v>
      </c>
      <c r="AF32" s="94"/>
      <c r="AG32" s="94"/>
      <c r="AH32" s="94"/>
      <c r="AI32" s="94"/>
    </row>
    <row r="33" spans="2:35" ht="16.5" thickBot="1" x14ac:dyDescent="0.3">
      <c r="B33" s="73">
        <v>22</v>
      </c>
      <c r="C33" s="4">
        <v>4</v>
      </c>
      <c r="E33" s="86">
        <v>74</v>
      </c>
      <c r="F33" s="84">
        <v>7.96</v>
      </c>
      <c r="G33" s="94"/>
      <c r="H33" s="86">
        <v>74</v>
      </c>
      <c r="I33" s="84">
        <v>13.1</v>
      </c>
      <c r="J33" s="127"/>
      <c r="K33" s="133"/>
      <c r="L33" s="134"/>
      <c r="M33" s="127"/>
      <c r="N33" s="81">
        <v>60</v>
      </c>
      <c r="O33" s="84">
        <v>1.0620000000000001</v>
      </c>
      <c r="P33" s="94"/>
      <c r="Q33" s="128">
        <v>71</v>
      </c>
      <c r="R33" s="130">
        <v>3.14</v>
      </c>
      <c r="T33">
        <f t="shared" si="2"/>
        <v>94</v>
      </c>
      <c r="U33">
        <f t="shared" si="2"/>
        <v>27</v>
      </c>
      <c r="V33">
        <f t="shared" si="0"/>
        <v>94</v>
      </c>
      <c r="AF33" s="94"/>
      <c r="AG33" s="94"/>
      <c r="AH33" s="94"/>
      <c r="AI33" s="94"/>
    </row>
    <row r="34" spans="2:35" ht="16.5" thickBot="1" x14ac:dyDescent="0.3">
      <c r="B34" s="73">
        <v>16</v>
      </c>
      <c r="C34" s="4">
        <v>3</v>
      </c>
      <c r="E34" s="86">
        <v>73</v>
      </c>
      <c r="F34" s="84">
        <v>7.98</v>
      </c>
      <c r="G34" s="94"/>
      <c r="H34" s="86">
        <v>73</v>
      </c>
      <c r="I34" s="84">
        <v>13.15</v>
      </c>
      <c r="J34" s="127"/>
      <c r="K34" s="133"/>
      <c r="L34" s="134"/>
      <c r="M34" s="127"/>
      <c r="N34" s="81">
        <v>59</v>
      </c>
      <c r="O34" s="84">
        <v>1.0640000000000001</v>
      </c>
      <c r="P34" s="94"/>
      <c r="Q34" s="128">
        <v>70</v>
      </c>
      <c r="R34" s="130">
        <v>3.15</v>
      </c>
      <c r="T34">
        <f t="shared" si="2"/>
        <v>96</v>
      </c>
      <c r="U34">
        <f t="shared" si="2"/>
        <v>28</v>
      </c>
      <c r="V34">
        <f t="shared" si="0"/>
        <v>96</v>
      </c>
      <c r="AF34" s="94"/>
      <c r="AG34" s="94"/>
      <c r="AH34" s="94"/>
      <c r="AI34" s="94"/>
    </row>
    <row r="35" spans="2:35" ht="16.5" thickBot="1" x14ac:dyDescent="0.3">
      <c r="B35" s="73">
        <v>12</v>
      </c>
      <c r="C35" s="4">
        <v>2</v>
      </c>
      <c r="E35" s="86">
        <v>72</v>
      </c>
      <c r="F35" s="84">
        <v>8</v>
      </c>
      <c r="G35" s="94"/>
      <c r="H35" s="86">
        <v>72</v>
      </c>
      <c r="I35" s="84">
        <v>13.2</v>
      </c>
      <c r="J35" s="127"/>
      <c r="K35" s="133"/>
      <c r="L35" s="134"/>
      <c r="M35" s="127"/>
      <c r="N35" s="81">
        <v>58</v>
      </c>
      <c r="O35" s="84">
        <v>1.0660000000000001</v>
      </c>
      <c r="P35" s="94"/>
      <c r="Q35" s="128">
        <v>69</v>
      </c>
      <c r="R35" s="130">
        <v>3.16</v>
      </c>
      <c r="T35">
        <f t="shared" si="2"/>
        <v>98</v>
      </c>
      <c r="U35">
        <f t="shared" si="2"/>
        <v>29</v>
      </c>
      <c r="V35">
        <f t="shared" si="0"/>
        <v>98</v>
      </c>
      <c r="AF35" s="94"/>
      <c r="AG35" s="94"/>
      <c r="AH35" s="94"/>
      <c r="AI35" s="94"/>
    </row>
    <row r="36" spans="2:35" ht="16.5" thickBot="1" x14ac:dyDescent="0.3">
      <c r="B36" s="73">
        <v>6</v>
      </c>
      <c r="C36" s="4">
        <v>1</v>
      </c>
      <c r="E36" s="86">
        <v>71</v>
      </c>
      <c r="F36" s="84">
        <v>8.02</v>
      </c>
      <c r="G36" s="94"/>
      <c r="H36" s="86">
        <v>71</v>
      </c>
      <c r="I36" s="84">
        <v>13.25</v>
      </c>
      <c r="J36" s="127"/>
      <c r="K36" s="133"/>
      <c r="L36" s="134"/>
      <c r="M36" s="127"/>
      <c r="N36" s="81">
        <v>57</v>
      </c>
      <c r="O36" s="84">
        <v>1.0680000000000001</v>
      </c>
      <c r="P36" s="94"/>
      <c r="Q36" s="128">
        <v>68</v>
      </c>
      <c r="R36" s="130">
        <v>3.17</v>
      </c>
      <c r="T36">
        <f t="shared" si="2"/>
        <v>100</v>
      </c>
      <c r="U36">
        <f t="shared" si="2"/>
        <v>30</v>
      </c>
      <c r="V36">
        <f t="shared" si="0"/>
        <v>100</v>
      </c>
      <c r="AF36" s="94"/>
      <c r="AG36" s="94"/>
      <c r="AH36" s="94"/>
      <c r="AI36" s="94"/>
    </row>
    <row r="37" spans="2:35" ht="16.5" thickBot="1" x14ac:dyDescent="0.3">
      <c r="B37" s="5"/>
      <c r="E37" s="86">
        <v>70</v>
      </c>
      <c r="F37" s="84">
        <v>8.0399999999999991</v>
      </c>
      <c r="G37" s="94"/>
      <c r="H37" s="86">
        <v>70</v>
      </c>
      <c r="I37" s="84">
        <v>13.27</v>
      </c>
      <c r="J37" s="127"/>
      <c r="K37" s="133"/>
      <c r="L37" s="134"/>
      <c r="M37" s="127"/>
      <c r="N37" s="81">
        <v>56</v>
      </c>
      <c r="O37" s="84">
        <v>1.07</v>
      </c>
      <c r="P37" s="94"/>
      <c r="Q37" s="128">
        <v>67</v>
      </c>
      <c r="R37" s="130">
        <v>3.18</v>
      </c>
      <c r="T37" t="e">
        <f t="shared" si="2"/>
        <v>#VALUE!</v>
      </c>
      <c r="U37" t="e">
        <f t="shared" si="2"/>
        <v>#VALUE!</v>
      </c>
      <c r="V37" t="e">
        <f t="shared" si="0"/>
        <v>#VALUE!</v>
      </c>
      <c r="AF37" s="94"/>
      <c r="AG37" s="94"/>
      <c r="AH37" s="94"/>
      <c r="AI37" s="94"/>
    </row>
    <row r="38" spans="2:35" ht="16.5" customHeight="1" thickBot="1" x14ac:dyDescent="0.3">
      <c r="B38" s="5"/>
      <c r="E38" s="86">
        <v>69</v>
      </c>
      <c r="F38" s="84">
        <v>8.06</v>
      </c>
      <c r="G38" s="94"/>
      <c r="H38" s="86">
        <v>69</v>
      </c>
      <c r="I38" s="84">
        <v>13.3</v>
      </c>
      <c r="J38" s="127"/>
      <c r="K38" s="133"/>
      <c r="L38" s="134"/>
      <c r="M38" s="127"/>
      <c r="N38" s="81">
        <v>55</v>
      </c>
      <c r="O38" s="84">
        <v>1.073</v>
      </c>
      <c r="P38" s="94"/>
      <c r="Q38" s="128">
        <v>66</v>
      </c>
      <c r="R38" s="130">
        <v>3.19</v>
      </c>
      <c r="AF38" s="94"/>
      <c r="AG38" s="94"/>
      <c r="AH38" s="94"/>
      <c r="AI38" s="94"/>
    </row>
    <row r="39" spans="2:35" ht="16.5" thickBot="1" x14ac:dyDescent="0.3">
      <c r="E39" s="86">
        <v>68</v>
      </c>
      <c r="F39" s="84">
        <v>8.08</v>
      </c>
      <c r="G39" s="94"/>
      <c r="H39" s="86">
        <v>68</v>
      </c>
      <c r="I39" s="84">
        <v>13.33</v>
      </c>
      <c r="J39" s="127"/>
      <c r="K39" s="133"/>
      <c r="L39" s="134"/>
      <c r="M39" s="127"/>
      <c r="N39" s="81">
        <v>54</v>
      </c>
      <c r="O39" s="84">
        <v>1.075</v>
      </c>
      <c r="P39" s="94"/>
      <c r="Q39" s="128">
        <v>65</v>
      </c>
      <c r="R39" s="130">
        <v>3.2</v>
      </c>
      <c r="AF39" s="94"/>
      <c r="AG39" s="94"/>
      <c r="AH39" s="94"/>
      <c r="AI39" s="94"/>
    </row>
    <row r="40" spans="2:35" ht="16.5" thickBot="1" x14ac:dyDescent="0.3">
      <c r="E40" s="86">
        <v>67</v>
      </c>
      <c r="F40" s="84">
        <v>8.09</v>
      </c>
      <c r="G40" s="94"/>
      <c r="H40" s="86">
        <v>67</v>
      </c>
      <c r="I40" s="84">
        <v>13.37</v>
      </c>
      <c r="J40" s="127"/>
      <c r="K40" s="133"/>
      <c r="L40" s="134"/>
      <c r="M40" s="127"/>
      <c r="N40" s="81">
        <v>53</v>
      </c>
      <c r="O40" s="84">
        <v>1.077</v>
      </c>
      <c r="P40" s="94"/>
      <c r="Q40" s="128">
        <v>64</v>
      </c>
      <c r="R40" s="130">
        <v>3.21</v>
      </c>
      <c r="AF40" s="94"/>
      <c r="AG40" s="94"/>
      <c r="AH40" s="94"/>
      <c r="AI40" s="94"/>
    </row>
    <row r="41" spans="2:35" ht="16.5" thickBot="1" x14ac:dyDescent="0.3">
      <c r="E41" s="86">
        <v>66</v>
      </c>
      <c r="F41" s="84">
        <v>8.1</v>
      </c>
      <c r="G41" s="94"/>
      <c r="H41" s="86">
        <v>66</v>
      </c>
      <c r="I41" s="84">
        <v>13.4</v>
      </c>
      <c r="J41" s="127"/>
      <c r="K41" s="133"/>
      <c r="L41" s="134"/>
      <c r="M41" s="127"/>
      <c r="N41" s="81">
        <v>52</v>
      </c>
      <c r="O41" s="84">
        <v>1.08</v>
      </c>
      <c r="P41" s="94"/>
      <c r="Q41" s="128">
        <v>63</v>
      </c>
      <c r="R41" s="130">
        <v>3.22</v>
      </c>
      <c r="AF41" s="94"/>
      <c r="AG41" s="94"/>
      <c r="AH41" s="94"/>
      <c r="AI41" s="94"/>
    </row>
    <row r="42" spans="2:35" ht="16.5" thickBot="1" x14ac:dyDescent="0.3">
      <c r="E42" s="86">
        <v>65</v>
      </c>
      <c r="F42" s="84">
        <v>8.1199999999999992</v>
      </c>
      <c r="G42" s="94"/>
      <c r="H42" s="86">
        <v>65</v>
      </c>
      <c r="I42" s="84">
        <v>13.43</v>
      </c>
      <c r="J42" s="127"/>
      <c r="K42" s="133"/>
      <c r="L42" s="134"/>
      <c r="M42" s="127"/>
      <c r="N42" s="81">
        <v>51</v>
      </c>
      <c r="O42" s="84">
        <v>1.083</v>
      </c>
      <c r="P42" s="94"/>
      <c r="Q42" s="128">
        <v>62</v>
      </c>
      <c r="R42" s="130">
        <v>3.23</v>
      </c>
      <c r="AF42" s="94"/>
      <c r="AG42" s="94"/>
      <c r="AH42" s="94"/>
      <c r="AI42" s="94"/>
    </row>
    <row r="43" spans="2:35" ht="16.5" thickBot="1" x14ac:dyDescent="0.3">
      <c r="E43" s="86">
        <v>64</v>
      </c>
      <c r="F43" s="84">
        <v>8.14</v>
      </c>
      <c r="G43" s="94"/>
      <c r="H43" s="86">
        <v>64</v>
      </c>
      <c r="I43" s="84">
        <v>13.47</v>
      </c>
      <c r="J43" s="127"/>
      <c r="K43" s="133"/>
      <c r="L43" s="134"/>
      <c r="M43" s="127"/>
      <c r="N43" s="81">
        <v>50</v>
      </c>
      <c r="O43" s="84">
        <v>1.085</v>
      </c>
      <c r="P43" s="94"/>
      <c r="Q43" s="128">
        <v>61</v>
      </c>
      <c r="R43" s="130">
        <v>3.24</v>
      </c>
      <c r="AF43" s="94"/>
      <c r="AG43" s="94"/>
      <c r="AH43" s="94"/>
      <c r="AI43" s="94"/>
    </row>
    <row r="44" spans="2:35" ht="16.5" thickBot="1" x14ac:dyDescent="0.3">
      <c r="E44" s="87">
        <v>63</v>
      </c>
      <c r="F44" s="79">
        <v>8.16</v>
      </c>
      <c r="G44" s="94"/>
      <c r="H44" s="87">
        <v>63</v>
      </c>
      <c r="I44" s="84">
        <v>13.5</v>
      </c>
      <c r="J44" s="127"/>
      <c r="K44" s="133"/>
      <c r="L44" s="134"/>
      <c r="M44" s="127"/>
      <c r="N44" s="81">
        <v>49</v>
      </c>
      <c r="O44" s="84">
        <v>1.0880000000000001</v>
      </c>
      <c r="P44" s="94"/>
      <c r="Q44" s="128">
        <v>60</v>
      </c>
      <c r="R44" s="130">
        <v>3.25</v>
      </c>
      <c r="AF44" s="94"/>
      <c r="AG44" s="94"/>
      <c r="AH44" s="94"/>
      <c r="AI44" s="94"/>
    </row>
    <row r="45" spans="2:35" ht="16.5" thickBot="1" x14ac:dyDescent="0.3">
      <c r="E45" s="87">
        <v>62</v>
      </c>
      <c r="F45" s="79">
        <v>8.18</v>
      </c>
      <c r="G45" s="94"/>
      <c r="H45" s="87">
        <v>62</v>
      </c>
      <c r="I45" s="84">
        <v>13.52</v>
      </c>
      <c r="J45" s="127"/>
      <c r="K45" s="133"/>
      <c r="L45" s="134"/>
      <c r="M45" s="127"/>
      <c r="N45" s="81">
        <v>48</v>
      </c>
      <c r="O45" s="84">
        <v>1.0900000000000001</v>
      </c>
      <c r="P45" s="94"/>
      <c r="Q45" s="128">
        <v>59</v>
      </c>
      <c r="R45" s="130">
        <v>3.26</v>
      </c>
      <c r="AF45" s="94"/>
      <c r="AG45" s="94"/>
      <c r="AH45" s="94"/>
      <c r="AI45" s="94"/>
    </row>
    <row r="46" spans="2:35" ht="16.5" thickBot="1" x14ac:dyDescent="0.3">
      <c r="E46" s="87">
        <v>61</v>
      </c>
      <c r="F46" s="79">
        <v>8.19</v>
      </c>
      <c r="G46" s="94"/>
      <c r="H46" s="87">
        <v>61</v>
      </c>
      <c r="I46" s="84">
        <v>13.57</v>
      </c>
      <c r="J46" s="127"/>
      <c r="K46" s="133"/>
      <c r="L46" s="134"/>
      <c r="M46" s="127"/>
      <c r="N46" s="81">
        <v>47</v>
      </c>
      <c r="O46" s="84">
        <v>1.0940000000000001</v>
      </c>
      <c r="P46" s="94"/>
      <c r="Q46" s="128">
        <v>58</v>
      </c>
      <c r="R46" s="130">
        <v>3.27</v>
      </c>
      <c r="AF46" s="94"/>
      <c r="AG46" s="94"/>
      <c r="AH46" s="94"/>
      <c r="AI46" s="94"/>
    </row>
    <row r="47" spans="2:35" ht="16.5" thickBot="1" x14ac:dyDescent="0.3">
      <c r="E47" s="87">
        <v>60</v>
      </c>
      <c r="F47" s="79">
        <v>8.1999999999999993</v>
      </c>
      <c r="G47" s="94"/>
      <c r="H47" s="87">
        <v>60</v>
      </c>
      <c r="I47" s="84">
        <v>13.6</v>
      </c>
      <c r="J47" s="127"/>
      <c r="K47" s="133"/>
      <c r="L47" s="134"/>
      <c r="M47" s="127"/>
      <c r="N47" s="81">
        <v>46</v>
      </c>
      <c r="O47" s="84">
        <v>1.097</v>
      </c>
      <c r="P47" s="94"/>
      <c r="Q47" s="128">
        <v>57</v>
      </c>
      <c r="R47" s="130">
        <v>3.28</v>
      </c>
      <c r="AF47" s="94"/>
      <c r="AG47" s="94"/>
      <c r="AH47" s="94"/>
      <c r="AI47" s="94"/>
    </row>
    <row r="48" spans="2:35" ht="16.5" thickBot="1" x14ac:dyDescent="0.3">
      <c r="E48" s="87">
        <v>59</v>
      </c>
      <c r="F48" s="79">
        <v>8.2200000000000006</v>
      </c>
      <c r="G48" s="94"/>
      <c r="H48" s="87">
        <v>59</v>
      </c>
      <c r="I48" s="84">
        <v>13.63</v>
      </c>
      <c r="J48" s="127"/>
      <c r="K48" s="133"/>
      <c r="L48" s="134"/>
      <c r="M48" s="127"/>
      <c r="N48" s="81">
        <v>45</v>
      </c>
      <c r="O48" s="84">
        <v>1.1000000000000001</v>
      </c>
      <c r="P48" s="94"/>
      <c r="Q48" s="128">
        <v>56</v>
      </c>
      <c r="R48" s="130">
        <v>3.29</v>
      </c>
      <c r="AF48" s="94"/>
      <c r="AG48" s="94"/>
      <c r="AH48" s="94"/>
      <c r="AI48" s="94"/>
    </row>
    <row r="49" spans="5:35" ht="16.5" thickBot="1" x14ac:dyDescent="0.3">
      <c r="E49" s="87">
        <v>58</v>
      </c>
      <c r="F49" s="79">
        <v>8.24</v>
      </c>
      <c r="G49" s="94"/>
      <c r="H49" s="87">
        <v>58</v>
      </c>
      <c r="I49" s="84">
        <v>13.67</v>
      </c>
      <c r="J49" s="127"/>
      <c r="K49" s="133"/>
      <c r="L49" s="134"/>
      <c r="M49" s="127"/>
      <c r="N49" s="81">
        <v>44</v>
      </c>
      <c r="O49" s="84">
        <v>1.103</v>
      </c>
      <c r="P49" s="94"/>
      <c r="Q49" s="128">
        <v>55</v>
      </c>
      <c r="R49" s="130">
        <v>3.3</v>
      </c>
      <c r="AF49" s="94"/>
      <c r="AG49" s="94"/>
      <c r="AH49" s="94"/>
      <c r="AI49" s="94"/>
    </row>
    <row r="50" spans="5:35" ht="16.5" thickBot="1" x14ac:dyDescent="0.3">
      <c r="E50" s="87">
        <v>57</v>
      </c>
      <c r="F50" s="79">
        <v>8.26</v>
      </c>
      <c r="G50" s="94"/>
      <c r="H50" s="87">
        <v>57</v>
      </c>
      <c r="I50" s="84">
        <v>13.7</v>
      </c>
      <c r="J50" s="127"/>
      <c r="K50" s="133"/>
      <c r="L50" s="134"/>
      <c r="M50" s="127"/>
      <c r="N50" s="81">
        <v>43</v>
      </c>
      <c r="O50" s="84">
        <v>1.1060000000000001</v>
      </c>
      <c r="P50" s="94"/>
      <c r="Q50" s="128">
        <v>54</v>
      </c>
      <c r="R50" s="130">
        <v>3.31</v>
      </c>
      <c r="AF50" s="94"/>
      <c r="AG50" s="94"/>
      <c r="AH50" s="94"/>
      <c r="AI50" s="94"/>
    </row>
    <row r="51" spans="5:35" ht="16.5" thickBot="1" x14ac:dyDescent="0.3">
      <c r="E51" s="87">
        <v>56</v>
      </c>
      <c r="F51" s="79">
        <v>8.2799999999999994</v>
      </c>
      <c r="G51" s="94"/>
      <c r="H51" s="87">
        <v>56</v>
      </c>
      <c r="I51" s="84">
        <v>13.73</v>
      </c>
      <c r="J51" s="127"/>
      <c r="K51" s="133"/>
      <c r="L51" s="134"/>
      <c r="M51" s="127"/>
      <c r="N51" s="81">
        <v>42</v>
      </c>
      <c r="O51" s="84">
        <v>1.1100000000000001</v>
      </c>
      <c r="P51" s="94"/>
      <c r="Q51" s="128">
        <v>53</v>
      </c>
      <c r="R51" s="130">
        <v>3.32</v>
      </c>
      <c r="AF51" s="94"/>
      <c r="AG51" s="94"/>
      <c r="AH51" s="94"/>
      <c r="AI51" s="94"/>
    </row>
    <row r="52" spans="5:35" ht="16.5" thickBot="1" x14ac:dyDescent="0.3">
      <c r="E52" s="87">
        <v>55</v>
      </c>
      <c r="F52" s="79">
        <v>8.2899999999999991</v>
      </c>
      <c r="G52" s="94"/>
      <c r="H52" s="87">
        <v>55</v>
      </c>
      <c r="I52" s="84">
        <v>13.77</v>
      </c>
      <c r="J52" s="127"/>
      <c r="K52" s="133"/>
      <c r="L52" s="134"/>
      <c r="M52" s="127"/>
      <c r="N52" s="81">
        <v>41</v>
      </c>
      <c r="O52" s="84">
        <v>1.115</v>
      </c>
      <c r="P52" s="94"/>
      <c r="Q52" s="128">
        <v>52</v>
      </c>
      <c r="R52" s="130">
        <v>3.33</v>
      </c>
      <c r="AF52" s="94"/>
      <c r="AG52" s="94"/>
      <c r="AH52" s="94"/>
      <c r="AI52" s="94"/>
    </row>
    <row r="53" spans="5:35" ht="16.5" thickBot="1" x14ac:dyDescent="0.3">
      <c r="E53" s="87">
        <v>54</v>
      </c>
      <c r="F53" s="79">
        <v>8.3000000000000007</v>
      </c>
      <c r="G53" s="94"/>
      <c r="H53" s="87">
        <v>54</v>
      </c>
      <c r="I53" s="84">
        <v>13.8</v>
      </c>
      <c r="J53" s="127"/>
      <c r="K53" s="133"/>
      <c r="L53" s="134"/>
      <c r="M53" s="127"/>
      <c r="N53" s="81">
        <v>40</v>
      </c>
      <c r="O53" s="84">
        <v>1.1200000000000001</v>
      </c>
      <c r="P53" s="94"/>
      <c r="Q53" s="128">
        <v>51</v>
      </c>
      <c r="R53" s="130">
        <v>3.35</v>
      </c>
      <c r="AF53" s="94"/>
      <c r="AG53" s="94"/>
      <c r="AH53" s="94"/>
      <c r="AI53" s="94"/>
    </row>
    <row r="54" spans="5:35" ht="16.5" thickBot="1" x14ac:dyDescent="0.3">
      <c r="E54" s="87">
        <v>53</v>
      </c>
      <c r="F54" s="79">
        <v>8.32</v>
      </c>
      <c r="G54" s="94"/>
      <c r="H54" s="87">
        <v>53</v>
      </c>
      <c r="I54" s="84">
        <v>13.83</v>
      </c>
      <c r="J54" s="127"/>
      <c r="K54" s="133"/>
      <c r="L54" s="134"/>
      <c r="M54" s="127"/>
      <c r="N54" s="81">
        <v>39</v>
      </c>
      <c r="O54" s="84">
        <v>1.125</v>
      </c>
      <c r="P54" s="94"/>
      <c r="Q54" s="128">
        <v>50</v>
      </c>
      <c r="R54" s="130">
        <v>3.37</v>
      </c>
      <c r="AF54" s="94"/>
      <c r="AG54" s="94"/>
      <c r="AH54" s="94"/>
      <c r="AI54" s="94"/>
    </row>
    <row r="55" spans="5:35" ht="16.5" thickBot="1" x14ac:dyDescent="0.3">
      <c r="E55" s="87">
        <v>52</v>
      </c>
      <c r="F55" s="79">
        <v>8.34</v>
      </c>
      <c r="G55" s="94"/>
      <c r="H55" s="87">
        <v>52</v>
      </c>
      <c r="I55" s="84">
        <v>13.87</v>
      </c>
      <c r="J55" s="127"/>
      <c r="K55" s="133"/>
      <c r="L55" s="134"/>
      <c r="M55" s="127"/>
      <c r="N55" s="81">
        <v>38</v>
      </c>
      <c r="O55" s="84">
        <v>1.1299999999999999</v>
      </c>
      <c r="P55" s="94"/>
      <c r="Q55" s="128">
        <v>49</v>
      </c>
      <c r="R55" s="130">
        <v>3.39</v>
      </c>
      <c r="AF55" s="94"/>
      <c r="AG55" s="94"/>
      <c r="AH55" s="94"/>
      <c r="AI55" s="94"/>
    </row>
    <row r="56" spans="5:35" ht="16.5" thickBot="1" x14ac:dyDescent="0.3">
      <c r="E56" s="87">
        <v>51</v>
      </c>
      <c r="F56" s="79">
        <v>8.35</v>
      </c>
      <c r="G56" s="94"/>
      <c r="H56" s="87">
        <v>51</v>
      </c>
      <c r="I56" s="84">
        <v>13.9</v>
      </c>
      <c r="J56" s="127"/>
      <c r="K56" s="133"/>
      <c r="L56" s="134"/>
      <c r="M56" s="127"/>
      <c r="N56" s="81">
        <v>37</v>
      </c>
      <c r="O56" s="84">
        <v>1.135</v>
      </c>
      <c r="P56" s="94"/>
      <c r="Q56" s="128">
        <v>48</v>
      </c>
      <c r="R56" s="130">
        <v>3.4</v>
      </c>
      <c r="AF56" s="94"/>
      <c r="AG56" s="94"/>
      <c r="AH56" s="94"/>
      <c r="AI56" s="94"/>
    </row>
    <row r="57" spans="5:35" ht="16.5" thickBot="1" x14ac:dyDescent="0.3">
      <c r="E57" s="87">
        <v>50</v>
      </c>
      <c r="F57" s="79">
        <v>8.36</v>
      </c>
      <c r="G57" s="94"/>
      <c r="H57" s="87">
        <v>50</v>
      </c>
      <c r="I57" s="84">
        <v>13.93</v>
      </c>
      <c r="J57" s="127"/>
      <c r="K57" s="133"/>
      <c r="L57" s="134"/>
      <c r="M57" s="127"/>
      <c r="N57" s="81">
        <v>36</v>
      </c>
      <c r="O57" s="84">
        <v>1.1399999999999999</v>
      </c>
      <c r="P57" s="94"/>
      <c r="Q57" s="128">
        <v>47</v>
      </c>
      <c r="R57" s="130">
        <v>3.41</v>
      </c>
      <c r="AF57" s="94"/>
      <c r="AG57" s="94"/>
      <c r="AH57" s="94"/>
      <c r="AI57" s="94"/>
    </row>
    <row r="58" spans="5:35" ht="16.5" thickBot="1" x14ac:dyDescent="0.3">
      <c r="E58" s="87">
        <v>49</v>
      </c>
      <c r="F58" s="79">
        <v>8.3800000000000008</v>
      </c>
      <c r="G58" s="94"/>
      <c r="H58" s="87">
        <v>49</v>
      </c>
      <c r="I58" s="84">
        <v>13.97</v>
      </c>
      <c r="J58" s="127"/>
      <c r="K58" s="133"/>
      <c r="L58" s="134"/>
      <c r="M58" s="127"/>
      <c r="N58" s="81">
        <v>35</v>
      </c>
      <c r="O58" s="84">
        <v>1.145</v>
      </c>
      <c r="P58" s="94"/>
      <c r="Q58" s="128">
        <v>46</v>
      </c>
      <c r="R58" s="130">
        <v>3.42</v>
      </c>
      <c r="AF58" s="94"/>
      <c r="AG58" s="94"/>
      <c r="AH58" s="94"/>
      <c r="AI58" s="94"/>
    </row>
    <row r="59" spans="5:35" ht="16.5" thickBot="1" x14ac:dyDescent="0.3">
      <c r="E59" s="87">
        <v>48</v>
      </c>
      <c r="F59" s="79">
        <v>8.4</v>
      </c>
      <c r="G59" s="94"/>
      <c r="H59" s="87">
        <v>48</v>
      </c>
      <c r="I59" s="84">
        <v>14</v>
      </c>
      <c r="J59" s="127"/>
      <c r="K59" s="133"/>
      <c r="L59" s="134"/>
      <c r="M59" s="127"/>
      <c r="N59" s="81">
        <v>34</v>
      </c>
      <c r="O59" s="84">
        <v>1.1499999999999999</v>
      </c>
      <c r="P59" s="94"/>
      <c r="Q59" s="128">
        <v>45</v>
      </c>
      <c r="R59" s="130">
        <v>3.43</v>
      </c>
      <c r="AF59" s="94"/>
      <c r="AG59" s="94"/>
      <c r="AH59" s="94"/>
      <c r="AI59" s="94"/>
    </row>
    <row r="60" spans="5:35" ht="16.5" thickBot="1" x14ac:dyDescent="0.3">
      <c r="E60" s="87">
        <v>47</v>
      </c>
      <c r="F60" s="79">
        <v>8.43</v>
      </c>
      <c r="G60" s="94"/>
      <c r="H60" s="87">
        <v>47</v>
      </c>
      <c r="I60" s="84">
        <v>14.05</v>
      </c>
      <c r="J60" s="127"/>
      <c r="K60" s="133"/>
      <c r="L60" s="134"/>
      <c r="M60" s="127"/>
      <c r="N60" s="81">
        <v>33</v>
      </c>
      <c r="O60" s="84">
        <v>1.155</v>
      </c>
      <c r="P60" s="94"/>
      <c r="Q60" s="128">
        <v>44</v>
      </c>
      <c r="R60" s="130">
        <v>3.44</v>
      </c>
      <c r="AF60" s="94"/>
      <c r="AG60" s="94"/>
      <c r="AH60" s="94"/>
      <c r="AI60" s="94"/>
    </row>
    <row r="61" spans="5:35" ht="16.5" thickBot="1" x14ac:dyDescent="0.3">
      <c r="E61" s="87">
        <v>46</v>
      </c>
      <c r="F61" s="79">
        <v>8.4700000000000006</v>
      </c>
      <c r="G61" s="94"/>
      <c r="H61" s="87">
        <v>46</v>
      </c>
      <c r="I61" s="84">
        <v>14.1</v>
      </c>
      <c r="J61" s="127"/>
      <c r="K61" s="133"/>
      <c r="L61" s="134"/>
      <c r="M61" s="127"/>
      <c r="N61" s="81">
        <v>32</v>
      </c>
      <c r="O61" s="84">
        <v>1.1599999999999999</v>
      </c>
      <c r="P61" s="94"/>
      <c r="Q61" s="128">
        <v>43</v>
      </c>
      <c r="R61" s="130">
        <v>3.45</v>
      </c>
      <c r="AF61" s="94"/>
      <c r="AG61" s="94"/>
      <c r="AH61" s="94"/>
      <c r="AI61" s="94"/>
    </row>
    <row r="62" spans="5:35" ht="16.5" thickBot="1" x14ac:dyDescent="0.3">
      <c r="E62" s="88">
        <v>45</v>
      </c>
      <c r="F62" s="89">
        <v>8.49</v>
      </c>
      <c r="G62" s="94"/>
      <c r="H62" s="88">
        <v>45</v>
      </c>
      <c r="I62" s="84">
        <v>14.15</v>
      </c>
      <c r="J62" s="127"/>
      <c r="K62" s="133"/>
      <c r="L62" s="134"/>
      <c r="M62" s="127"/>
      <c r="N62" s="81">
        <v>31</v>
      </c>
      <c r="O62" s="84">
        <v>1.165</v>
      </c>
      <c r="P62" s="94"/>
      <c r="Q62" s="128">
        <v>42</v>
      </c>
      <c r="R62" s="130">
        <v>3.46</v>
      </c>
      <c r="AF62" s="94"/>
      <c r="AG62" s="94"/>
      <c r="AH62" s="94"/>
      <c r="AI62" s="94"/>
    </row>
    <row r="63" spans="5:35" ht="16.5" thickBot="1" x14ac:dyDescent="0.3">
      <c r="E63" s="90">
        <v>44</v>
      </c>
      <c r="F63" s="91">
        <v>8.5</v>
      </c>
      <c r="G63" s="94"/>
      <c r="H63" s="90">
        <v>44</v>
      </c>
      <c r="I63" s="84">
        <v>14.2</v>
      </c>
      <c r="J63" s="127"/>
      <c r="K63" s="133"/>
      <c r="L63" s="134"/>
      <c r="M63" s="127"/>
      <c r="N63" s="81">
        <v>30</v>
      </c>
      <c r="O63" s="84">
        <v>1.17</v>
      </c>
      <c r="P63" s="94"/>
      <c r="Q63" s="128">
        <v>41</v>
      </c>
      <c r="R63" s="130">
        <v>3.47</v>
      </c>
      <c r="AF63" s="94"/>
      <c r="AG63" s="94"/>
      <c r="AH63" s="94"/>
      <c r="AI63" s="94"/>
    </row>
    <row r="64" spans="5:35" ht="16.5" thickBot="1" x14ac:dyDescent="0.3">
      <c r="E64" s="92">
        <v>43</v>
      </c>
      <c r="F64" s="93">
        <v>8.5399999999999991</v>
      </c>
      <c r="G64" s="94"/>
      <c r="H64" s="92">
        <v>43</v>
      </c>
      <c r="I64" s="84">
        <v>14.25</v>
      </c>
      <c r="J64" s="127"/>
      <c r="K64" s="133"/>
      <c r="L64" s="134"/>
      <c r="M64" s="127"/>
      <c r="N64" s="81">
        <v>29</v>
      </c>
      <c r="O64" s="84">
        <v>1.175</v>
      </c>
      <c r="P64" s="94"/>
      <c r="Q64" s="128">
        <v>40</v>
      </c>
      <c r="R64" s="130">
        <v>3.48</v>
      </c>
      <c r="AF64" s="94"/>
      <c r="AG64" s="94"/>
      <c r="AH64" s="94"/>
      <c r="AI64" s="94"/>
    </row>
    <row r="65" spans="5:35" ht="16.5" thickBot="1" x14ac:dyDescent="0.3">
      <c r="E65" s="92">
        <v>41</v>
      </c>
      <c r="F65" s="93">
        <v>8.58</v>
      </c>
      <c r="G65" s="94"/>
      <c r="H65" s="165">
        <v>42</v>
      </c>
      <c r="I65" s="84">
        <v>14.3</v>
      </c>
      <c r="J65" s="127"/>
      <c r="K65" s="133"/>
      <c r="L65" s="134"/>
      <c r="M65" s="127"/>
      <c r="N65" s="81">
        <v>28</v>
      </c>
      <c r="O65" s="84">
        <v>1.18</v>
      </c>
      <c r="P65" s="94"/>
      <c r="Q65" s="128">
        <v>39</v>
      </c>
      <c r="R65" s="130">
        <v>3.49</v>
      </c>
      <c r="AF65" s="94"/>
      <c r="AG65" s="94"/>
      <c r="AH65" s="94"/>
      <c r="AI65" s="94"/>
    </row>
    <row r="66" spans="5:35" ht="16.5" thickBot="1" x14ac:dyDescent="0.3">
      <c r="E66" s="92">
        <v>40</v>
      </c>
      <c r="F66" s="93">
        <v>8.6</v>
      </c>
      <c r="G66" s="94"/>
      <c r="H66" s="92">
        <v>41</v>
      </c>
      <c r="I66" s="84">
        <v>14.35</v>
      </c>
      <c r="J66" s="127"/>
      <c r="K66" s="133"/>
      <c r="L66" s="134"/>
      <c r="M66" s="127"/>
      <c r="N66" s="81">
        <v>27</v>
      </c>
      <c r="O66" s="84">
        <v>1.1850000000000001</v>
      </c>
      <c r="P66" s="94"/>
      <c r="Q66" s="128">
        <v>38</v>
      </c>
      <c r="R66" s="130">
        <v>3.51</v>
      </c>
      <c r="AF66" s="94"/>
      <c r="AG66" s="94"/>
      <c r="AH66" s="94"/>
      <c r="AI66" s="94"/>
    </row>
    <row r="67" spans="5:35" ht="16.5" thickBot="1" x14ac:dyDescent="0.3">
      <c r="E67" s="92">
        <v>39</v>
      </c>
      <c r="F67" s="93">
        <v>8.6300000000000008</v>
      </c>
      <c r="G67" s="94"/>
      <c r="H67" s="92">
        <v>40</v>
      </c>
      <c r="I67" s="84">
        <v>14.4</v>
      </c>
      <c r="J67" s="127"/>
      <c r="L67" s="134"/>
      <c r="M67" s="127"/>
      <c r="N67" s="81">
        <v>26</v>
      </c>
      <c r="O67" s="84">
        <v>1.19</v>
      </c>
      <c r="P67" s="94"/>
      <c r="Q67" s="128">
        <v>37</v>
      </c>
      <c r="R67" s="130">
        <v>3.53</v>
      </c>
      <c r="AF67" s="94"/>
      <c r="AG67" s="94"/>
      <c r="AH67" s="94"/>
      <c r="AI67" s="94"/>
    </row>
    <row r="68" spans="5:35" ht="16.5" thickBot="1" x14ac:dyDescent="0.3">
      <c r="E68" s="92">
        <v>38</v>
      </c>
      <c r="F68" s="93">
        <v>8.65</v>
      </c>
      <c r="G68" s="94"/>
      <c r="H68" s="92">
        <v>39</v>
      </c>
      <c r="I68" s="84">
        <v>14.45</v>
      </c>
      <c r="J68" s="127"/>
      <c r="L68" s="134"/>
      <c r="M68" s="127"/>
      <c r="N68" s="81">
        <v>25</v>
      </c>
      <c r="O68" s="84">
        <v>1.2</v>
      </c>
      <c r="P68" s="94"/>
      <c r="Q68" s="128">
        <v>36</v>
      </c>
      <c r="R68" s="130">
        <v>3.55</v>
      </c>
      <c r="AF68" s="94"/>
      <c r="AG68" s="94"/>
      <c r="AH68" s="94"/>
      <c r="AI68" s="94"/>
    </row>
    <row r="69" spans="5:35" ht="16.5" thickBot="1" x14ac:dyDescent="0.3">
      <c r="E69" s="92">
        <v>37</v>
      </c>
      <c r="F69" s="93">
        <v>8.68</v>
      </c>
      <c r="G69" s="94"/>
      <c r="H69" s="92">
        <v>38</v>
      </c>
      <c r="I69" s="84">
        <v>14.5</v>
      </c>
      <c r="J69" s="127"/>
      <c r="L69" s="134"/>
      <c r="M69" s="127"/>
      <c r="N69" s="81">
        <v>24</v>
      </c>
      <c r="O69" s="84">
        <v>1.21</v>
      </c>
      <c r="P69" s="94"/>
      <c r="Q69" s="128">
        <v>35</v>
      </c>
      <c r="R69" s="130">
        <v>3.57</v>
      </c>
      <c r="AF69" s="94"/>
      <c r="AG69" s="94"/>
      <c r="AH69" s="94"/>
      <c r="AI69" s="94"/>
    </row>
    <row r="70" spans="5:35" ht="16.5" thickBot="1" x14ac:dyDescent="0.3">
      <c r="E70" s="92">
        <v>36</v>
      </c>
      <c r="F70" s="93">
        <v>8.6999999999999993</v>
      </c>
      <c r="G70" s="94"/>
      <c r="H70" s="92">
        <v>37</v>
      </c>
      <c r="I70" s="84">
        <v>14.55</v>
      </c>
      <c r="J70" s="127"/>
      <c r="L70" s="134"/>
      <c r="M70" s="127"/>
      <c r="N70" s="81">
        <v>23</v>
      </c>
      <c r="O70" s="84">
        <v>1.22</v>
      </c>
      <c r="P70" s="94"/>
      <c r="Q70" s="128">
        <v>34</v>
      </c>
      <c r="R70" s="130">
        <v>3.59</v>
      </c>
      <c r="AF70" s="94"/>
      <c r="AG70" s="94"/>
      <c r="AH70" s="94"/>
      <c r="AI70" s="94"/>
    </row>
    <row r="71" spans="5:35" ht="16.5" thickBot="1" x14ac:dyDescent="0.3">
      <c r="E71" s="92">
        <v>35</v>
      </c>
      <c r="F71" s="93">
        <v>8.73</v>
      </c>
      <c r="G71" s="94"/>
      <c r="H71" s="92">
        <v>36</v>
      </c>
      <c r="I71" s="84">
        <v>14.6</v>
      </c>
      <c r="J71" s="127"/>
      <c r="L71" s="134"/>
      <c r="M71" s="127"/>
      <c r="N71" s="81">
        <v>22</v>
      </c>
      <c r="O71" s="84">
        <v>1.23</v>
      </c>
      <c r="P71" s="94"/>
      <c r="Q71" s="128">
        <v>33</v>
      </c>
      <c r="R71" s="130">
        <v>4.01</v>
      </c>
      <c r="AF71" s="94"/>
      <c r="AG71" s="94"/>
      <c r="AH71" s="94"/>
      <c r="AI71" s="94"/>
    </row>
    <row r="72" spans="5:35" ht="16.5" thickBot="1" x14ac:dyDescent="0.3">
      <c r="E72" s="92">
        <v>34</v>
      </c>
      <c r="F72" s="93">
        <v>8.75</v>
      </c>
      <c r="G72" s="94"/>
      <c r="H72" s="92">
        <v>35</v>
      </c>
      <c r="I72" s="84">
        <v>14.65</v>
      </c>
      <c r="J72" s="127"/>
      <c r="L72" s="134"/>
      <c r="M72" s="127"/>
      <c r="N72" s="81">
        <v>21</v>
      </c>
      <c r="O72" s="84">
        <v>1.24</v>
      </c>
      <c r="P72" s="94"/>
      <c r="Q72" s="128">
        <v>32</v>
      </c>
      <c r="R72" s="130">
        <v>4.03</v>
      </c>
      <c r="AF72" s="94"/>
      <c r="AG72" s="94"/>
      <c r="AH72" s="94"/>
      <c r="AI72" s="94"/>
    </row>
    <row r="73" spans="5:35" ht="16.5" thickBot="1" x14ac:dyDescent="0.3">
      <c r="E73" s="92">
        <v>33</v>
      </c>
      <c r="F73" s="93">
        <v>8.7799999999999994</v>
      </c>
      <c r="G73" s="94"/>
      <c r="H73" s="92">
        <v>34</v>
      </c>
      <c r="I73" s="167">
        <v>14.7</v>
      </c>
      <c r="J73" s="127"/>
      <c r="L73" s="134"/>
      <c r="M73" s="127"/>
      <c r="N73" s="80">
        <v>20</v>
      </c>
      <c r="O73" s="83">
        <v>1.25</v>
      </c>
      <c r="P73" s="94"/>
      <c r="Q73" s="128">
        <v>31</v>
      </c>
      <c r="R73" s="130">
        <v>4.05</v>
      </c>
      <c r="AF73" s="94"/>
      <c r="AG73" s="94"/>
      <c r="AH73" s="94"/>
      <c r="AI73" s="94"/>
    </row>
    <row r="74" spans="5:35" ht="16.5" thickBot="1" x14ac:dyDescent="0.3">
      <c r="E74" s="92">
        <v>32</v>
      </c>
      <c r="F74" s="93">
        <v>8.8000000000000007</v>
      </c>
      <c r="G74" s="94"/>
      <c r="H74" s="166">
        <v>33</v>
      </c>
      <c r="I74" s="116">
        <v>14.75</v>
      </c>
      <c r="J74" s="9"/>
      <c r="L74" s="134"/>
      <c r="M74" s="9"/>
      <c r="Q74" s="128">
        <v>30</v>
      </c>
      <c r="R74" s="130">
        <v>4.0999999999999996</v>
      </c>
      <c r="AF74" s="94"/>
      <c r="AG74" s="94"/>
      <c r="AH74" s="94"/>
      <c r="AI74" s="94"/>
    </row>
    <row r="75" spans="5:35" ht="16.5" thickBot="1" x14ac:dyDescent="0.3">
      <c r="E75" s="92">
        <v>31</v>
      </c>
      <c r="F75" s="93">
        <v>8.85</v>
      </c>
      <c r="G75" s="94"/>
      <c r="H75" s="166">
        <v>32</v>
      </c>
      <c r="I75" s="116">
        <v>14.8</v>
      </c>
      <c r="J75" s="9"/>
      <c r="L75" s="134"/>
      <c r="M75" s="9"/>
      <c r="Q75" s="128">
        <v>29</v>
      </c>
      <c r="R75" s="130">
        <v>4.1500000000000004</v>
      </c>
      <c r="AF75" s="94"/>
      <c r="AG75" s="94"/>
      <c r="AH75" s="94"/>
      <c r="AI75" s="94"/>
    </row>
    <row r="76" spans="5:35" ht="16.5" thickBot="1" x14ac:dyDescent="0.3">
      <c r="E76" s="92">
        <v>30</v>
      </c>
      <c r="F76" s="93">
        <v>8.9</v>
      </c>
      <c r="G76" s="94"/>
      <c r="H76" s="166">
        <v>31</v>
      </c>
      <c r="I76" s="116">
        <v>14.9</v>
      </c>
      <c r="J76" s="9"/>
      <c r="L76" s="134"/>
      <c r="M76" s="9"/>
      <c r="Q76" s="128">
        <v>28</v>
      </c>
      <c r="R76" s="130">
        <v>4.2</v>
      </c>
      <c r="AF76" s="94"/>
      <c r="AG76" s="94"/>
      <c r="AH76" s="94"/>
      <c r="AI76" s="94"/>
    </row>
    <row r="77" spans="5:35" ht="16.5" thickBot="1" x14ac:dyDescent="0.3">
      <c r="E77" s="92">
        <v>29</v>
      </c>
      <c r="F77" s="93">
        <v>8.9499999999999993</v>
      </c>
      <c r="G77" s="94"/>
      <c r="H77" s="166">
        <v>30</v>
      </c>
      <c r="I77" s="116">
        <v>15</v>
      </c>
      <c r="J77" s="9"/>
      <c r="L77" s="134"/>
      <c r="M77" s="9"/>
      <c r="Q77" s="128">
        <v>27</v>
      </c>
      <c r="R77" s="130">
        <v>4.25</v>
      </c>
      <c r="AF77" s="94"/>
      <c r="AG77" s="94"/>
      <c r="AH77" s="94"/>
      <c r="AI77" s="94"/>
    </row>
    <row r="78" spans="5:35" ht="16.5" thickBot="1" x14ac:dyDescent="0.3">
      <c r="E78" s="92">
        <v>28</v>
      </c>
      <c r="F78" s="93">
        <v>9</v>
      </c>
      <c r="G78" s="94"/>
      <c r="H78" s="166">
        <v>29</v>
      </c>
      <c r="I78" s="116">
        <v>15.1</v>
      </c>
      <c r="J78" s="9"/>
      <c r="L78" s="134"/>
      <c r="M78" s="9"/>
      <c r="Q78" s="128">
        <v>26</v>
      </c>
      <c r="R78" s="130">
        <v>4.3</v>
      </c>
      <c r="AF78" s="94"/>
      <c r="AG78" s="94"/>
      <c r="AH78" s="94"/>
      <c r="AI78" s="94"/>
    </row>
    <row r="79" spans="5:35" ht="16.5" thickBot="1" x14ac:dyDescent="0.3">
      <c r="E79" s="92">
        <v>27</v>
      </c>
      <c r="F79" s="93">
        <v>9.0500000000000007</v>
      </c>
      <c r="G79" s="94"/>
      <c r="H79" s="166">
        <v>28</v>
      </c>
      <c r="I79" s="116">
        <v>15.2</v>
      </c>
      <c r="J79" s="9"/>
      <c r="L79" s="134"/>
      <c r="M79" s="9"/>
      <c r="Q79" s="128">
        <v>25</v>
      </c>
      <c r="R79" s="130">
        <v>4.3499999999999996</v>
      </c>
      <c r="AF79" s="94"/>
      <c r="AG79" s="94"/>
      <c r="AH79" s="94"/>
      <c r="AI79" s="94"/>
    </row>
    <row r="80" spans="5:35" ht="16.5" thickBot="1" x14ac:dyDescent="0.3">
      <c r="E80" s="92">
        <v>26</v>
      </c>
      <c r="F80" s="93">
        <v>9.1</v>
      </c>
      <c r="G80" s="94"/>
      <c r="H80" s="166">
        <v>27</v>
      </c>
      <c r="I80" s="116">
        <v>15.3</v>
      </c>
      <c r="J80" s="9"/>
      <c r="L80" s="134"/>
      <c r="M80" s="9"/>
      <c r="Q80" s="128">
        <v>24</v>
      </c>
      <c r="R80" s="130">
        <v>4.4000000000000004</v>
      </c>
      <c r="AF80" s="94"/>
      <c r="AG80" s="94"/>
      <c r="AH80" s="94"/>
      <c r="AI80" s="94"/>
    </row>
    <row r="81" spans="5:35" ht="16.5" thickBot="1" x14ac:dyDescent="0.3">
      <c r="E81" s="92">
        <v>25</v>
      </c>
      <c r="F81" s="93">
        <v>9.1999999999999993</v>
      </c>
      <c r="G81" s="94"/>
      <c r="H81" s="166">
        <v>26</v>
      </c>
      <c r="I81" s="116">
        <v>15.4</v>
      </c>
      <c r="J81" s="9"/>
      <c r="L81" s="134"/>
      <c r="M81" s="9"/>
      <c r="Q81" s="128">
        <v>23</v>
      </c>
      <c r="R81" s="130">
        <v>4.45</v>
      </c>
      <c r="AF81" s="94"/>
      <c r="AG81" s="94"/>
      <c r="AH81" s="94"/>
      <c r="AI81" s="94"/>
    </row>
    <row r="82" spans="5:35" ht="16.5" thickBot="1" x14ac:dyDescent="0.3">
      <c r="E82" s="92">
        <v>24</v>
      </c>
      <c r="F82" s="93">
        <v>9.3000000000000007</v>
      </c>
      <c r="G82" s="94"/>
      <c r="H82" s="166">
        <v>25</v>
      </c>
      <c r="I82" s="116">
        <v>15.6</v>
      </c>
      <c r="J82" s="9"/>
      <c r="L82" s="134"/>
      <c r="M82" s="9"/>
      <c r="Q82" s="128">
        <v>22</v>
      </c>
      <c r="R82" s="130">
        <v>4.5</v>
      </c>
      <c r="AF82" s="94"/>
      <c r="AG82" s="94"/>
      <c r="AH82" s="94"/>
      <c r="AI82" s="94"/>
    </row>
    <row r="83" spans="5:35" ht="16.5" thickBot="1" x14ac:dyDescent="0.3">
      <c r="E83" s="92">
        <v>23</v>
      </c>
      <c r="F83" s="93">
        <v>9.4</v>
      </c>
      <c r="G83" s="94"/>
      <c r="H83" s="166">
        <v>24</v>
      </c>
      <c r="I83" s="116">
        <v>15.8</v>
      </c>
      <c r="J83" s="9"/>
      <c r="L83" s="134"/>
      <c r="M83" s="9"/>
      <c r="Q83" s="128">
        <v>21</v>
      </c>
      <c r="R83" s="130">
        <v>4.55</v>
      </c>
      <c r="AF83" s="94"/>
      <c r="AG83" s="94"/>
      <c r="AH83" s="94"/>
      <c r="AI83" s="94"/>
    </row>
    <row r="84" spans="5:35" ht="16.5" thickBot="1" x14ac:dyDescent="0.3">
      <c r="E84" s="92">
        <v>22</v>
      </c>
      <c r="F84" s="93">
        <v>9.5</v>
      </c>
      <c r="G84" s="94"/>
      <c r="H84" s="166">
        <v>23</v>
      </c>
      <c r="I84" s="116">
        <v>16</v>
      </c>
      <c r="J84" s="9"/>
      <c r="L84" s="134"/>
      <c r="M84" s="9"/>
      <c r="Q84" s="128">
        <v>20</v>
      </c>
      <c r="R84" s="130">
        <v>5</v>
      </c>
      <c r="AF84" s="94"/>
      <c r="AG84" s="94"/>
      <c r="AH84" s="94"/>
      <c r="AI84" s="94"/>
    </row>
    <row r="85" spans="5:35" ht="16.5" thickBot="1" x14ac:dyDescent="0.3">
      <c r="E85" s="92">
        <v>21</v>
      </c>
      <c r="F85" s="93">
        <v>9.6</v>
      </c>
      <c r="G85" s="94"/>
      <c r="H85" s="166">
        <v>22</v>
      </c>
      <c r="I85" s="116">
        <v>16.2</v>
      </c>
      <c r="J85" s="9"/>
      <c r="L85" s="134"/>
      <c r="M85" s="9"/>
      <c r="Q85" s="128">
        <v>19</v>
      </c>
      <c r="R85" s="130">
        <v>5.05</v>
      </c>
      <c r="AF85" s="94"/>
      <c r="AG85" s="94"/>
      <c r="AH85" s="94"/>
      <c r="AI85" s="94"/>
    </row>
    <row r="86" spans="5:35" ht="16.5" thickBot="1" x14ac:dyDescent="0.3">
      <c r="E86" s="92">
        <v>20</v>
      </c>
      <c r="F86" s="93">
        <v>9.6999999999999993</v>
      </c>
      <c r="G86" s="94"/>
      <c r="H86" s="166">
        <v>21</v>
      </c>
      <c r="I86" s="116">
        <v>16.399999999999999</v>
      </c>
      <c r="J86" s="9"/>
      <c r="L86" s="134"/>
      <c r="M86" s="9"/>
      <c r="Q86" s="128">
        <v>18</v>
      </c>
      <c r="R86" s="130">
        <v>5.0999999999999996</v>
      </c>
      <c r="AF86" s="94"/>
      <c r="AG86" s="94"/>
      <c r="AH86" s="94"/>
      <c r="AI86" s="94"/>
    </row>
    <row r="87" spans="5:35" ht="16.5" thickBot="1" x14ac:dyDescent="0.3">
      <c r="E87" s="92">
        <v>19</v>
      </c>
      <c r="F87" s="93">
        <v>9.75</v>
      </c>
      <c r="G87" s="94"/>
      <c r="H87" s="166">
        <v>20</v>
      </c>
      <c r="I87" s="116">
        <v>16.7</v>
      </c>
      <c r="J87" s="9"/>
      <c r="L87" s="134"/>
      <c r="M87" s="9"/>
      <c r="Q87" s="128">
        <v>17</v>
      </c>
      <c r="R87" s="130">
        <v>5.15</v>
      </c>
      <c r="AF87" s="94"/>
      <c r="AG87" s="94"/>
      <c r="AH87" s="94"/>
      <c r="AI87" s="94"/>
    </row>
    <row r="88" spans="5:35" ht="16.5" thickBot="1" x14ac:dyDescent="0.3">
      <c r="E88" s="92">
        <v>18</v>
      </c>
      <c r="F88" s="93">
        <v>9.8000000000000007</v>
      </c>
      <c r="G88" s="94"/>
      <c r="H88" s="166">
        <v>19</v>
      </c>
      <c r="I88" s="168">
        <v>16.899999999999999</v>
      </c>
      <c r="J88" s="9"/>
      <c r="L88" s="133"/>
      <c r="M88" s="9"/>
      <c r="Q88" s="128">
        <v>16</v>
      </c>
      <c r="R88" s="130">
        <v>5.2</v>
      </c>
      <c r="AF88" s="94"/>
      <c r="AG88" s="94"/>
      <c r="AH88" s="94"/>
      <c r="AI88" s="94"/>
    </row>
    <row r="89" spans="5:35" ht="16.5" thickBot="1" x14ac:dyDescent="0.3">
      <c r="E89" s="92">
        <v>17</v>
      </c>
      <c r="F89" s="93">
        <v>9.85</v>
      </c>
      <c r="G89" s="94"/>
      <c r="H89" s="166">
        <v>18</v>
      </c>
      <c r="I89" s="168">
        <v>17.100000000000001</v>
      </c>
      <c r="J89" s="9"/>
      <c r="L89" s="133"/>
      <c r="M89" s="9"/>
      <c r="N89" s="97"/>
      <c r="O89" s="96"/>
      <c r="P89" s="96"/>
      <c r="Q89" s="128">
        <v>15</v>
      </c>
      <c r="R89" s="130">
        <v>5.25</v>
      </c>
      <c r="S89" s="96"/>
      <c r="T89" s="97"/>
      <c r="U89" s="96"/>
      <c r="V89" s="96"/>
      <c r="W89" s="96"/>
      <c r="X89" s="97"/>
      <c r="Y89" s="96"/>
      <c r="Z89" s="96"/>
      <c r="AA89" s="96"/>
      <c r="AB89" s="98"/>
      <c r="AC89" s="96"/>
      <c r="AD89" s="96"/>
      <c r="AE89" s="98"/>
      <c r="AF89" s="94"/>
      <c r="AG89" s="94"/>
      <c r="AH89" s="94"/>
      <c r="AI89" s="94"/>
    </row>
    <row r="90" spans="5:35" ht="16.5" thickBot="1" x14ac:dyDescent="0.3">
      <c r="E90" s="92">
        <v>16</v>
      </c>
      <c r="F90" s="93">
        <v>9.9</v>
      </c>
      <c r="H90" s="166">
        <v>17</v>
      </c>
      <c r="I90" s="91">
        <v>17.3</v>
      </c>
      <c r="J90" s="9"/>
      <c r="L90" s="133"/>
      <c r="M90" s="9"/>
      <c r="N90" s="10"/>
      <c r="O90" s="9"/>
      <c r="P90" s="9"/>
      <c r="Q90" s="128">
        <v>14</v>
      </c>
      <c r="R90" s="130">
        <v>5.3</v>
      </c>
      <c r="S90" s="9"/>
      <c r="T90" s="10"/>
      <c r="U90" s="9"/>
      <c r="V90" s="9"/>
      <c r="W90" s="9"/>
      <c r="X90" s="10"/>
      <c r="Y90" s="9"/>
      <c r="Z90" s="9"/>
      <c r="AA90" s="9"/>
      <c r="AB90" s="11"/>
      <c r="AC90" s="9"/>
      <c r="AD90" s="9"/>
      <c r="AE90" s="11"/>
    </row>
    <row r="91" spans="5:35" ht="16.5" thickBot="1" x14ac:dyDescent="0.3">
      <c r="E91" s="92">
        <v>15</v>
      </c>
      <c r="F91" s="93">
        <v>10</v>
      </c>
      <c r="H91" s="166">
        <v>16</v>
      </c>
      <c r="I91" s="91">
        <v>17.5</v>
      </c>
      <c r="J91" s="9"/>
      <c r="L91" s="133"/>
      <c r="M91" s="9"/>
      <c r="Q91" s="128">
        <v>13</v>
      </c>
      <c r="R91" s="130">
        <v>5.35</v>
      </c>
    </row>
    <row r="92" spans="5:35" ht="16.5" thickBot="1" x14ac:dyDescent="0.3">
      <c r="E92" s="92">
        <v>14</v>
      </c>
      <c r="F92" s="93">
        <v>10.1</v>
      </c>
      <c r="H92" s="166">
        <v>15</v>
      </c>
      <c r="I92" s="91">
        <v>17.600000000000001</v>
      </c>
      <c r="J92" s="9"/>
      <c r="L92" s="133"/>
      <c r="M92" s="9"/>
      <c r="Q92" s="128">
        <v>12</v>
      </c>
      <c r="R92" s="130">
        <v>5.4</v>
      </c>
    </row>
    <row r="93" spans="5:35" ht="16.5" thickBot="1" x14ac:dyDescent="0.3">
      <c r="E93" s="92">
        <v>13</v>
      </c>
      <c r="F93" s="93">
        <v>10.199999999999999</v>
      </c>
      <c r="H93" s="166">
        <v>14</v>
      </c>
      <c r="I93" s="91">
        <v>17.7</v>
      </c>
      <c r="J93" s="9"/>
      <c r="L93" s="133"/>
      <c r="M93" s="9"/>
      <c r="Q93" s="128">
        <v>11</v>
      </c>
      <c r="R93" s="130">
        <v>5.45</v>
      </c>
    </row>
    <row r="94" spans="5:35" ht="16.5" thickBot="1" x14ac:dyDescent="0.3">
      <c r="E94" s="92">
        <v>12</v>
      </c>
      <c r="F94" s="93">
        <v>10.3</v>
      </c>
      <c r="H94" s="166">
        <v>13</v>
      </c>
      <c r="I94" s="91">
        <v>17.8</v>
      </c>
      <c r="J94" s="9"/>
      <c r="L94" s="133"/>
      <c r="M94" s="9"/>
      <c r="Q94" s="128">
        <v>10</v>
      </c>
      <c r="R94" s="130">
        <v>5.5</v>
      </c>
    </row>
    <row r="95" spans="5:35" ht="16.5" thickBot="1" x14ac:dyDescent="0.3">
      <c r="E95" s="92">
        <v>11</v>
      </c>
      <c r="F95" s="93">
        <v>10.4</v>
      </c>
      <c r="H95" s="166">
        <v>12</v>
      </c>
      <c r="I95" s="91">
        <v>18</v>
      </c>
      <c r="J95" s="9"/>
      <c r="L95" s="133"/>
      <c r="M95" s="9"/>
      <c r="Q95" s="128">
        <v>9</v>
      </c>
      <c r="R95" s="130">
        <v>6</v>
      </c>
    </row>
    <row r="96" spans="5:35" ht="16.5" thickBot="1" x14ac:dyDescent="0.3">
      <c r="E96" s="92">
        <v>10</v>
      </c>
      <c r="F96" s="93">
        <v>10.5</v>
      </c>
      <c r="H96" s="166">
        <v>11</v>
      </c>
      <c r="I96" s="93">
        <v>18.100000000000001</v>
      </c>
      <c r="J96" s="9"/>
      <c r="L96" s="135"/>
      <c r="M96" s="9"/>
    </row>
    <row r="97" spans="2:13" ht="16.5" thickBot="1" x14ac:dyDescent="0.3">
      <c r="E97" s="92">
        <v>9</v>
      </c>
      <c r="F97" s="93">
        <v>10.6</v>
      </c>
      <c r="H97" s="166">
        <v>10</v>
      </c>
      <c r="I97" s="93">
        <v>18.2</v>
      </c>
      <c r="J97" s="9"/>
      <c r="L97" s="135"/>
      <c r="M97" s="9"/>
    </row>
    <row r="98" spans="2:13" ht="16.5" thickBot="1" x14ac:dyDescent="0.3">
      <c r="B98" s="5"/>
      <c r="E98" s="92">
        <v>8</v>
      </c>
      <c r="F98" s="93">
        <v>10.7</v>
      </c>
      <c r="H98" s="166">
        <v>9</v>
      </c>
      <c r="I98" s="93">
        <v>18.3</v>
      </c>
      <c r="J98" s="9"/>
      <c r="L98" s="135"/>
      <c r="M98" s="9"/>
    </row>
    <row r="99" spans="2:13" ht="16.5" thickBot="1" x14ac:dyDescent="0.3">
      <c r="B99" s="5"/>
      <c r="E99" s="92">
        <v>7</v>
      </c>
      <c r="F99" s="93">
        <v>10.8</v>
      </c>
      <c r="H99" s="166">
        <v>8</v>
      </c>
      <c r="I99" s="93">
        <v>18.399999999999999</v>
      </c>
      <c r="J99" s="9"/>
      <c r="L99" s="135"/>
      <c r="M99" s="9"/>
    </row>
    <row r="100" spans="2:13" ht="16.5" customHeight="1" thickBot="1" x14ac:dyDescent="0.3">
      <c r="B100" s="5"/>
      <c r="E100" s="92">
        <v>6</v>
      </c>
      <c r="F100" s="93">
        <v>11</v>
      </c>
      <c r="H100" s="166">
        <v>7</v>
      </c>
      <c r="I100" s="93">
        <v>18.5</v>
      </c>
      <c r="J100" s="9"/>
      <c r="L100" s="135"/>
      <c r="M100" s="9"/>
    </row>
    <row r="101" spans="2:13" ht="16.5" thickBot="1" x14ac:dyDescent="0.3">
      <c r="H101" s="166">
        <v>6</v>
      </c>
      <c r="I101" s="93">
        <v>18.899999999999999</v>
      </c>
      <c r="J101" s="71"/>
      <c r="L101" s="25"/>
      <c r="M101" s="71"/>
    </row>
    <row r="102" spans="2:13" x14ac:dyDescent="0.25">
      <c r="H102" s="71"/>
      <c r="I102" s="71"/>
      <c r="J102" s="71"/>
      <c r="L102" s="71"/>
      <c r="M102" s="71"/>
    </row>
  </sheetData>
  <sheetProtection selectLockedCells="1" selectUnlockedCells="1"/>
  <mergeCells count="16">
    <mergeCell ref="N3:O3"/>
    <mergeCell ref="Q3:R3"/>
    <mergeCell ref="N4:O4"/>
    <mergeCell ref="Q4:R4"/>
    <mergeCell ref="N5:O5"/>
    <mergeCell ref="Q5:R5"/>
    <mergeCell ref="H5:I5"/>
    <mergeCell ref="K4:L4"/>
    <mergeCell ref="K5:L5"/>
    <mergeCell ref="B3:C3"/>
    <mergeCell ref="E3:F3"/>
    <mergeCell ref="H3:I3"/>
    <mergeCell ref="K3:L3"/>
    <mergeCell ref="B4:C4"/>
    <mergeCell ref="E4:F4"/>
    <mergeCell ref="H4:I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1:V91"/>
  <sheetViews>
    <sheetView zoomScale="80" zoomScaleNormal="80" workbookViewId="0">
      <selection activeCell="O15" sqref="O15"/>
    </sheetView>
  </sheetViews>
  <sheetFormatPr defaultRowHeight="15" x14ac:dyDescent="0.25"/>
  <cols>
    <col min="3" max="3" width="10.140625" customWidth="1"/>
    <col min="6" max="6" width="10.42578125" customWidth="1"/>
    <col min="9" max="9" width="10.28515625" customWidth="1"/>
    <col min="12" max="12" width="11.28515625" customWidth="1"/>
    <col min="18" max="18" width="27.42578125" customWidth="1"/>
  </cols>
  <sheetData>
    <row r="1" spans="2:22" x14ac:dyDescent="0.25"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2:22" ht="15.75" thickBot="1" x14ac:dyDescent="0.3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2:22" ht="19.5" thickBot="1" x14ac:dyDescent="0.3">
      <c r="B3" s="296" t="s">
        <v>30</v>
      </c>
      <c r="C3" s="297"/>
      <c r="D3" s="182"/>
      <c r="E3" s="296" t="s">
        <v>30</v>
      </c>
      <c r="F3" s="297"/>
      <c r="G3" s="182"/>
      <c r="H3" s="296" t="s">
        <v>30</v>
      </c>
      <c r="I3" s="297"/>
      <c r="J3" s="138"/>
      <c r="K3" s="296" t="s">
        <v>30</v>
      </c>
      <c r="L3" s="297"/>
      <c r="M3" s="182"/>
      <c r="N3" s="294"/>
      <c r="O3" s="294"/>
      <c r="P3" s="138"/>
      <c r="Q3" s="294"/>
      <c r="R3" s="294"/>
    </row>
    <row r="4" spans="2:22" ht="48.75" customHeight="1" thickBot="1" x14ac:dyDescent="0.3">
      <c r="B4" s="298" t="s">
        <v>47</v>
      </c>
      <c r="C4" s="299"/>
      <c r="D4" s="183"/>
      <c r="E4" s="298" t="s">
        <v>41</v>
      </c>
      <c r="F4" s="299"/>
      <c r="G4" s="183"/>
      <c r="H4" s="300" t="s">
        <v>42</v>
      </c>
      <c r="I4" s="301"/>
      <c r="J4" s="139"/>
      <c r="K4" s="298" t="s">
        <v>45</v>
      </c>
      <c r="L4" s="299"/>
      <c r="M4" s="183"/>
      <c r="N4" s="295"/>
      <c r="O4" s="295"/>
      <c r="P4" s="139"/>
      <c r="Q4" s="295"/>
      <c r="R4" s="295"/>
    </row>
    <row r="5" spans="2:22" ht="16.5" thickBot="1" x14ac:dyDescent="0.3">
      <c r="B5" s="288"/>
      <c r="C5" s="289"/>
      <c r="D5" s="127"/>
      <c r="E5" s="288"/>
      <c r="F5" s="289"/>
      <c r="G5" s="127"/>
      <c r="H5" s="288"/>
      <c r="I5" s="289"/>
      <c r="J5" s="9"/>
      <c r="K5" s="288"/>
      <c r="L5" s="289"/>
      <c r="M5" s="127"/>
      <c r="N5" s="302"/>
      <c r="O5" s="302"/>
      <c r="P5" s="9"/>
      <c r="Q5" s="302"/>
      <c r="R5" s="302"/>
    </row>
    <row r="6" spans="2:22" ht="32.25" thickBot="1" x14ac:dyDescent="0.3">
      <c r="B6" s="128" t="s">
        <v>2</v>
      </c>
      <c r="C6" s="129" t="s">
        <v>3</v>
      </c>
      <c r="D6" s="127"/>
      <c r="E6" s="128" t="s">
        <v>2</v>
      </c>
      <c r="F6" s="129" t="s">
        <v>3</v>
      </c>
      <c r="G6" s="127"/>
      <c r="H6" s="128" t="s">
        <v>2</v>
      </c>
      <c r="I6" s="129" t="s">
        <v>3</v>
      </c>
      <c r="J6" s="127"/>
      <c r="K6" s="128" t="s">
        <v>2</v>
      </c>
      <c r="L6" s="129" t="s">
        <v>3</v>
      </c>
      <c r="M6" s="127"/>
      <c r="N6" s="169"/>
      <c r="O6" s="169"/>
      <c r="P6" s="9"/>
      <c r="Q6" s="169"/>
      <c r="R6" s="169"/>
    </row>
    <row r="7" spans="2:22" ht="16.5" thickBot="1" x14ac:dyDescent="0.3">
      <c r="B7" s="128">
        <f>B8</f>
        <v>102</v>
      </c>
      <c r="C7" s="129">
        <v>999</v>
      </c>
      <c r="D7" s="127"/>
      <c r="E7" s="128">
        <f>E8</f>
        <v>100</v>
      </c>
      <c r="F7" s="129">
        <v>0</v>
      </c>
      <c r="G7" s="127">
        <f>E7</f>
        <v>100</v>
      </c>
      <c r="H7" s="128">
        <f>H8</f>
        <v>100</v>
      </c>
      <c r="I7" s="129">
        <v>0</v>
      </c>
      <c r="J7" s="127">
        <f>H7</f>
        <v>100</v>
      </c>
      <c r="K7" s="128">
        <f>K8</f>
        <v>100</v>
      </c>
      <c r="L7" s="129">
        <v>0</v>
      </c>
      <c r="M7" s="127">
        <f>K7</f>
        <v>100</v>
      </c>
      <c r="N7" s="190"/>
      <c r="O7" s="190"/>
      <c r="P7" s="9"/>
      <c r="Q7" s="190"/>
      <c r="R7" s="190"/>
      <c r="T7" s="7">
        <v>0</v>
      </c>
      <c r="U7">
        <v>0</v>
      </c>
      <c r="V7">
        <f>T7</f>
        <v>0</v>
      </c>
    </row>
    <row r="8" spans="2:22" ht="17.25" customHeight="1" thickBot="1" x14ac:dyDescent="0.3">
      <c r="B8" s="184">
        <v>102</v>
      </c>
      <c r="C8" s="129">
        <v>50</v>
      </c>
      <c r="D8" s="127"/>
      <c r="E8" s="185">
        <v>100</v>
      </c>
      <c r="F8" s="186">
        <v>8.8000000000000007</v>
      </c>
      <c r="G8" s="127">
        <f t="shared" ref="G8:G71" si="0">E8</f>
        <v>100</v>
      </c>
      <c r="H8" s="185">
        <v>100</v>
      </c>
      <c r="I8" s="187">
        <v>14.8</v>
      </c>
      <c r="J8" s="127">
        <f t="shared" ref="J8:J71" si="1">H8</f>
        <v>100</v>
      </c>
      <c r="K8" s="128">
        <v>100</v>
      </c>
      <c r="L8" s="130">
        <v>3.4</v>
      </c>
      <c r="M8" s="127">
        <f t="shared" ref="M8:M71" si="2">K8</f>
        <v>100</v>
      </c>
      <c r="N8" s="169"/>
      <c r="O8" s="134"/>
      <c r="P8" s="9"/>
      <c r="Q8" s="169"/>
      <c r="R8" s="188" t="s">
        <v>41</v>
      </c>
      <c r="S8" s="142"/>
      <c r="T8">
        <f>INDEX(B$7:B$40,COUNT(B$7:B$40)-ROW(T1)+1)</f>
        <v>18</v>
      </c>
      <c r="U8">
        <f>INDEX(C$7:C$40,COUNT(C$7:C$40)-ROW(U1)+1)</f>
        <v>18</v>
      </c>
      <c r="V8">
        <f t="shared" ref="V8" si="3">T8</f>
        <v>18</v>
      </c>
    </row>
    <row r="9" spans="2:22" ht="17.25" customHeight="1" thickBot="1" x14ac:dyDescent="0.3">
      <c r="B9" s="184">
        <v>101</v>
      </c>
      <c r="C9" s="129">
        <v>49</v>
      </c>
      <c r="D9" s="127"/>
      <c r="E9" s="185">
        <v>99</v>
      </c>
      <c r="F9" s="186">
        <v>8.83</v>
      </c>
      <c r="G9" s="127">
        <f t="shared" si="0"/>
        <v>99</v>
      </c>
      <c r="H9" s="185">
        <v>99</v>
      </c>
      <c r="I9" s="187">
        <v>14.9</v>
      </c>
      <c r="J9" s="127">
        <f t="shared" si="1"/>
        <v>99</v>
      </c>
      <c r="K9" s="128">
        <v>99</v>
      </c>
      <c r="L9" s="130">
        <v>3.41</v>
      </c>
      <c r="M9" s="127">
        <f t="shared" si="2"/>
        <v>99</v>
      </c>
      <c r="N9" s="169"/>
      <c r="O9" s="134"/>
      <c r="P9" s="9"/>
      <c r="Q9" s="169"/>
      <c r="R9" s="189" t="s">
        <v>42</v>
      </c>
      <c r="S9" s="143"/>
      <c r="T9">
        <f t="shared" ref="T9:U9" si="4">INDEX(B$7:B$40,COUNT(B$7:B$40)-ROW(T2)+1)</f>
        <v>20</v>
      </c>
      <c r="U9">
        <f t="shared" si="4"/>
        <v>19</v>
      </c>
      <c r="V9">
        <f t="shared" ref="V9:V42" si="5">T9</f>
        <v>20</v>
      </c>
    </row>
    <row r="10" spans="2:22" ht="17.25" thickBot="1" x14ac:dyDescent="0.3">
      <c r="B10" s="95">
        <v>101</v>
      </c>
      <c r="C10" s="82">
        <v>48</v>
      </c>
      <c r="D10" s="94"/>
      <c r="E10" s="80">
        <v>98</v>
      </c>
      <c r="F10" s="100">
        <v>8.8699999999999992</v>
      </c>
      <c r="G10" s="127">
        <f t="shared" si="0"/>
        <v>98</v>
      </c>
      <c r="H10" s="80">
        <v>98</v>
      </c>
      <c r="I10" s="140">
        <v>14.95</v>
      </c>
      <c r="J10" s="127">
        <f t="shared" si="1"/>
        <v>98</v>
      </c>
      <c r="K10" s="81">
        <v>98</v>
      </c>
      <c r="L10" s="84">
        <v>3.42</v>
      </c>
      <c r="M10" s="127">
        <f t="shared" si="2"/>
        <v>98</v>
      </c>
      <c r="N10" s="133"/>
      <c r="O10" s="134"/>
      <c r="P10" s="9"/>
      <c r="Q10" s="133"/>
      <c r="R10" s="134"/>
      <c r="T10">
        <f t="shared" ref="T10:U10" si="6">INDEX(B$7:B$40,COUNT(B$7:B$40)-ROW(T3)+1)</f>
        <v>22</v>
      </c>
      <c r="U10">
        <f t="shared" si="6"/>
        <v>20</v>
      </c>
      <c r="V10">
        <f t="shared" si="5"/>
        <v>22</v>
      </c>
    </row>
    <row r="11" spans="2:22" ht="17.25" thickBot="1" x14ac:dyDescent="0.3">
      <c r="B11" s="95">
        <v>100</v>
      </c>
      <c r="C11" s="82">
        <v>47</v>
      </c>
      <c r="D11" s="94"/>
      <c r="E11" s="80">
        <v>97</v>
      </c>
      <c r="F11" s="100">
        <v>8.9</v>
      </c>
      <c r="G11" s="127">
        <f t="shared" si="0"/>
        <v>97</v>
      </c>
      <c r="H11" s="80">
        <v>97</v>
      </c>
      <c r="I11" s="140">
        <v>15</v>
      </c>
      <c r="J11" s="127">
        <f t="shared" si="1"/>
        <v>97</v>
      </c>
      <c r="K11" s="81">
        <v>97</v>
      </c>
      <c r="L11" s="84">
        <v>3.43</v>
      </c>
      <c r="M11" s="127">
        <f t="shared" si="2"/>
        <v>97</v>
      </c>
      <c r="N11" s="133"/>
      <c r="O11" s="134"/>
      <c r="P11" s="9"/>
      <c r="Q11" s="133"/>
      <c r="R11" s="134"/>
      <c r="T11">
        <f t="shared" ref="T11:U11" si="7">INDEX(B$7:B$40,COUNT(B$7:B$40)-ROW(T4)+1)</f>
        <v>25</v>
      </c>
      <c r="U11">
        <f t="shared" si="7"/>
        <v>21</v>
      </c>
      <c r="V11">
        <f t="shared" si="5"/>
        <v>25</v>
      </c>
    </row>
    <row r="12" spans="2:22" ht="17.25" thickBot="1" x14ac:dyDescent="0.3">
      <c r="B12" s="95">
        <v>100</v>
      </c>
      <c r="C12" s="82">
        <v>46</v>
      </c>
      <c r="D12" s="94"/>
      <c r="E12" s="80">
        <v>96</v>
      </c>
      <c r="F12" s="100">
        <v>8.92</v>
      </c>
      <c r="G12" s="127">
        <f t="shared" si="0"/>
        <v>96</v>
      </c>
      <c r="H12" s="80">
        <v>96</v>
      </c>
      <c r="I12" s="140">
        <v>15.05</v>
      </c>
      <c r="J12" s="127">
        <f t="shared" si="1"/>
        <v>96</v>
      </c>
      <c r="K12" s="81">
        <v>96</v>
      </c>
      <c r="L12" s="84">
        <v>3.44</v>
      </c>
      <c r="M12" s="127">
        <f t="shared" si="2"/>
        <v>96</v>
      </c>
      <c r="N12" s="133"/>
      <c r="O12" s="134"/>
      <c r="P12" s="9">
        <v>99</v>
      </c>
      <c r="Q12" s="133"/>
      <c r="R12" s="134"/>
      <c r="T12">
        <f t="shared" ref="T12:U12" si="8">INDEX(B$7:B$40,COUNT(B$7:B$40)-ROW(T5)+1)</f>
        <v>28</v>
      </c>
      <c r="U12">
        <f t="shared" si="8"/>
        <v>22</v>
      </c>
      <c r="V12">
        <f t="shared" si="5"/>
        <v>28</v>
      </c>
    </row>
    <row r="13" spans="2:22" ht="17.25" thickBot="1" x14ac:dyDescent="0.3">
      <c r="B13" s="95">
        <v>98</v>
      </c>
      <c r="C13" s="82">
        <v>45</v>
      </c>
      <c r="D13" s="94"/>
      <c r="E13" s="80">
        <v>95</v>
      </c>
      <c r="F13" s="100">
        <v>8.9600000000000009</v>
      </c>
      <c r="G13" s="127">
        <f t="shared" si="0"/>
        <v>95</v>
      </c>
      <c r="H13" s="80">
        <v>95</v>
      </c>
      <c r="I13" s="140">
        <v>15.1</v>
      </c>
      <c r="J13" s="127">
        <f t="shared" si="1"/>
        <v>95</v>
      </c>
      <c r="K13" s="81">
        <v>94</v>
      </c>
      <c r="L13" s="84">
        <v>3.45</v>
      </c>
      <c r="M13" s="127">
        <f t="shared" si="2"/>
        <v>94</v>
      </c>
      <c r="N13" s="133"/>
      <c r="O13" s="134"/>
      <c r="P13" s="9">
        <f>INDEX(B8:B41,MATCH(P12,C7:C40,-1))</f>
        <v>102</v>
      </c>
      <c r="Q13" s="133"/>
      <c r="R13" s="134"/>
      <c r="T13">
        <f t="shared" ref="T13:U13" si="9">INDEX(B$7:B$40,COUNT(B$7:B$40)-ROW(T6)+1)</f>
        <v>31</v>
      </c>
      <c r="U13">
        <f t="shared" si="9"/>
        <v>23</v>
      </c>
      <c r="V13">
        <f t="shared" si="5"/>
        <v>31</v>
      </c>
    </row>
    <row r="14" spans="2:22" ht="17.25" thickBot="1" x14ac:dyDescent="0.3">
      <c r="B14" s="95">
        <v>96</v>
      </c>
      <c r="C14" s="82">
        <v>44</v>
      </c>
      <c r="D14" s="94"/>
      <c r="E14" s="80">
        <v>94</v>
      </c>
      <c r="F14" s="100">
        <v>8.98</v>
      </c>
      <c r="G14" s="127">
        <f t="shared" si="0"/>
        <v>94</v>
      </c>
      <c r="H14" s="80">
        <v>94</v>
      </c>
      <c r="I14" s="140">
        <v>15.15</v>
      </c>
      <c r="J14" s="127">
        <f t="shared" si="1"/>
        <v>94</v>
      </c>
      <c r="K14" s="81">
        <v>92</v>
      </c>
      <c r="L14" s="84">
        <v>3.46</v>
      </c>
      <c r="M14" s="127">
        <f t="shared" si="2"/>
        <v>92</v>
      </c>
      <c r="N14" s="133"/>
      <c r="O14" s="134"/>
      <c r="P14" s="9"/>
      <c r="Q14" s="133"/>
      <c r="R14" s="134"/>
      <c r="T14">
        <f t="shared" ref="T14:U14" si="10">INDEX(B$7:B$40,COUNT(B$7:B$40)-ROW(T7)+1)</f>
        <v>35</v>
      </c>
      <c r="U14">
        <f t="shared" si="10"/>
        <v>24</v>
      </c>
      <c r="V14">
        <f t="shared" si="5"/>
        <v>35</v>
      </c>
    </row>
    <row r="15" spans="2:22" ht="17.25" thickBot="1" x14ac:dyDescent="0.3">
      <c r="B15" s="95">
        <v>94</v>
      </c>
      <c r="C15" s="82">
        <v>43</v>
      </c>
      <c r="D15" s="94"/>
      <c r="E15" s="80">
        <v>93</v>
      </c>
      <c r="F15" s="100">
        <v>9</v>
      </c>
      <c r="G15" s="127">
        <f t="shared" si="0"/>
        <v>93</v>
      </c>
      <c r="H15" s="80">
        <v>93</v>
      </c>
      <c r="I15" s="140">
        <v>15.2</v>
      </c>
      <c r="J15" s="127">
        <f t="shared" si="1"/>
        <v>93</v>
      </c>
      <c r="K15" s="81">
        <v>90</v>
      </c>
      <c r="L15" s="84">
        <v>3.47</v>
      </c>
      <c r="M15" s="127">
        <f t="shared" si="2"/>
        <v>90</v>
      </c>
      <c r="N15" s="133"/>
      <c r="O15" s="134"/>
      <c r="P15" s="9"/>
      <c r="Q15" s="133"/>
      <c r="R15" s="134"/>
      <c r="T15">
        <f t="shared" ref="T15:U15" si="11">INDEX(B$7:B$40,COUNT(B$7:B$40)-ROW(T8)+1)</f>
        <v>39</v>
      </c>
      <c r="U15">
        <f t="shared" si="11"/>
        <v>25</v>
      </c>
      <c r="V15">
        <f t="shared" si="5"/>
        <v>39</v>
      </c>
    </row>
    <row r="16" spans="2:22" ht="17.25" thickBot="1" x14ac:dyDescent="0.3">
      <c r="B16" s="95">
        <v>92</v>
      </c>
      <c r="C16" s="82">
        <v>42</v>
      </c>
      <c r="D16" s="94"/>
      <c r="E16" s="80">
        <v>92</v>
      </c>
      <c r="F16" s="100">
        <v>9.02</v>
      </c>
      <c r="G16" s="127">
        <f t="shared" si="0"/>
        <v>92</v>
      </c>
      <c r="H16" s="80">
        <v>92</v>
      </c>
      <c r="I16" s="140">
        <v>15.25</v>
      </c>
      <c r="J16" s="127">
        <f t="shared" si="1"/>
        <v>92</v>
      </c>
      <c r="K16" s="81">
        <v>88</v>
      </c>
      <c r="L16" s="84">
        <v>3.48</v>
      </c>
      <c r="M16" s="127">
        <f t="shared" si="2"/>
        <v>88</v>
      </c>
      <c r="N16" s="133"/>
      <c r="O16" s="134"/>
      <c r="P16" s="9"/>
      <c r="Q16" s="133"/>
      <c r="R16" s="134"/>
      <c r="T16">
        <f t="shared" ref="T16:U16" si="12">INDEX(B$7:B$40,COUNT(B$7:B$40)-ROW(T9)+1)</f>
        <v>43</v>
      </c>
      <c r="U16">
        <f t="shared" si="12"/>
        <v>26</v>
      </c>
      <c r="V16">
        <f t="shared" si="5"/>
        <v>43</v>
      </c>
    </row>
    <row r="17" spans="2:22" ht="17.25" thickBot="1" x14ac:dyDescent="0.3">
      <c r="B17" s="95">
        <v>90</v>
      </c>
      <c r="C17" s="82">
        <v>41</v>
      </c>
      <c r="D17" s="94"/>
      <c r="E17" s="80">
        <v>91</v>
      </c>
      <c r="F17" s="100">
        <v>9.0399999999999991</v>
      </c>
      <c r="G17" s="127">
        <f t="shared" si="0"/>
        <v>91</v>
      </c>
      <c r="H17" s="80">
        <v>91</v>
      </c>
      <c r="I17" s="140">
        <v>15.3</v>
      </c>
      <c r="J17" s="127">
        <f t="shared" si="1"/>
        <v>91</v>
      </c>
      <c r="K17" s="81">
        <v>86</v>
      </c>
      <c r="L17" s="84">
        <v>3.49</v>
      </c>
      <c r="M17" s="127">
        <f t="shared" si="2"/>
        <v>86</v>
      </c>
      <c r="N17" s="133"/>
      <c r="O17" s="134"/>
      <c r="P17" s="9"/>
      <c r="Q17" s="133"/>
      <c r="R17" s="134"/>
      <c r="T17">
        <f t="shared" ref="T17:U17" si="13">INDEX(B$7:B$40,COUNT(B$7:B$40)-ROW(T10)+1)</f>
        <v>48</v>
      </c>
      <c r="U17">
        <f t="shared" si="13"/>
        <v>27</v>
      </c>
      <c r="V17">
        <f t="shared" si="5"/>
        <v>48</v>
      </c>
    </row>
    <row r="18" spans="2:22" ht="17.25" thickBot="1" x14ac:dyDescent="0.3">
      <c r="B18" s="95">
        <v>88</v>
      </c>
      <c r="C18" s="82">
        <v>40</v>
      </c>
      <c r="D18" s="94"/>
      <c r="E18" s="80">
        <v>90</v>
      </c>
      <c r="F18" s="100">
        <v>9.06</v>
      </c>
      <c r="G18" s="127">
        <f t="shared" si="0"/>
        <v>90</v>
      </c>
      <c r="H18" s="80">
        <v>90</v>
      </c>
      <c r="I18" s="140">
        <v>15.35</v>
      </c>
      <c r="J18" s="127">
        <f t="shared" si="1"/>
        <v>90</v>
      </c>
      <c r="K18" s="81">
        <v>84</v>
      </c>
      <c r="L18" s="84">
        <v>3.5</v>
      </c>
      <c r="M18" s="127">
        <f t="shared" si="2"/>
        <v>84</v>
      </c>
      <c r="N18" s="133"/>
      <c r="O18" s="134"/>
      <c r="P18" s="9"/>
      <c r="Q18" s="133"/>
      <c r="R18" s="134"/>
      <c r="T18">
        <f t="shared" ref="T18:U18" si="14">INDEX(B$7:B$40,COUNT(B$7:B$40)-ROW(T11)+1)</f>
        <v>52</v>
      </c>
      <c r="U18">
        <f t="shared" si="14"/>
        <v>28</v>
      </c>
      <c r="V18">
        <f t="shared" si="5"/>
        <v>52</v>
      </c>
    </row>
    <row r="19" spans="2:22" ht="17.25" thickBot="1" x14ac:dyDescent="0.3">
      <c r="B19" s="95">
        <v>86</v>
      </c>
      <c r="C19" s="82">
        <v>39</v>
      </c>
      <c r="D19" s="94"/>
      <c r="E19" s="80">
        <v>89</v>
      </c>
      <c r="F19" s="100">
        <v>9.08</v>
      </c>
      <c r="G19" s="127">
        <f t="shared" si="0"/>
        <v>89</v>
      </c>
      <c r="H19" s="80">
        <v>89</v>
      </c>
      <c r="I19" s="140">
        <v>15.4</v>
      </c>
      <c r="J19" s="127">
        <f t="shared" si="1"/>
        <v>89</v>
      </c>
      <c r="K19" s="81">
        <v>82</v>
      </c>
      <c r="L19" s="84">
        <v>3.51</v>
      </c>
      <c r="M19" s="127">
        <f t="shared" si="2"/>
        <v>82</v>
      </c>
      <c r="N19" s="133"/>
      <c r="O19" s="134"/>
      <c r="P19" s="9"/>
      <c r="Q19" s="133"/>
      <c r="R19" s="134"/>
      <c r="T19">
        <f t="shared" ref="T19:U19" si="15">INDEX(B$7:B$40,COUNT(B$7:B$40)-ROW(T12)+1)</f>
        <v>56</v>
      </c>
      <c r="U19">
        <f t="shared" si="15"/>
        <v>29</v>
      </c>
      <c r="V19">
        <f t="shared" si="5"/>
        <v>56</v>
      </c>
    </row>
    <row r="20" spans="2:22" ht="17.25" thickBot="1" x14ac:dyDescent="0.3">
      <c r="B20" s="95">
        <v>83</v>
      </c>
      <c r="C20" s="82">
        <v>38</v>
      </c>
      <c r="D20" s="94"/>
      <c r="E20" s="80">
        <v>88</v>
      </c>
      <c r="F20" s="100">
        <v>9.1</v>
      </c>
      <c r="G20" s="127">
        <f t="shared" si="0"/>
        <v>88</v>
      </c>
      <c r="H20" s="80">
        <v>88</v>
      </c>
      <c r="I20" s="140">
        <v>15.45</v>
      </c>
      <c r="J20" s="127">
        <f t="shared" si="1"/>
        <v>88</v>
      </c>
      <c r="K20" s="81">
        <v>80</v>
      </c>
      <c r="L20" s="84">
        <v>3.52</v>
      </c>
      <c r="M20" s="127">
        <f t="shared" si="2"/>
        <v>80</v>
      </c>
      <c r="N20" s="133"/>
      <c r="O20" s="134"/>
      <c r="P20" s="9"/>
      <c r="Q20" s="133"/>
      <c r="R20" s="134"/>
      <c r="T20">
        <f t="shared" ref="T20:U20" si="16">INDEX(B$7:B$40,COUNT(B$7:B$40)-ROW(T13)+1)</f>
        <v>60</v>
      </c>
      <c r="U20">
        <f t="shared" si="16"/>
        <v>30</v>
      </c>
      <c r="V20">
        <f t="shared" si="5"/>
        <v>60</v>
      </c>
    </row>
    <row r="21" spans="2:22" ht="17.25" thickBot="1" x14ac:dyDescent="0.3">
      <c r="B21" s="95">
        <v>81</v>
      </c>
      <c r="C21" s="82">
        <v>37</v>
      </c>
      <c r="D21" s="94"/>
      <c r="E21" s="80">
        <v>87</v>
      </c>
      <c r="F21" s="100">
        <v>9.1199999999999992</v>
      </c>
      <c r="G21" s="127">
        <f t="shared" si="0"/>
        <v>87</v>
      </c>
      <c r="H21" s="80">
        <v>87</v>
      </c>
      <c r="I21" s="140">
        <v>15.5</v>
      </c>
      <c r="J21" s="127">
        <f t="shared" si="1"/>
        <v>87</v>
      </c>
      <c r="K21" s="81">
        <v>78</v>
      </c>
      <c r="L21" s="84">
        <v>3.53</v>
      </c>
      <c r="M21" s="127">
        <f t="shared" si="2"/>
        <v>78</v>
      </c>
      <c r="N21" s="133"/>
      <c r="O21" s="134"/>
      <c r="P21" s="9"/>
      <c r="Q21" s="133"/>
      <c r="R21" s="134"/>
      <c r="T21">
        <f t="shared" ref="T21:U21" si="17">INDEX(B$7:B$40,COUNT(B$7:B$40)-ROW(T14)+1)</f>
        <v>64</v>
      </c>
      <c r="U21">
        <f t="shared" si="17"/>
        <v>31</v>
      </c>
      <c r="V21">
        <f t="shared" si="5"/>
        <v>64</v>
      </c>
    </row>
    <row r="22" spans="2:22" ht="17.25" thickBot="1" x14ac:dyDescent="0.3">
      <c r="B22" s="95">
        <v>79</v>
      </c>
      <c r="C22" s="82">
        <v>36</v>
      </c>
      <c r="D22" s="94"/>
      <c r="E22" s="80">
        <v>86</v>
      </c>
      <c r="F22" s="100">
        <v>9.14</v>
      </c>
      <c r="G22" s="127">
        <f t="shared" si="0"/>
        <v>86</v>
      </c>
      <c r="H22" s="80">
        <v>86</v>
      </c>
      <c r="I22" s="140">
        <v>15.55</v>
      </c>
      <c r="J22" s="127">
        <f t="shared" si="1"/>
        <v>86</v>
      </c>
      <c r="K22" s="81">
        <v>76</v>
      </c>
      <c r="L22" s="84">
        <v>3.54</v>
      </c>
      <c r="M22" s="127">
        <f t="shared" si="2"/>
        <v>76</v>
      </c>
      <c r="N22" s="133"/>
      <c r="O22" s="134"/>
      <c r="P22" s="9"/>
      <c r="Q22" s="133"/>
      <c r="R22" s="134"/>
      <c r="T22">
        <f t="shared" ref="T22:U22" si="18">INDEX(B$7:B$40,COUNT(B$7:B$40)-ROW(T15)+1)</f>
        <v>68</v>
      </c>
      <c r="U22">
        <f t="shared" si="18"/>
        <v>32</v>
      </c>
      <c r="V22">
        <f t="shared" si="5"/>
        <v>68</v>
      </c>
    </row>
    <row r="23" spans="2:22" ht="17.25" thickBot="1" x14ac:dyDescent="0.3">
      <c r="B23" s="95">
        <v>77</v>
      </c>
      <c r="C23" s="82">
        <v>35</v>
      </c>
      <c r="D23" s="94"/>
      <c r="E23" s="80">
        <v>85</v>
      </c>
      <c r="F23" s="100">
        <v>9.16</v>
      </c>
      <c r="G23" s="127">
        <f t="shared" si="0"/>
        <v>85</v>
      </c>
      <c r="H23" s="80">
        <v>85</v>
      </c>
      <c r="I23" s="140">
        <v>15.6</v>
      </c>
      <c r="J23" s="127">
        <f t="shared" si="1"/>
        <v>85</v>
      </c>
      <c r="K23" s="81">
        <v>74</v>
      </c>
      <c r="L23" s="84">
        <v>3.55</v>
      </c>
      <c r="M23" s="127">
        <f t="shared" si="2"/>
        <v>74</v>
      </c>
      <c r="N23" s="133"/>
      <c r="O23" s="134"/>
      <c r="P23" s="9"/>
      <c r="Q23" s="133"/>
      <c r="R23" s="134"/>
      <c r="T23">
        <f t="shared" ref="T23:U23" si="19">INDEX(B$7:B$40,COUNT(B$7:B$40)-ROW(T16)+1)</f>
        <v>72</v>
      </c>
      <c r="U23">
        <f t="shared" si="19"/>
        <v>33</v>
      </c>
      <c r="V23">
        <f t="shared" si="5"/>
        <v>72</v>
      </c>
    </row>
    <row r="24" spans="2:22" ht="17.25" thickBot="1" x14ac:dyDescent="0.3">
      <c r="B24" s="95">
        <v>75</v>
      </c>
      <c r="C24" s="82">
        <v>34</v>
      </c>
      <c r="D24" s="94"/>
      <c r="E24" s="80">
        <v>84</v>
      </c>
      <c r="F24" s="100">
        <v>9.18</v>
      </c>
      <c r="G24" s="127">
        <f t="shared" si="0"/>
        <v>84</v>
      </c>
      <c r="H24" s="80">
        <v>84</v>
      </c>
      <c r="I24" s="140">
        <v>15.65</v>
      </c>
      <c r="J24" s="127">
        <f t="shared" si="1"/>
        <v>84</v>
      </c>
      <c r="K24" s="81">
        <v>72</v>
      </c>
      <c r="L24" s="84">
        <v>3.56</v>
      </c>
      <c r="M24" s="127">
        <f t="shared" si="2"/>
        <v>72</v>
      </c>
      <c r="N24" s="133"/>
      <c r="O24" s="134"/>
      <c r="P24" s="9"/>
      <c r="Q24" s="133"/>
      <c r="R24" s="134"/>
      <c r="T24">
        <f t="shared" ref="T24:U24" si="20">INDEX(B$7:B$40,COUNT(B$7:B$40)-ROW(T17)+1)</f>
        <v>75</v>
      </c>
      <c r="U24">
        <f t="shared" si="20"/>
        <v>34</v>
      </c>
      <c r="V24">
        <f t="shared" si="5"/>
        <v>75</v>
      </c>
    </row>
    <row r="25" spans="2:22" ht="17.25" thickBot="1" x14ac:dyDescent="0.3">
      <c r="B25" s="95">
        <v>72</v>
      </c>
      <c r="C25" s="82">
        <v>33</v>
      </c>
      <c r="D25" s="94"/>
      <c r="E25" s="80">
        <v>83</v>
      </c>
      <c r="F25" s="100">
        <v>9.1999999999999993</v>
      </c>
      <c r="G25" s="127">
        <f t="shared" si="0"/>
        <v>83</v>
      </c>
      <c r="H25" s="80">
        <v>83</v>
      </c>
      <c r="I25" s="140">
        <v>15.7</v>
      </c>
      <c r="J25" s="127">
        <f t="shared" si="1"/>
        <v>83</v>
      </c>
      <c r="K25" s="81">
        <v>69</v>
      </c>
      <c r="L25" s="84">
        <v>3.57</v>
      </c>
      <c r="M25" s="127">
        <f t="shared" si="2"/>
        <v>69</v>
      </c>
      <c r="N25" s="133"/>
      <c r="O25" s="134"/>
      <c r="P25" s="9"/>
      <c r="Q25" s="133"/>
      <c r="R25" s="134"/>
      <c r="T25">
        <f t="shared" ref="T25:U25" si="21">INDEX(B$7:B$40,COUNT(B$7:B$40)-ROW(T18)+1)</f>
        <v>77</v>
      </c>
      <c r="U25">
        <f t="shared" si="21"/>
        <v>35</v>
      </c>
      <c r="V25">
        <f t="shared" si="5"/>
        <v>77</v>
      </c>
    </row>
    <row r="26" spans="2:22" ht="17.25" thickBot="1" x14ac:dyDescent="0.3">
      <c r="B26" s="95">
        <v>68</v>
      </c>
      <c r="C26" s="82">
        <v>32</v>
      </c>
      <c r="D26" s="94"/>
      <c r="E26" s="80">
        <v>82</v>
      </c>
      <c r="F26" s="100">
        <v>9.2200000000000006</v>
      </c>
      <c r="G26" s="127">
        <f t="shared" si="0"/>
        <v>82</v>
      </c>
      <c r="H26" s="80">
        <v>82</v>
      </c>
      <c r="I26" s="140">
        <v>15.75</v>
      </c>
      <c r="J26" s="127">
        <f t="shared" si="1"/>
        <v>82</v>
      </c>
      <c r="K26" s="81">
        <v>66</v>
      </c>
      <c r="L26" s="84">
        <v>3.58</v>
      </c>
      <c r="M26" s="127">
        <f t="shared" si="2"/>
        <v>66</v>
      </c>
      <c r="N26" s="133"/>
      <c r="O26" s="134"/>
      <c r="P26" s="9"/>
      <c r="Q26" s="133"/>
      <c r="R26" s="134"/>
      <c r="T26">
        <f t="shared" ref="T26:U26" si="22">INDEX(B$7:B$40,COUNT(B$7:B$40)-ROW(T19)+1)</f>
        <v>79</v>
      </c>
      <c r="U26">
        <f t="shared" si="22"/>
        <v>36</v>
      </c>
      <c r="V26">
        <f t="shared" si="5"/>
        <v>79</v>
      </c>
    </row>
    <row r="27" spans="2:22" ht="17.25" thickBot="1" x14ac:dyDescent="0.3">
      <c r="B27" s="95">
        <v>64</v>
      </c>
      <c r="C27" s="82">
        <v>31</v>
      </c>
      <c r="D27" s="94"/>
      <c r="E27" s="80">
        <v>81</v>
      </c>
      <c r="F27" s="100">
        <v>9.24</v>
      </c>
      <c r="G27" s="127">
        <f t="shared" si="0"/>
        <v>81</v>
      </c>
      <c r="H27" s="80">
        <v>81</v>
      </c>
      <c r="I27" s="140">
        <v>15.8</v>
      </c>
      <c r="J27" s="127">
        <f t="shared" si="1"/>
        <v>81</v>
      </c>
      <c r="K27" s="81">
        <v>63</v>
      </c>
      <c r="L27" s="84">
        <v>3.59</v>
      </c>
      <c r="M27" s="127">
        <f t="shared" si="2"/>
        <v>63</v>
      </c>
      <c r="N27" s="133"/>
      <c r="O27" s="134"/>
      <c r="P27" s="9"/>
      <c r="Q27" s="133"/>
      <c r="R27" s="134"/>
      <c r="T27">
        <f t="shared" ref="T27:U27" si="23">INDEX(B$7:B$40,COUNT(B$7:B$40)-ROW(T20)+1)</f>
        <v>81</v>
      </c>
      <c r="U27">
        <f t="shared" si="23"/>
        <v>37</v>
      </c>
      <c r="V27">
        <f t="shared" si="5"/>
        <v>81</v>
      </c>
    </row>
    <row r="28" spans="2:22" ht="17.25" thickBot="1" x14ac:dyDescent="0.3">
      <c r="B28" s="95">
        <v>60</v>
      </c>
      <c r="C28" s="82">
        <v>30</v>
      </c>
      <c r="D28" s="94"/>
      <c r="E28" s="80">
        <v>80</v>
      </c>
      <c r="F28" s="100">
        <v>9.26</v>
      </c>
      <c r="G28" s="127">
        <f t="shared" si="0"/>
        <v>80</v>
      </c>
      <c r="H28" s="80">
        <v>80</v>
      </c>
      <c r="I28" s="140">
        <v>15.85</v>
      </c>
      <c r="J28" s="127">
        <f t="shared" si="1"/>
        <v>80</v>
      </c>
      <c r="K28" s="81">
        <v>60</v>
      </c>
      <c r="L28" s="84">
        <v>4</v>
      </c>
      <c r="M28" s="127">
        <f t="shared" si="2"/>
        <v>60</v>
      </c>
      <c r="N28" s="133"/>
      <c r="O28" s="134"/>
      <c r="P28" s="9"/>
      <c r="Q28" s="133"/>
      <c r="R28" s="134"/>
      <c r="T28">
        <f t="shared" ref="T28:U28" si="24">INDEX(B$7:B$40,COUNT(B$7:B$40)-ROW(T21)+1)</f>
        <v>83</v>
      </c>
      <c r="U28">
        <f t="shared" si="24"/>
        <v>38</v>
      </c>
      <c r="V28">
        <f t="shared" si="5"/>
        <v>83</v>
      </c>
    </row>
    <row r="29" spans="2:22" ht="17.25" thickBot="1" x14ac:dyDescent="0.3">
      <c r="B29" s="95">
        <v>56</v>
      </c>
      <c r="C29" s="82">
        <v>29</v>
      </c>
      <c r="D29" s="94"/>
      <c r="E29" s="80">
        <v>79</v>
      </c>
      <c r="F29" s="100">
        <v>9.2799999999999994</v>
      </c>
      <c r="G29" s="127">
        <f t="shared" si="0"/>
        <v>79</v>
      </c>
      <c r="H29" s="80">
        <v>79</v>
      </c>
      <c r="I29" s="140">
        <v>15.9</v>
      </c>
      <c r="J29" s="127">
        <f t="shared" si="1"/>
        <v>79</v>
      </c>
      <c r="K29" s="81">
        <v>59</v>
      </c>
      <c r="L29" s="84">
        <v>4.0199999999999996</v>
      </c>
      <c r="M29" s="127">
        <f t="shared" si="2"/>
        <v>59</v>
      </c>
      <c r="N29" s="133"/>
      <c r="O29" s="134"/>
      <c r="P29" s="9"/>
      <c r="Q29" s="133"/>
      <c r="R29" s="134"/>
      <c r="T29">
        <f t="shared" ref="T29:U29" si="25">INDEX(B$7:B$40,COUNT(B$7:B$40)-ROW(T22)+1)</f>
        <v>86</v>
      </c>
      <c r="U29">
        <f t="shared" si="25"/>
        <v>39</v>
      </c>
      <c r="V29">
        <f t="shared" si="5"/>
        <v>86</v>
      </c>
    </row>
    <row r="30" spans="2:22" ht="17.25" thickBot="1" x14ac:dyDescent="0.3">
      <c r="B30" s="95">
        <v>52</v>
      </c>
      <c r="C30" s="82">
        <v>28</v>
      </c>
      <c r="D30" s="94"/>
      <c r="E30" s="80">
        <v>78</v>
      </c>
      <c r="F30" s="100">
        <v>9.3000000000000007</v>
      </c>
      <c r="G30" s="127">
        <f t="shared" si="0"/>
        <v>78</v>
      </c>
      <c r="H30" s="80">
        <v>78</v>
      </c>
      <c r="I30" s="140">
        <v>15.95</v>
      </c>
      <c r="J30" s="127">
        <f t="shared" si="1"/>
        <v>78</v>
      </c>
      <c r="K30" s="81">
        <v>58</v>
      </c>
      <c r="L30" s="84">
        <v>4.04</v>
      </c>
      <c r="M30" s="127">
        <f t="shared" si="2"/>
        <v>58</v>
      </c>
      <c r="N30" s="133"/>
      <c r="O30" s="134"/>
      <c r="P30" s="9"/>
      <c r="Q30" s="133"/>
      <c r="R30" s="134"/>
      <c r="T30">
        <f t="shared" ref="T30:U30" si="26">INDEX(B$7:B$40,COUNT(B$7:B$40)-ROW(T23)+1)</f>
        <v>88</v>
      </c>
      <c r="U30">
        <f t="shared" si="26"/>
        <v>40</v>
      </c>
      <c r="V30">
        <f t="shared" si="5"/>
        <v>88</v>
      </c>
    </row>
    <row r="31" spans="2:22" ht="17.25" thickBot="1" x14ac:dyDescent="0.3">
      <c r="B31" s="95">
        <v>48</v>
      </c>
      <c r="C31" s="82">
        <v>27</v>
      </c>
      <c r="D31" s="94"/>
      <c r="E31" s="80">
        <v>77</v>
      </c>
      <c r="F31" s="100">
        <v>9.31</v>
      </c>
      <c r="G31" s="127">
        <f t="shared" si="0"/>
        <v>77</v>
      </c>
      <c r="H31" s="80">
        <v>77</v>
      </c>
      <c r="I31" s="140">
        <v>16</v>
      </c>
      <c r="J31" s="127">
        <f t="shared" si="1"/>
        <v>77</v>
      </c>
      <c r="K31" s="81">
        <v>57</v>
      </c>
      <c r="L31" s="84">
        <v>4.07</v>
      </c>
      <c r="M31" s="127">
        <f t="shared" si="2"/>
        <v>57</v>
      </c>
      <c r="N31" s="133"/>
      <c r="O31" s="134"/>
      <c r="P31" s="9"/>
      <c r="Q31" s="133"/>
      <c r="R31" s="134"/>
      <c r="T31">
        <f t="shared" ref="T31:U31" si="27">INDEX(B$7:B$40,COUNT(B$7:B$40)-ROW(T24)+1)</f>
        <v>90</v>
      </c>
      <c r="U31">
        <f t="shared" si="27"/>
        <v>41</v>
      </c>
      <c r="V31">
        <f t="shared" si="5"/>
        <v>90</v>
      </c>
    </row>
    <row r="32" spans="2:22" ht="17.25" thickBot="1" x14ac:dyDescent="0.3">
      <c r="B32" s="95">
        <v>43</v>
      </c>
      <c r="C32" s="82">
        <v>26</v>
      </c>
      <c r="D32" s="94"/>
      <c r="E32" s="80">
        <v>76</v>
      </c>
      <c r="F32" s="100">
        <v>9.33</v>
      </c>
      <c r="G32" s="127">
        <f t="shared" si="0"/>
        <v>76</v>
      </c>
      <c r="H32" s="80">
        <v>76</v>
      </c>
      <c r="I32" s="140">
        <v>16.05</v>
      </c>
      <c r="J32" s="127">
        <f t="shared" si="1"/>
        <v>76</v>
      </c>
      <c r="K32" s="81">
        <v>56</v>
      </c>
      <c r="L32" s="84">
        <v>4</v>
      </c>
      <c r="M32" s="127">
        <f t="shared" si="2"/>
        <v>56</v>
      </c>
      <c r="N32" s="133"/>
      <c r="O32" s="134"/>
      <c r="P32" s="9"/>
      <c r="Q32" s="133"/>
      <c r="R32" s="134"/>
      <c r="T32">
        <f t="shared" ref="T32:U32" si="28">INDEX(B$7:B$40,COUNT(B$7:B$40)-ROW(T25)+1)</f>
        <v>92</v>
      </c>
      <c r="U32">
        <f t="shared" si="28"/>
        <v>42</v>
      </c>
      <c r="V32">
        <f t="shared" si="5"/>
        <v>92</v>
      </c>
    </row>
    <row r="33" spans="2:22" ht="17.25" thickBot="1" x14ac:dyDescent="0.3">
      <c r="B33" s="95">
        <v>39</v>
      </c>
      <c r="C33" s="82">
        <v>25</v>
      </c>
      <c r="D33" s="94"/>
      <c r="E33" s="80">
        <v>75</v>
      </c>
      <c r="F33" s="100">
        <v>9.35</v>
      </c>
      <c r="G33" s="127">
        <f t="shared" si="0"/>
        <v>75</v>
      </c>
      <c r="H33" s="80">
        <v>75</v>
      </c>
      <c r="I33" s="140">
        <v>16.100000000000001</v>
      </c>
      <c r="J33" s="127">
        <f t="shared" si="1"/>
        <v>75</v>
      </c>
      <c r="K33" s="81">
        <v>55</v>
      </c>
      <c r="L33" s="84">
        <v>4.13</v>
      </c>
      <c r="M33" s="127">
        <f t="shared" si="2"/>
        <v>55</v>
      </c>
      <c r="N33" s="133"/>
      <c r="O33" s="134"/>
      <c r="P33" s="9"/>
      <c r="Q33" s="133"/>
      <c r="R33" s="134"/>
      <c r="T33">
        <f t="shared" ref="T33:U33" si="29">INDEX(B$7:B$40,COUNT(B$7:B$40)-ROW(T26)+1)</f>
        <v>94</v>
      </c>
      <c r="U33">
        <f t="shared" si="29"/>
        <v>43</v>
      </c>
      <c r="V33">
        <f t="shared" si="5"/>
        <v>94</v>
      </c>
    </row>
    <row r="34" spans="2:22" ht="17.25" thickBot="1" x14ac:dyDescent="0.3">
      <c r="B34" s="95">
        <v>35</v>
      </c>
      <c r="C34" s="82">
        <v>24</v>
      </c>
      <c r="D34" s="94"/>
      <c r="E34" s="80">
        <v>74</v>
      </c>
      <c r="F34" s="100">
        <v>9.3699999999999992</v>
      </c>
      <c r="G34" s="127">
        <f t="shared" si="0"/>
        <v>74</v>
      </c>
      <c r="H34" s="80">
        <v>74</v>
      </c>
      <c r="I34" s="140">
        <v>16.13</v>
      </c>
      <c r="J34" s="127">
        <f t="shared" si="1"/>
        <v>74</v>
      </c>
      <c r="K34" s="81">
        <v>54</v>
      </c>
      <c r="L34" s="84">
        <v>4.16</v>
      </c>
      <c r="M34" s="127">
        <f t="shared" si="2"/>
        <v>54</v>
      </c>
      <c r="N34" s="133"/>
      <c r="O34" s="134"/>
      <c r="P34" s="9"/>
      <c r="Q34" s="133"/>
      <c r="R34" s="134"/>
      <c r="T34">
        <f t="shared" ref="T34:U34" si="30">INDEX(B$7:B$40,COUNT(B$7:B$40)-ROW(T27)+1)</f>
        <v>96</v>
      </c>
      <c r="U34">
        <f t="shared" si="30"/>
        <v>44</v>
      </c>
      <c r="V34">
        <f t="shared" si="5"/>
        <v>96</v>
      </c>
    </row>
    <row r="35" spans="2:22" ht="17.25" thickBot="1" x14ac:dyDescent="0.3">
      <c r="B35" s="95">
        <v>31</v>
      </c>
      <c r="C35" s="82">
        <v>23</v>
      </c>
      <c r="D35" s="94"/>
      <c r="E35" s="80">
        <v>73</v>
      </c>
      <c r="F35" s="100">
        <v>9.39</v>
      </c>
      <c r="G35" s="127">
        <f t="shared" si="0"/>
        <v>73</v>
      </c>
      <c r="H35" s="80">
        <v>73</v>
      </c>
      <c r="I35" s="140">
        <v>16.170000000000002</v>
      </c>
      <c r="J35" s="127">
        <f t="shared" si="1"/>
        <v>73</v>
      </c>
      <c r="K35" s="81">
        <v>53</v>
      </c>
      <c r="L35" s="84">
        <v>4.1900000000000004</v>
      </c>
      <c r="M35" s="127">
        <f t="shared" si="2"/>
        <v>53</v>
      </c>
      <c r="N35" s="133"/>
      <c r="O35" s="134"/>
      <c r="P35" s="9"/>
      <c r="Q35" s="133"/>
      <c r="R35" s="134"/>
      <c r="T35">
        <f t="shared" ref="T35:U35" si="31">INDEX(B$7:B$40,COUNT(B$7:B$40)-ROW(T28)+1)</f>
        <v>98</v>
      </c>
      <c r="U35">
        <f t="shared" si="31"/>
        <v>45</v>
      </c>
      <c r="V35">
        <f t="shared" si="5"/>
        <v>98</v>
      </c>
    </row>
    <row r="36" spans="2:22" ht="17.25" thickBot="1" x14ac:dyDescent="0.3">
      <c r="B36" s="95">
        <v>28</v>
      </c>
      <c r="C36" s="82">
        <v>22</v>
      </c>
      <c r="D36" s="94"/>
      <c r="E36" s="80">
        <v>72</v>
      </c>
      <c r="F36" s="100">
        <v>9.4</v>
      </c>
      <c r="G36" s="127">
        <f t="shared" si="0"/>
        <v>72</v>
      </c>
      <c r="H36" s="80">
        <v>72</v>
      </c>
      <c r="I36" s="140">
        <v>16.2</v>
      </c>
      <c r="J36" s="127">
        <f t="shared" si="1"/>
        <v>72</v>
      </c>
      <c r="K36" s="81">
        <v>52</v>
      </c>
      <c r="L36" s="84">
        <v>4.22</v>
      </c>
      <c r="M36" s="127">
        <f t="shared" si="2"/>
        <v>52</v>
      </c>
      <c r="N36" s="133"/>
      <c r="O36" s="134"/>
      <c r="P36" s="9"/>
      <c r="Q36" s="133"/>
      <c r="R36" s="134"/>
      <c r="T36">
        <f t="shared" ref="T36:U36" si="32">INDEX(B$7:B$40,COUNT(B$7:B$40)-ROW(T29)+1)</f>
        <v>100</v>
      </c>
      <c r="U36">
        <f t="shared" si="32"/>
        <v>46</v>
      </c>
      <c r="V36">
        <f t="shared" si="5"/>
        <v>100</v>
      </c>
    </row>
    <row r="37" spans="2:22" ht="17.25" thickBot="1" x14ac:dyDescent="0.3">
      <c r="B37" s="95">
        <v>25</v>
      </c>
      <c r="C37" s="82">
        <v>21</v>
      </c>
      <c r="D37" s="94"/>
      <c r="E37" s="80">
        <v>71</v>
      </c>
      <c r="F37" s="100">
        <v>9.41</v>
      </c>
      <c r="G37" s="127">
        <f t="shared" si="0"/>
        <v>71</v>
      </c>
      <c r="H37" s="80">
        <v>71</v>
      </c>
      <c r="I37" s="140">
        <v>16.23</v>
      </c>
      <c r="J37" s="127">
        <f t="shared" si="1"/>
        <v>71</v>
      </c>
      <c r="K37" s="81">
        <v>51</v>
      </c>
      <c r="L37" s="84">
        <v>4.25</v>
      </c>
      <c r="M37" s="127">
        <f t="shared" si="2"/>
        <v>51</v>
      </c>
      <c r="N37" s="133"/>
      <c r="O37" s="134"/>
      <c r="P37" s="9"/>
      <c r="Q37" s="133"/>
      <c r="R37" s="134"/>
      <c r="T37">
        <f t="shared" ref="T37:U37" si="33">INDEX(B$7:B$40,COUNT(B$7:B$40)-ROW(T30)+1)</f>
        <v>100</v>
      </c>
      <c r="U37">
        <f t="shared" si="33"/>
        <v>47</v>
      </c>
      <c r="V37">
        <f t="shared" si="5"/>
        <v>100</v>
      </c>
    </row>
    <row r="38" spans="2:22" ht="17.25" thickBot="1" x14ac:dyDescent="0.3">
      <c r="B38" s="95">
        <v>22</v>
      </c>
      <c r="C38" s="82">
        <v>20</v>
      </c>
      <c r="D38" s="94"/>
      <c r="E38" s="80">
        <v>70</v>
      </c>
      <c r="F38" s="100">
        <v>9.43</v>
      </c>
      <c r="G38" s="127">
        <f t="shared" si="0"/>
        <v>70</v>
      </c>
      <c r="H38" s="80">
        <v>70</v>
      </c>
      <c r="I38" s="140">
        <v>16.27</v>
      </c>
      <c r="J38" s="127">
        <f t="shared" si="1"/>
        <v>70</v>
      </c>
      <c r="K38" s="81">
        <v>50</v>
      </c>
      <c r="L38" s="84">
        <v>4.2699999999999996</v>
      </c>
      <c r="M38" s="127">
        <f t="shared" si="2"/>
        <v>50</v>
      </c>
      <c r="N38" s="133"/>
      <c r="O38" s="134"/>
      <c r="P38" s="9"/>
      <c r="Q38" s="133"/>
      <c r="R38" s="134"/>
      <c r="T38">
        <f t="shared" ref="T38:U38" si="34">INDEX(B$7:B$40,COUNT(B$7:B$40)-ROW(T31)+1)</f>
        <v>101</v>
      </c>
      <c r="U38">
        <f t="shared" si="34"/>
        <v>48</v>
      </c>
      <c r="V38">
        <f t="shared" si="5"/>
        <v>101</v>
      </c>
    </row>
    <row r="39" spans="2:22" ht="17.25" thickBot="1" x14ac:dyDescent="0.3">
      <c r="B39" s="95">
        <v>20</v>
      </c>
      <c r="C39" s="82">
        <v>19</v>
      </c>
      <c r="D39" s="94"/>
      <c r="E39" s="80">
        <v>69</v>
      </c>
      <c r="F39" s="100">
        <v>9.4499999999999993</v>
      </c>
      <c r="G39" s="127">
        <f t="shared" si="0"/>
        <v>69</v>
      </c>
      <c r="H39" s="80">
        <v>69</v>
      </c>
      <c r="I39" s="140">
        <v>16.3</v>
      </c>
      <c r="J39" s="127">
        <f t="shared" si="1"/>
        <v>69</v>
      </c>
      <c r="K39" s="81">
        <v>49</v>
      </c>
      <c r="L39" s="84">
        <v>4.29</v>
      </c>
      <c r="M39" s="127">
        <f t="shared" si="2"/>
        <v>49</v>
      </c>
      <c r="N39" s="133"/>
      <c r="O39" s="134"/>
      <c r="P39" s="9"/>
      <c r="Q39" s="133"/>
      <c r="R39" s="134"/>
      <c r="T39">
        <f t="shared" ref="T39:U39" si="35">INDEX(B$7:B$40,COUNT(B$7:B$40)-ROW(T32)+1)</f>
        <v>101</v>
      </c>
      <c r="U39">
        <f t="shared" si="35"/>
        <v>49</v>
      </c>
      <c r="V39">
        <f t="shared" si="5"/>
        <v>101</v>
      </c>
    </row>
    <row r="40" spans="2:22" ht="17.25" thickBot="1" x14ac:dyDescent="0.3">
      <c r="B40" s="95">
        <v>18</v>
      </c>
      <c r="C40" s="82">
        <v>18</v>
      </c>
      <c r="D40" s="94"/>
      <c r="E40" s="80">
        <v>68</v>
      </c>
      <c r="F40" s="100">
        <v>9.4700000000000006</v>
      </c>
      <c r="G40" s="127">
        <f t="shared" si="0"/>
        <v>68</v>
      </c>
      <c r="H40" s="80">
        <v>68</v>
      </c>
      <c r="I40" s="140">
        <v>16.329999999999998</v>
      </c>
      <c r="J40" s="127">
        <f t="shared" si="1"/>
        <v>68</v>
      </c>
      <c r="K40" s="81">
        <v>48</v>
      </c>
      <c r="L40" s="84">
        <v>4.3099999999999996</v>
      </c>
      <c r="M40" s="127">
        <f t="shared" si="2"/>
        <v>48</v>
      </c>
      <c r="N40" s="133"/>
      <c r="O40" s="134"/>
      <c r="P40" s="9"/>
      <c r="Q40" s="133"/>
      <c r="R40" s="134"/>
      <c r="T40">
        <f t="shared" ref="T40:U40" si="36">INDEX(B$7:B$40,COUNT(B$7:B$40)-ROW(T33)+1)</f>
        <v>102</v>
      </c>
      <c r="U40">
        <f t="shared" si="36"/>
        <v>50</v>
      </c>
      <c r="V40">
        <f t="shared" si="5"/>
        <v>102</v>
      </c>
    </row>
    <row r="41" spans="2:22" ht="16.5" thickBot="1" x14ac:dyDescent="0.3">
      <c r="B41" s="94">
        <v>0</v>
      </c>
      <c r="C41" s="94">
        <v>0</v>
      </c>
      <c r="D41" s="94"/>
      <c r="E41" s="80">
        <v>67</v>
      </c>
      <c r="F41" s="100">
        <v>9.49</v>
      </c>
      <c r="G41" s="127">
        <f t="shared" si="0"/>
        <v>67</v>
      </c>
      <c r="H41" s="80">
        <v>67</v>
      </c>
      <c r="I41" s="140">
        <v>16.37</v>
      </c>
      <c r="J41" s="127">
        <f t="shared" si="1"/>
        <v>67</v>
      </c>
      <c r="K41" s="81">
        <v>47</v>
      </c>
      <c r="L41" s="84">
        <v>4.33</v>
      </c>
      <c r="M41" s="127">
        <f t="shared" si="2"/>
        <v>47</v>
      </c>
      <c r="N41" s="133"/>
      <c r="O41" s="134"/>
      <c r="P41" s="9"/>
      <c r="Q41" s="133"/>
      <c r="R41" s="134"/>
      <c r="T41">
        <f t="shared" ref="T41:U41" si="37">INDEX(B$7:B$40,COUNT(B$7:B$40)-ROW(T34)+1)</f>
        <v>102</v>
      </c>
      <c r="U41">
        <f t="shared" si="37"/>
        <v>999</v>
      </c>
      <c r="V41">
        <f t="shared" si="5"/>
        <v>102</v>
      </c>
    </row>
    <row r="42" spans="2:22" ht="16.5" thickBot="1" x14ac:dyDescent="0.3">
      <c r="B42" s="94"/>
      <c r="C42" s="94"/>
      <c r="D42" s="94"/>
      <c r="E42" s="80">
        <v>66</v>
      </c>
      <c r="F42" s="100">
        <v>9.5</v>
      </c>
      <c r="G42" s="127">
        <f t="shared" si="0"/>
        <v>66</v>
      </c>
      <c r="H42" s="80">
        <v>66</v>
      </c>
      <c r="I42" s="140">
        <v>16.399999999999999</v>
      </c>
      <c r="J42" s="127">
        <f t="shared" si="1"/>
        <v>66</v>
      </c>
      <c r="K42" s="81">
        <v>46</v>
      </c>
      <c r="L42" s="84">
        <v>4.3499999999999996</v>
      </c>
      <c r="M42" s="127">
        <f t="shared" si="2"/>
        <v>46</v>
      </c>
      <c r="N42" s="133"/>
      <c r="O42" s="134"/>
      <c r="P42" s="9"/>
      <c r="Q42" s="133"/>
      <c r="R42" s="134"/>
      <c r="T42" t="e">
        <f>INDEX(B$7:B$40,COUNT(B$7:B$40)-ROW(T35)+1)</f>
        <v>#VALUE!</v>
      </c>
      <c r="U42" t="e">
        <f>INDEX(C$7:C$40,COUNT(C$7:C$40)-ROW(U35)+1)</f>
        <v>#VALUE!</v>
      </c>
      <c r="V42" t="e">
        <f t="shared" si="5"/>
        <v>#VALUE!</v>
      </c>
    </row>
    <row r="43" spans="2:22" ht="16.5" thickBot="1" x14ac:dyDescent="0.3">
      <c r="B43" s="94"/>
      <c r="C43" s="94"/>
      <c r="D43" s="94"/>
      <c r="E43" s="80">
        <v>65</v>
      </c>
      <c r="F43" s="100">
        <v>9.51</v>
      </c>
      <c r="G43" s="127">
        <f t="shared" si="0"/>
        <v>65</v>
      </c>
      <c r="H43" s="80">
        <v>65</v>
      </c>
      <c r="I43" s="140">
        <v>16.420000000000002</v>
      </c>
      <c r="J43" s="127">
        <f t="shared" si="1"/>
        <v>65</v>
      </c>
      <c r="K43" s="81">
        <v>45</v>
      </c>
      <c r="L43" s="84">
        <v>4.37</v>
      </c>
      <c r="M43" s="127">
        <f t="shared" si="2"/>
        <v>45</v>
      </c>
      <c r="N43" s="133"/>
      <c r="O43" s="134"/>
      <c r="P43" s="9"/>
      <c r="Q43" s="133"/>
      <c r="R43" s="134"/>
      <c r="T43" t="e">
        <f t="shared" ref="T43:T47" si="38">INDEX(B$7:B$40,COUNT(B$7:B$40)-ROW(T36)+1)</f>
        <v>#VALUE!</v>
      </c>
      <c r="U43" t="e">
        <f t="shared" ref="U43:U47" si="39">INDEX(C$7:C$40,COUNT(C$7:C$40)-ROW(U36)+1)</f>
        <v>#VALUE!</v>
      </c>
      <c r="V43" t="e">
        <f t="shared" ref="V43:V47" si="40">T43</f>
        <v>#VALUE!</v>
      </c>
    </row>
    <row r="44" spans="2:22" ht="16.5" thickBot="1" x14ac:dyDescent="0.3">
      <c r="B44" s="94"/>
      <c r="C44" s="94"/>
      <c r="D44" s="94"/>
      <c r="E44" s="80">
        <v>64</v>
      </c>
      <c r="F44" s="100">
        <v>9.5299999999999994</v>
      </c>
      <c r="G44" s="127">
        <f t="shared" si="0"/>
        <v>64</v>
      </c>
      <c r="H44" s="80">
        <v>64</v>
      </c>
      <c r="I44" s="140">
        <v>16.43</v>
      </c>
      <c r="J44" s="127">
        <f t="shared" si="1"/>
        <v>64</v>
      </c>
      <c r="K44" s="81">
        <v>44</v>
      </c>
      <c r="L44" s="84">
        <v>4.3899999999999997</v>
      </c>
      <c r="M44" s="127">
        <f t="shared" si="2"/>
        <v>44</v>
      </c>
      <c r="N44" s="133"/>
      <c r="O44" s="134"/>
      <c r="P44" s="9"/>
      <c r="Q44" s="133"/>
      <c r="R44" s="134"/>
      <c r="T44" t="e">
        <f t="shared" si="38"/>
        <v>#VALUE!</v>
      </c>
      <c r="U44" t="e">
        <f t="shared" si="39"/>
        <v>#VALUE!</v>
      </c>
      <c r="V44" t="e">
        <f t="shared" si="40"/>
        <v>#VALUE!</v>
      </c>
    </row>
    <row r="45" spans="2:22" ht="16.5" thickBot="1" x14ac:dyDescent="0.3">
      <c r="B45" s="94"/>
      <c r="C45" s="94"/>
      <c r="D45" s="94"/>
      <c r="E45" s="80">
        <v>63</v>
      </c>
      <c r="F45" s="100">
        <v>9.5500000000000007</v>
      </c>
      <c r="G45" s="127">
        <f t="shared" si="0"/>
        <v>63</v>
      </c>
      <c r="H45" s="80">
        <v>63</v>
      </c>
      <c r="I45" s="140">
        <v>16.5</v>
      </c>
      <c r="J45" s="127">
        <f t="shared" si="1"/>
        <v>63</v>
      </c>
      <c r="K45" s="81">
        <v>43</v>
      </c>
      <c r="L45" s="84">
        <v>4.41</v>
      </c>
      <c r="M45" s="127">
        <f t="shared" si="2"/>
        <v>43</v>
      </c>
      <c r="N45" s="133"/>
      <c r="O45" s="134"/>
      <c r="P45" s="9"/>
      <c r="Q45" s="133"/>
      <c r="R45" s="134"/>
      <c r="T45" t="e">
        <f t="shared" si="38"/>
        <v>#VALUE!</v>
      </c>
      <c r="U45" t="e">
        <f t="shared" si="39"/>
        <v>#VALUE!</v>
      </c>
      <c r="V45" t="e">
        <f t="shared" si="40"/>
        <v>#VALUE!</v>
      </c>
    </row>
    <row r="46" spans="2:22" ht="16.5" thickBot="1" x14ac:dyDescent="0.3">
      <c r="B46" s="94"/>
      <c r="C46" s="94"/>
      <c r="D46" s="94"/>
      <c r="E46" s="80">
        <v>62</v>
      </c>
      <c r="F46" s="100">
        <v>9.57</v>
      </c>
      <c r="G46" s="127">
        <f t="shared" si="0"/>
        <v>62</v>
      </c>
      <c r="H46" s="80">
        <v>62</v>
      </c>
      <c r="I46" s="140">
        <v>16.53</v>
      </c>
      <c r="J46" s="127">
        <f t="shared" si="1"/>
        <v>62</v>
      </c>
      <c r="K46" s="81">
        <v>42</v>
      </c>
      <c r="L46" s="84">
        <v>4.43</v>
      </c>
      <c r="M46" s="127">
        <f t="shared" si="2"/>
        <v>42</v>
      </c>
      <c r="N46" s="133"/>
      <c r="O46" s="134"/>
      <c r="P46" s="9"/>
      <c r="Q46" s="133"/>
      <c r="R46" s="134"/>
      <c r="T46" t="e">
        <f t="shared" si="38"/>
        <v>#VALUE!</v>
      </c>
      <c r="U46" t="e">
        <f t="shared" si="39"/>
        <v>#VALUE!</v>
      </c>
      <c r="V46" t="e">
        <f t="shared" si="40"/>
        <v>#VALUE!</v>
      </c>
    </row>
    <row r="47" spans="2:22" ht="16.5" thickBot="1" x14ac:dyDescent="0.3">
      <c r="B47" s="94"/>
      <c r="C47" s="94"/>
      <c r="D47" s="94"/>
      <c r="E47" s="80">
        <v>61</v>
      </c>
      <c r="F47" s="100">
        <v>9.59</v>
      </c>
      <c r="G47" s="127">
        <f t="shared" si="0"/>
        <v>61</v>
      </c>
      <c r="H47" s="80">
        <v>61</v>
      </c>
      <c r="I47" s="140">
        <v>16.57</v>
      </c>
      <c r="J47" s="127">
        <f t="shared" si="1"/>
        <v>61</v>
      </c>
      <c r="K47" s="81">
        <v>41</v>
      </c>
      <c r="L47" s="84">
        <v>4.45</v>
      </c>
      <c r="M47" s="127">
        <f t="shared" si="2"/>
        <v>41</v>
      </c>
      <c r="N47" s="133"/>
      <c r="O47" s="134"/>
      <c r="P47" s="9"/>
      <c r="Q47" s="133"/>
      <c r="R47" s="134"/>
      <c r="T47" t="e">
        <f t="shared" si="38"/>
        <v>#VALUE!</v>
      </c>
      <c r="U47" t="e">
        <f t="shared" si="39"/>
        <v>#VALUE!</v>
      </c>
      <c r="V47" t="e">
        <f t="shared" si="40"/>
        <v>#VALUE!</v>
      </c>
    </row>
    <row r="48" spans="2:22" ht="16.5" thickBot="1" x14ac:dyDescent="0.3">
      <c r="B48" s="94"/>
      <c r="C48" s="94"/>
      <c r="D48" s="94"/>
      <c r="E48" s="80">
        <v>60</v>
      </c>
      <c r="F48" s="100">
        <v>9.6</v>
      </c>
      <c r="G48" s="127">
        <f t="shared" si="0"/>
        <v>60</v>
      </c>
      <c r="H48" s="80">
        <v>60</v>
      </c>
      <c r="I48" s="140">
        <v>16.600000000000001</v>
      </c>
      <c r="J48" s="127">
        <f t="shared" si="1"/>
        <v>60</v>
      </c>
      <c r="K48" s="81">
        <v>40</v>
      </c>
      <c r="L48" s="84">
        <v>4.47</v>
      </c>
      <c r="M48" s="127">
        <f t="shared" si="2"/>
        <v>40</v>
      </c>
      <c r="N48" s="133"/>
      <c r="O48" s="134"/>
      <c r="P48" s="9"/>
      <c r="Q48" s="133"/>
      <c r="R48" s="134"/>
    </row>
    <row r="49" spans="2:18" ht="16.5" thickBot="1" x14ac:dyDescent="0.3">
      <c r="B49" s="94"/>
      <c r="C49" s="94"/>
      <c r="D49" s="94"/>
      <c r="E49" s="80">
        <v>59</v>
      </c>
      <c r="F49" s="100">
        <v>9.6300000000000008</v>
      </c>
      <c r="G49" s="127">
        <f t="shared" si="0"/>
        <v>59</v>
      </c>
      <c r="H49" s="80">
        <v>59</v>
      </c>
      <c r="I49" s="140">
        <v>16.649999999999999</v>
      </c>
      <c r="J49" s="127">
        <f t="shared" si="1"/>
        <v>59</v>
      </c>
      <c r="K49" s="81">
        <v>39</v>
      </c>
      <c r="L49" s="84">
        <v>4.49</v>
      </c>
      <c r="M49" s="127">
        <f t="shared" si="2"/>
        <v>39</v>
      </c>
      <c r="N49" s="133"/>
      <c r="O49" s="134"/>
      <c r="P49" s="9"/>
      <c r="Q49" s="133"/>
      <c r="R49" s="134"/>
    </row>
    <row r="50" spans="2:18" ht="16.5" thickBot="1" x14ac:dyDescent="0.3">
      <c r="B50" s="94"/>
      <c r="C50" s="94"/>
      <c r="D50" s="94"/>
      <c r="E50" s="80">
        <v>58</v>
      </c>
      <c r="F50" s="100">
        <v>9.68</v>
      </c>
      <c r="G50" s="127">
        <f t="shared" si="0"/>
        <v>58</v>
      </c>
      <c r="H50" s="80">
        <v>58</v>
      </c>
      <c r="I50" s="140">
        <v>16.7</v>
      </c>
      <c r="J50" s="127">
        <f t="shared" si="1"/>
        <v>58</v>
      </c>
      <c r="K50" s="81">
        <v>38</v>
      </c>
      <c r="L50" s="84">
        <v>4.51</v>
      </c>
      <c r="M50" s="127">
        <f t="shared" si="2"/>
        <v>38</v>
      </c>
      <c r="N50" s="133"/>
      <c r="O50" s="134"/>
      <c r="P50" s="9"/>
      <c r="Q50" s="133"/>
      <c r="R50" s="134"/>
    </row>
    <row r="51" spans="2:18" ht="16.5" thickBot="1" x14ac:dyDescent="0.3">
      <c r="B51" s="94"/>
      <c r="C51" s="94"/>
      <c r="D51" s="94"/>
      <c r="E51" s="80">
        <v>57</v>
      </c>
      <c r="F51" s="100">
        <v>9.6999999999999993</v>
      </c>
      <c r="G51" s="127">
        <f t="shared" si="0"/>
        <v>57</v>
      </c>
      <c r="H51" s="80">
        <v>57</v>
      </c>
      <c r="I51" s="140">
        <v>16.75</v>
      </c>
      <c r="J51" s="127">
        <f t="shared" si="1"/>
        <v>57</v>
      </c>
      <c r="K51" s="81">
        <v>37</v>
      </c>
      <c r="L51" s="84">
        <v>4.53</v>
      </c>
      <c r="M51" s="127">
        <f t="shared" si="2"/>
        <v>37</v>
      </c>
      <c r="N51" s="133"/>
      <c r="O51" s="134"/>
      <c r="P51" s="9"/>
      <c r="Q51" s="133"/>
      <c r="R51" s="134"/>
    </row>
    <row r="52" spans="2:18" ht="16.5" thickBot="1" x14ac:dyDescent="0.3">
      <c r="B52" s="94"/>
      <c r="C52" s="94"/>
      <c r="D52" s="94"/>
      <c r="E52" s="80">
        <v>56</v>
      </c>
      <c r="F52" s="100">
        <v>9.75</v>
      </c>
      <c r="G52" s="127">
        <f t="shared" si="0"/>
        <v>56</v>
      </c>
      <c r="H52" s="80">
        <v>56</v>
      </c>
      <c r="I52" s="140">
        <v>16.8</v>
      </c>
      <c r="J52" s="127">
        <f t="shared" si="1"/>
        <v>56</v>
      </c>
      <c r="K52" s="81">
        <v>36</v>
      </c>
      <c r="L52" s="84">
        <v>4.55</v>
      </c>
      <c r="M52" s="127">
        <f t="shared" si="2"/>
        <v>36</v>
      </c>
      <c r="N52" s="133"/>
      <c r="O52" s="134"/>
      <c r="P52" s="9"/>
      <c r="Q52" s="133"/>
      <c r="R52" s="134"/>
    </row>
    <row r="53" spans="2:18" ht="16.5" thickBot="1" x14ac:dyDescent="0.3">
      <c r="B53" s="94"/>
      <c r="C53" s="94"/>
      <c r="D53" s="94"/>
      <c r="E53" s="80">
        <v>55</v>
      </c>
      <c r="F53" s="100">
        <v>9.8000000000000007</v>
      </c>
      <c r="G53" s="127">
        <f t="shared" si="0"/>
        <v>55</v>
      </c>
      <c r="H53" s="80">
        <v>55</v>
      </c>
      <c r="I53" s="140">
        <v>16.899999999999999</v>
      </c>
      <c r="J53" s="127">
        <f t="shared" si="1"/>
        <v>55</v>
      </c>
      <c r="K53" s="81">
        <v>35</v>
      </c>
      <c r="L53" s="84">
        <v>4.57</v>
      </c>
      <c r="M53" s="127">
        <f t="shared" si="2"/>
        <v>35</v>
      </c>
      <c r="N53" s="133"/>
      <c r="O53" s="134"/>
      <c r="P53" s="9"/>
      <c r="Q53" s="133"/>
      <c r="R53" s="134"/>
    </row>
    <row r="54" spans="2:18" ht="16.5" thickBot="1" x14ac:dyDescent="0.3">
      <c r="B54" s="94"/>
      <c r="C54" s="94"/>
      <c r="D54" s="94"/>
      <c r="E54" s="80">
        <v>54</v>
      </c>
      <c r="F54" s="100">
        <v>9.85</v>
      </c>
      <c r="G54" s="127">
        <f t="shared" si="0"/>
        <v>54</v>
      </c>
      <c r="H54" s="80">
        <v>54</v>
      </c>
      <c r="I54" s="140">
        <v>16.95</v>
      </c>
      <c r="J54" s="127">
        <f t="shared" si="1"/>
        <v>54</v>
      </c>
      <c r="K54" s="81">
        <v>34</v>
      </c>
      <c r="L54" s="84">
        <v>4.59</v>
      </c>
      <c r="M54" s="127">
        <f t="shared" si="2"/>
        <v>34</v>
      </c>
      <c r="N54" s="133"/>
      <c r="O54" s="134"/>
      <c r="P54" s="9"/>
      <c r="Q54" s="133"/>
      <c r="R54" s="134"/>
    </row>
    <row r="55" spans="2:18" ht="16.5" thickBot="1" x14ac:dyDescent="0.3">
      <c r="B55" s="94"/>
      <c r="C55" s="94"/>
      <c r="D55" s="94"/>
      <c r="E55" s="80">
        <v>53</v>
      </c>
      <c r="F55" s="100">
        <v>9.9</v>
      </c>
      <c r="G55" s="127">
        <f t="shared" si="0"/>
        <v>53</v>
      </c>
      <c r="H55" s="80">
        <v>53</v>
      </c>
      <c r="I55" s="140">
        <v>17</v>
      </c>
      <c r="J55" s="127">
        <f t="shared" si="1"/>
        <v>53</v>
      </c>
      <c r="K55" s="81">
        <v>33</v>
      </c>
      <c r="L55" s="84">
        <v>5.01</v>
      </c>
      <c r="M55" s="127">
        <f t="shared" si="2"/>
        <v>33</v>
      </c>
      <c r="N55" s="133"/>
      <c r="O55" s="134"/>
      <c r="P55" s="9"/>
      <c r="Q55" s="133"/>
      <c r="R55" s="134"/>
    </row>
    <row r="56" spans="2:18" ht="16.5" thickBot="1" x14ac:dyDescent="0.3">
      <c r="B56" s="94"/>
      <c r="C56" s="94"/>
      <c r="D56" s="94"/>
      <c r="E56" s="80">
        <v>52</v>
      </c>
      <c r="F56" s="100">
        <v>9.9499999999999993</v>
      </c>
      <c r="G56" s="127">
        <f t="shared" si="0"/>
        <v>52</v>
      </c>
      <c r="H56" s="80">
        <v>52</v>
      </c>
      <c r="I56" s="140">
        <v>17.100000000000001</v>
      </c>
      <c r="J56" s="127">
        <f t="shared" si="1"/>
        <v>52</v>
      </c>
      <c r="K56" s="81">
        <v>32</v>
      </c>
      <c r="L56" s="84">
        <v>5.03</v>
      </c>
      <c r="M56" s="127">
        <f t="shared" si="2"/>
        <v>32</v>
      </c>
      <c r="N56" s="133"/>
      <c r="O56" s="134"/>
      <c r="P56" s="9"/>
      <c r="Q56" s="133"/>
      <c r="R56" s="134"/>
    </row>
    <row r="57" spans="2:18" ht="16.5" thickBot="1" x14ac:dyDescent="0.3">
      <c r="B57" s="94"/>
      <c r="C57" s="94"/>
      <c r="D57" s="94"/>
      <c r="E57" s="80">
        <v>51</v>
      </c>
      <c r="F57" s="100">
        <v>10</v>
      </c>
      <c r="G57" s="127">
        <f t="shared" si="0"/>
        <v>51</v>
      </c>
      <c r="H57" s="80">
        <v>51</v>
      </c>
      <c r="I57" s="140">
        <v>17.2</v>
      </c>
      <c r="J57" s="127">
        <f t="shared" si="1"/>
        <v>51</v>
      </c>
      <c r="K57" s="81">
        <v>31</v>
      </c>
      <c r="L57" s="84">
        <v>5.05</v>
      </c>
      <c r="M57" s="127">
        <f t="shared" si="2"/>
        <v>31</v>
      </c>
      <c r="N57" s="133"/>
      <c r="O57" s="134"/>
      <c r="P57" s="9"/>
      <c r="Q57" s="133"/>
      <c r="R57" s="134"/>
    </row>
    <row r="58" spans="2:18" ht="16.5" thickBot="1" x14ac:dyDescent="0.3">
      <c r="B58" s="94"/>
      <c r="C58" s="94"/>
      <c r="D58" s="94"/>
      <c r="E58" s="80">
        <v>50</v>
      </c>
      <c r="F58" s="100">
        <v>10.050000000000001</v>
      </c>
      <c r="G58" s="127">
        <f t="shared" si="0"/>
        <v>50</v>
      </c>
      <c r="H58" s="80">
        <v>50</v>
      </c>
      <c r="I58" s="140">
        <v>17.25</v>
      </c>
      <c r="J58" s="127">
        <f t="shared" si="1"/>
        <v>50</v>
      </c>
      <c r="K58" s="81">
        <v>30</v>
      </c>
      <c r="L58" s="84">
        <v>5.07</v>
      </c>
      <c r="M58" s="127">
        <f t="shared" si="2"/>
        <v>30</v>
      </c>
      <c r="N58" s="133"/>
      <c r="O58" s="134"/>
      <c r="P58" s="9"/>
      <c r="Q58" s="133"/>
      <c r="R58" s="134"/>
    </row>
    <row r="59" spans="2:18" ht="16.5" thickBot="1" x14ac:dyDescent="0.3">
      <c r="B59" s="94"/>
      <c r="C59" s="94"/>
      <c r="D59" s="94"/>
      <c r="E59" s="80">
        <v>49</v>
      </c>
      <c r="F59" s="100">
        <v>10.1</v>
      </c>
      <c r="G59" s="127">
        <f t="shared" si="0"/>
        <v>49</v>
      </c>
      <c r="H59" s="80">
        <v>49</v>
      </c>
      <c r="I59" s="140">
        <v>17.3</v>
      </c>
      <c r="J59" s="127">
        <f t="shared" si="1"/>
        <v>49</v>
      </c>
      <c r="K59" s="81">
        <v>29</v>
      </c>
      <c r="L59" s="84">
        <v>5.09</v>
      </c>
      <c r="M59" s="127">
        <f t="shared" si="2"/>
        <v>29</v>
      </c>
      <c r="N59" s="133"/>
      <c r="O59" s="134"/>
      <c r="P59" s="9"/>
      <c r="Q59" s="133"/>
      <c r="R59" s="134"/>
    </row>
    <row r="60" spans="2:18" ht="16.5" thickBot="1" x14ac:dyDescent="0.3">
      <c r="B60" s="94"/>
      <c r="C60" s="94"/>
      <c r="D60" s="94"/>
      <c r="E60" s="80">
        <v>48</v>
      </c>
      <c r="F60" s="100">
        <v>10.15</v>
      </c>
      <c r="G60" s="127">
        <f t="shared" si="0"/>
        <v>48</v>
      </c>
      <c r="H60" s="80">
        <v>48</v>
      </c>
      <c r="I60" s="140">
        <v>17.399999999999999</v>
      </c>
      <c r="J60" s="127">
        <f t="shared" si="1"/>
        <v>48</v>
      </c>
      <c r="K60" s="81">
        <v>28</v>
      </c>
      <c r="L60" s="84">
        <v>5.0999999999999996</v>
      </c>
      <c r="M60" s="127">
        <f t="shared" si="2"/>
        <v>28</v>
      </c>
      <c r="N60" s="133"/>
      <c r="O60" s="134"/>
      <c r="P60" s="9"/>
      <c r="Q60" s="133"/>
      <c r="R60" s="134"/>
    </row>
    <row r="61" spans="2:18" ht="16.5" thickBot="1" x14ac:dyDescent="0.3">
      <c r="B61" s="94"/>
      <c r="C61" s="94"/>
      <c r="D61" s="94"/>
      <c r="E61" s="80">
        <v>47</v>
      </c>
      <c r="F61" s="100">
        <v>10.199999999999999</v>
      </c>
      <c r="G61" s="127">
        <f t="shared" si="0"/>
        <v>47</v>
      </c>
      <c r="H61" s="80">
        <v>47</v>
      </c>
      <c r="I61" s="140">
        <v>17.600000000000001</v>
      </c>
      <c r="J61" s="127">
        <f t="shared" si="1"/>
        <v>47</v>
      </c>
      <c r="K61" s="81">
        <v>27</v>
      </c>
      <c r="L61" s="84">
        <v>5.15</v>
      </c>
      <c r="M61" s="127">
        <f t="shared" si="2"/>
        <v>27</v>
      </c>
      <c r="N61" s="133"/>
      <c r="O61" s="134"/>
      <c r="P61" s="9"/>
      <c r="Q61" s="133"/>
      <c r="R61" s="134"/>
    </row>
    <row r="62" spans="2:18" ht="16.5" thickBot="1" x14ac:dyDescent="0.3">
      <c r="B62" s="94"/>
      <c r="C62" s="94"/>
      <c r="D62" s="94"/>
      <c r="E62" s="80">
        <v>46</v>
      </c>
      <c r="F62" s="100">
        <v>10.25</v>
      </c>
      <c r="G62" s="127">
        <f t="shared" si="0"/>
        <v>46</v>
      </c>
      <c r="H62" s="80">
        <v>46</v>
      </c>
      <c r="I62" s="140">
        <v>17.649999999999999</v>
      </c>
      <c r="J62" s="127">
        <f t="shared" si="1"/>
        <v>46</v>
      </c>
      <c r="K62" s="81">
        <v>26</v>
      </c>
      <c r="L62" s="84">
        <v>5.2</v>
      </c>
      <c r="M62" s="127">
        <f t="shared" si="2"/>
        <v>26</v>
      </c>
      <c r="N62" s="133"/>
      <c r="O62" s="134"/>
      <c r="P62" s="9"/>
      <c r="Q62" s="133"/>
      <c r="R62" s="134"/>
    </row>
    <row r="63" spans="2:18" ht="16.5" thickBot="1" x14ac:dyDescent="0.3">
      <c r="B63" s="94"/>
      <c r="C63" s="94"/>
      <c r="D63" s="94"/>
      <c r="E63" s="80">
        <v>45</v>
      </c>
      <c r="F63" s="100">
        <v>10.3</v>
      </c>
      <c r="G63" s="127">
        <f t="shared" si="0"/>
        <v>45</v>
      </c>
      <c r="H63" s="80">
        <v>45</v>
      </c>
      <c r="I63" s="140">
        <v>17.7</v>
      </c>
      <c r="J63" s="127">
        <f t="shared" si="1"/>
        <v>45</v>
      </c>
      <c r="K63" s="81">
        <v>25</v>
      </c>
      <c r="L63" s="84">
        <v>5.25</v>
      </c>
      <c r="M63" s="127">
        <f t="shared" si="2"/>
        <v>25</v>
      </c>
      <c r="N63" s="133"/>
      <c r="O63" s="134"/>
      <c r="P63" s="9"/>
      <c r="Q63" s="133"/>
      <c r="R63" s="134"/>
    </row>
    <row r="64" spans="2:18" ht="16.5" thickBot="1" x14ac:dyDescent="0.3">
      <c r="B64" s="94"/>
      <c r="C64" s="94"/>
      <c r="D64" s="94"/>
      <c r="E64" s="80">
        <v>44</v>
      </c>
      <c r="F64" s="100">
        <v>10.35</v>
      </c>
      <c r="G64" s="127">
        <f t="shared" si="0"/>
        <v>44</v>
      </c>
      <c r="H64" s="80">
        <v>44</v>
      </c>
      <c r="I64" s="140">
        <v>17.8</v>
      </c>
      <c r="J64" s="127">
        <f t="shared" si="1"/>
        <v>44</v>
      </c>
      <c r="K64" s="81">
        <v>24</v>
      </c>
      <c r="L64" s="84">
        <v>5.3</v>
      </c>
      <c r="M64" s="127">
        <f t="shared" si="2"/>
        <v>24</v>
      </c>
      <c r="N64" s="133"/>
      <c r="O64" s="134"/>
      <c r="P64" s="9"/>
      <c r="Q64" s="133"/>
      <c r="R64" s="134"/>
    </row>
    <row r="65" spans="2:18" ht="16.5" thickBot="1" x14ac:dyDescent="0.3">
      <c r="B65" s="94"/>
      <c r="C65" s="94"/>
      <c r="D65" s="94"/>
      <c r="E65" s="80">
        <v>43</v>
      </c>
      <c r="F65" s="100">
        <v>10.4</v>
      </c>
      <c r="G65" s="127">
        <f t="shared" si="0"/>
        <v>43</v>
      </c>
      <c r="H65" s="80">
        <v>43</v>
      </c>
      <c r="I65" s="140">
        <v>17.899999999999999</v>
      </c>
      <c r="J65" s="127">
        <f t="shared" si="1"/>
        <v>43</v>
      </c>
      <c r="K65" s="81">
        <v>23</v>
      </c>
      <c r="L65" s="84">
        <v>5.35</v>
      </c>
      <c r="M65" s="127">
        <f t="shared" si="2"/>
        <v>23</v>
      </c>
      <c r="N65" s="133"/>
      <c r="O65" s="134"/>
      <c r="P65" s="9"/>
      <c r="Q65" s="133"/>
      <c r="R65" s="134"/>
    </row>
    <row r="66" spans="2:18" ht="16.5" thickBot="1" x14ac:dyDescent="0.3">
      <c r="B66" s="94"/>
      <c r="C66" s="94"/>
      <c r="D66" s="94"/>
      <c r="E66" s="80">
        <v>41</v>
      </c>
      <c r="F66" s="100">
        <v>10.5</v>
      </c>
      <c r="G66" s="127">
        <f t="shared" si="0"/>
        <v>41</v>
      </c>
      <c r="H66" s="80">
        <v>42</v>
      </c>
      <c r="I66" s="140">
        <v>17.95</v>
      </c>
      <c r="J66" s="127">
        <f t="shared" si="1"/>
        <v>42</v>
      </c>
      <c r="K66" s="81">
        <v>22</v>
      </c>
      <c r="L66" s="84">
        <v>5.4</v>
      </c>
      <c r="M66" s="127">
        <f t="shared" si="2"/>
        <v>22</v>
      </c>
      <c r="N66" s="133"/>
      <c r="O66" s="134"/>
      <c r="P66" s="9"/>
      <c r="Q66" s="133"/>
      <c r="R66" s="134"/>
    </row>
    <row r="67" spans="2:18" ht="16.5" thickBot="1" x14ac:dyDescent="0.3">
      <c r="B67" s="94"/>
      <c r="C67" s="94"/>
      <c r="D67" s="94"/>
      <c r="E67" s="80">
        <v>40</v>
      </c>
      <c r="F67" s="100">
        <v>10.55</v>
      </c>
      <c r="G67" s="127">
        <f t="shared" si="0"/>
        <v>40</v>
      </c>
      <c r="H67" s="80">
        <v>41</v>
      </c>
      <c r="I67" s="140">
        <v>18</v>
      </c>
      <c r="J67" s="127">
        <f t="shared" si="1"/>
        <v>41</v>
      </c>
      <c r="K67" s="81">
        <v>21</v>
      </c>
      <c r="L67" s="84">
        <v>5.5</v>
      </c>
      <c r="M67" s="127">
        <f t="shared" si="2"/>
        <v>21</v>
      </c>
      <c r="N67" s="133"/>
      <c r="O67" s="134"/>
      <c r="P67" s="9"/>
      <c r="Q67" s="133"/>
      <c r="R67" s="134"/>
    </row>
    <row r="68" spans="2:18" ht="16.5" thickBot="1" x14ac:dyDescent="0.3">
      <c r="B68" s="94"/>
      <c r="C68" s="94"/>
      <c r="D68" s="94"/>
      <c r="E68" s="80">
        <v>39</v>
      </c>
      <c r="F68" s="100">
        <v>10.6</v>
      </c>
      <c r="G68" s="127">
        <f t="shared" si="0"/>
        <v>39</v>
      </c>
      <c r="H68" s="80">
        <v>40</v>
      </c>
      <c r="I68" s="140">
        <v>18.100000000000001</v>
      </c>
      <c r="J68" s="127">
        <f t="shared" si="1"/>
        <v>40</v>
      </c>
      <c r="K68" s="81">
        <v>20</v>
      </c>
      <c r="L68" s="84">
        <v>6</v>
      </c>
      <c r="M68" s="127">
        <f t="shared" si="2"/>
        <v>20</v>
      </c>
      <c r="N68" s="133"/>
      <c r="O68" s="134"/>
      <c r="P68" s="9"/>
      <c r="Q68" s="133"/>
      <c r="R68" s="134"/>
    </row>
    <row r="69" spans="2:18" ht="16.5" thickBot="1" x14ac:dyDescent="0.3">
      <c r="B69" s="94"/>
      <c r="C69" s="94"/>
      <c r="D69" s="94"/>
      <c r="E69" s="99">
        <v>38</v>
      </c>
      <c r="F69" s="101">
        <v>10.65</v>
      </c>
      <c r="G69" s="127">
        <f t="shared" si="0"/>
        <v>38</v>
      </c>
      <c r="H69" s="99">
        <v>39</v>
      </c>
      <c r="I69" s="141">
        <v>18.149999999999999</v>
      </c>
      <c r="J69" s="127">
        <f t="shared" si="1"/>
        <v>39</v>
      </c>
      <c r="K69" s="81">
        <v>19</v>
      </c>
      <c r="L69" s="84">
        <v>6.1</v>
      </c>
      <c r="M69" s="127">
        <f t="shared" si="2"/>
        <v>19</v>
      </c>
      <c r="N69" s="133"/>
      <c r="O69" s="134"/>
      <c r="P69" s="9"/>
      <c r="Q69" s="133"/>
      <c r="R69" s="134"/>
    </row>
    <row r="70" spans="2:18" ht="16.5" thickBot="1" x14ac:dyDescent="0.3">
      <c r="B70" s="94"/>
      <c r="C70" s="94"/>
      <c r="D70" s="94"/>
      <c r="E70" s="99">
        <v>37</v>
      </c>
      <c r="F70" s="101">
        <v>10.7</v>
      </c>
      <c r="G70" s="127">
        <f t="shared" si="0"/>
        <v>37</v>
      </c>
      <c r="H70" s="99">
        <v>38</v>
      </c>
      <c r="I70" s="141">
        <v>18.2</v>
      </c>
      <c r="J70" s="127">
        <f t="shared" si="1"/>
        <v>38</v>
      </c>
      <c r="K70" s="80">
        <v>18</v>
      </c>
      <c r="L70" s="83">
        <v>6.2</v>
      </c>
      <c r="M70" s="127">
        <f t="shared" si="2"/>
        <v>18</v>
      </c>
      <c r="N70" s="133"/>
      <c r="O70" s="134"/>
      <c r="P70" s="9"/>
      <c r="Q70" s="133"/>
      <c r="R70" s="134"/>
    </row>
    <row r="71" spans="2:18" ht="16.5" thickBot="1" x14ac:dyDescent="0.3">
      <c r="B71" s="94"/>
      <c r="C71" s="94"/>
      <c r="D71" s="94"/>
      <c r="E71" s="99">
        <v>36</v>
      </c>
      <c r="F71" s="101">
        <v>10.75</v>
      </c>
      <c r="G71" s="127">
        <f t="shared" si="0"/>
        <v>36</v>
      </c>
      <c r="H71" s="99">
        <v>37</v>
      </c>
      <c r="I71" s="141">
        <v>18.3</v>
      </c>
      <c r="J71" s="127">
        <f t="shared" si="1"/>
        <v>37</v>
      </c>
      <c r="K71" s="99">
        <v>0</v>
      </c>
      <c r="L71" s="116">
        <v>6.21</v>
      </c>
      <c r="M71" s="127">
        <f t="shared" si="2"/>
        <v>0</v>
      </c>
      <c r="N71" s="9"/>
      <c r="O71" s="11"/>
      <c r="P71" s="9"/>
      <c r="Q71" s="9"/>
      <c r="R71" s="11"/>
    </row>
    <row r="72" spans="2:18" ht="16.5" thickBot="1" x14ac:dyDescent="0.3">
      <c r="B72" s="94"/>
      <c r="C72" s="94"/>
      <c r="D72" s="94"/>
      <c r="E72" s="99">
        <v>35</v>
      </c>
      <c r="F72" s="101">
        <v>10.8</v>
      </c>
      <c r="G72" s="127">
        <f t="shared" ref="G72:G91" si="41">E72</f>
        <v>35</v>
      </c>
      <c r="H72" s="99">
        <v>36</v>
      </c>
      <c r="I72" s="141">
        <v>18.399999999999999</v>
      </c>
      <c r="J72" s="127">
        <f t="shared" ref="J72:J91" si="42">H72</f>
        <v>36</v>
      </c>
      <c r="K72" s="18">
        <v>0</v>
      </c>
      <c r="L72" s="173">
        <v>999</v>
      </c>
      <c r="M72" s="127">
        <f t="shared" ref="M72:M91" si="43">K72</f>
        <v>0</v>
      </c>
      <c r="N72" s="9"/>
      <c r="O72" s="11"/>
      <c r="P72" s="9"/>
      <c r="Q72" s="9"/>
      <c r="R72" s="11"/>
    </row>
    <row r="73" spans="2:18" ht="16.5" thickBot="1" x14ac:dyDescent="0.3">
      <c r="B73" s="94"/>
      <c r="C73" s="94"/>
      <c r="D73" s="94"/>
      <c r="E73" s="99">
        <v>34</v>
      </c>
      <c r="F73" s="101">
        <v>10.9</v>
      </c>
      <c r="G73" s="127">
        <f t="shared" si="41"/>
        <v>34</v>
      </c>
      <c r="H73" s="99">
        <v>35</v>
      </c>
      <c r="I73" s="141">
        <v>18.5</v>
      </c>
      <c r="J73" s="127">
        <f t="shared" si="42"/>
        <v>35</v>
      </c>
      <c r="K73" s="18"/>
      <c r="L73" s="173"/>
      <c r="M73" s="127">
        <f t="shared" si="43"/>
        <v>0</v>
      </c>
      <c r="N73" s="9"/>
      <c r="O73" s="11"/>
      <c r="P73" s="9"/>
      <c r="Q73" s="9"/>
      <c r="R73" s="11"/>
    </row>
    <row r="74" spans="2:18" ht="16.5" thickBot="1" x14ac:dyDescent="0.3">
      <c r="B74" s="97"/>
      <c r="C74" s="96"/>
      <c r="D74" s="96"/>
      <c r="E74" s="99">
        <v>33</v>
      </c>
      <c r="F74" s="101">
        <v>10.95</v>
      </c>
      <c r="G74" s="127">
        <f t="shared" si="41"/>
        <v>33</v>
      </c>
      <c r="H74" s="99">
        <v>34</v>
      </c>
      <c r="I74" s="141">
        <v>18.55</v>
      </c>
      <c r="J74" s="127">
        <f t="shared" si="42"/>
        <v>34</v>
      </c>
      <c r="K74" s="18"/>
      <c r="L74" s="173"/>
      <c r="M74" s="127">
        <f t="shared" si="43"/>
        <v>0</v>
      </c>
      <c r="N74" s="9"/>
      <c r="O74" s="11"/>
      <c r="P74" s="9"/>
      <c r="Q74" s="9"/>
      <c r="R74" s="11"/>
    </row>
    <row r="75" spans="2:18" ht="16.5" thickBot="1" x14ac:dyDescent="0.3">
      <c r="B75" s="97"/>
      <c r="C75" s="96"/>
      <c r="D75" s="96"/>
      <c r="E75" s="99">
        <v>32</v>
      </c>
      <c r="F75" s="101">
        <v>11</v>
      </c>
      <c r="G75" s="127">
        <f t="shared" si="41"/>
        <v>32</v>
      </c>
      <c r="H75" s="99">
        <v>33</v>
      </c>
      <c r="I75" s="141">
        <v>18.600000000000001</v>
      </c>
      <c r="J75" s="127">
        <f t="shared" si="42"/>
        <v>33</v>
      </c>
      <c r="K75" s="18"/>
      <c r="L75" s="173"/>
      <c r="M75" s="127">
        <f t="shared" si="43"/>
        <v>0</v>
      </c>
      <c r="N75" s="9"/>
      <c r="O75" s="11"/>
      <c r="P75" s="9"/>
      <c r="Q75" s="9"/>
      <c r="R75" s="11"/>
    </row>
    <row r="76" spans="2:18" ht="16.5" thickBot="1" x14ac:dyDescent="0.3">
      <c r="B76" s="97"/>
      <c r="C76" s="96"/>
      <c r="D76" s="96"/>
      <c r="E76" s="99">
        <v>31</v>
      </c>
      <c r="F76" s="101">
        <v>11.1</v>
      </c>
      <c r="G76" s="127">
        <f t="shared" si="41"/>
        <v>31</v>
      </c>
      <c r="H76" s="99">
        <v>32</v>
      </c>
      <c r="I76" s="141">
        <v>18.7</v>
      </c>
      <c r="J76" s="127">
        <f t="shared" si="42"/>
        <v>32</v>
      </c>
      <c r="K76" s="18"/>
      <c r="L76" s="173"/>
      <c r="M76" s="127">
        <f t="shared" si="43"/>
        <v>0</v>
      </c>
      <c r="N76" s="9"/>
      <c r="O76" s="11"/>
      <c r="P76" s="9"/>
      <c r="Q76" s="9"/>
      <c r="R76" s="11"/>
    </row>
    <row r="77" spans="2:18" ht="16.5" thickBot="1" x14ac:dyDescent="0.3">
      <c r="B77" s="97"/>
      <c r="C77" s="96"/>
      <c r="D77" s="96"/>
      <c r="E77" s="99">
        <v>30</v>
      </c>
      <c r="F77" s="101">
        <v>11.15</v>
      </c>
      <c r="G77" s="127">
        <f t="shared" si="41"/>
        <v>30</v>
      </c>
      <c r="H77" s="99">
        <v>31</v>
      </c>
      <c r="I77" s="141">
        <v>18.8</v>
      </c>
      <c r="J77" s="127">
        <f t="shared" si="42"/>
        <v>31</v>
      </c>
      <c r="K77" s="18"/>
      <c r="L77" s="173"/>
      <c r="M77" s="127">
        <f t="shared" si="43"/>
        <v>0</v>
      </c>
      <c r="N77" s="9"/>
      <c r="O77" s="11"/>
      <c r="P77" s="9"/>
      <c r="Q77" s="9"/>
      <c r="R77" s="11"/>
    </row>
    <row r="78" spans="2:18" ht="16.5" thickBot="1" x14ac:dyDescent="0.3">
      <c r="B78" s="97"/>
      <c r="C78" s="96"/>
      <c r="D78" s="96"/>
      <c r="E78" s="99">
        <v>29</v>
      </c>
      <c r="F78" s="101">
        <v>11.2</v>
      </c>
      <c r="G78" s="127">
        <f t="shared" si="41"/>
        <v>29</v>
      </c>
      <c r="H78" s="99">
        <v>30</v>
      </c>
      <c r="I78" s="141">
        <v>18.899999999999999</v>
      </c>
      <c r="J78" s="127">
        <f t="shared" si="42"/>
        <v>30</v>
      </c>
      <c r="K78" s="18"/>
      <c r="L78" s="173"/>
      <c r="M78" s="127">
        <f t="shared" si="43"/>
        <v>0</v>
      </c>
      <c r="N78" s="9"/>
      <c r="O78" s="11"/>
      <c r="P78" s="9"/>
      <c r="Q78" s="9"/>
      <c r="R78" s="11"/>
    </row>
    <row r="79" spans="2:18" ht="16.5" thickBot="1" x14ac:dyDescent="0.3">
      <c r="B79" s="97"/>
      <c r="C79" s="96"/>
      <c r="D79" s="96"/>
      <c r="E79" s="99">
        <v>28</v>
      </c>
      <c r="F79" s="101">
        <v>11.3</v>
      </c>
      <c r="G79" s="127">
        <f t="shared" si="41"/>
        <v>28</v>
      </c>
      <c r="H79" s="99">
        <v>29</v>
      </c>
      <c r="I79" s="141">
        <v>19</v>
      </c>
      <c r="J79" s="127">
        <f t="shared" si="42"/>
        <v>29</v>
      </c>
      <c r="K79" s="18"/>
      <c r="L79" s="173"/>
      <c r="M79" s="127">
        <f t="shared" si="43"/>
        <v>0</v>
      </c>
      <c r="N79" s="9"/>
      <c r="O79" s="11"/>
      <c r="P79" s="9"/>
      <c r="Q79" s="9"/>
      <c r="R79" s="11"/>
    </row>
    <row r="80" spans="2:18" ht="16.5" thickBot="1" x14ac:dyDescent="0.3">
      <c r="B80" s="97"/>
      <c r="C80" s="96"/>
      <c r="D80" s="96"/>
      <c r="E80" s="99">
        <v>27</v>
      </c>
      <c r="F80" s="101">
        <v>11.35</v>
      </c>
      <c r="G80" s="127">
        <f t="shared" si="41"/>
        <v>27</v>
      </c>
      <c r="H80" s="99">
        <v>28</v>
      </c>
      <c r="I80" s="141">
        <v>19.2</v>
      </c>
      <c r="J80" s="127">
        <f t="shared" si="42"/>
        <v>28</v>
      </c>
      <c r="K80" s="18"/>
      <c r="L80" s="173"/>
      <c r="M80" s="127">
        <f t="shared" si="43"/>
        <v>0</v>
      </c>
      <c r="N80" s="9"/>
      <c r="O80" s="11"/>
      <c r="P80" s="9"/>
      <c r="Q80" s="9"/>
      <c r="R80" s="11"/>
    </row>
    <row r="81" spans="2:18" ht="16.5" thickBot="1" x14ac:dyDescent="0.3">
      <c r="B81" s="97"/>
      <c r="C81" s="96"/>
      <c r="D81" s="96"/>
      <c r="E81" s="99">
        <v>26</v>
      </c>
      <c r="F81" s="101">
        <v>11.4</v>
      </c>
      <c r="G81" s="127">
        <f t="shared" si="41"/>
        <v>26</v>
      </c>
      <c r="H81" s="99">
        <v>27</v>
      </c>
      <c r="I81" s="141">
        <v>19.399999999999999</v>
      </c>
      <c r="J81" s="127">
        <f t="shared" si="42"/>
        <v>27</v>
      </c>
      <c r="K81" s="18"/>
      <c r="L81" s="173"/>
      <c r="M81" s="127">
        <f t="shared" si="43"/>
        <v>0</v>
      </c>
      <c r="N81" s="9"/>
      <c r="O81" s="11"/>
      <c r="P81" s="9"/>
      <c r="Q81" s="9"/>
      <c r="R81" s="11"/>
    </row>
    <row r="82" spans="2:18" ht="16.5" thickBot="1" x14ac:dyDescent="0.3">
      <c r="B82" s="97"/>
      <c r="C82" s="96"/>
      <c r="D82" s="96"/>
      <c r="E82" s="99">
        <v>25</v>
      </c>
      <c r="F82" s="101">
        <v>11.45</v>
      </c>
      <c r="G82" s="127">
        <f t="shared" si="41"/>
        <v>25</v>
      </c>
      <c r="H82" s="99">
        <v>26</v>
      </c>
      <c r="I82" s="141">
        <v>19.600000000000001</v>
      </c>
      <c r="J82" s="127">
        <f t="shared" si="42"/>
        <v>26</v>
      </c>
      <c r="K82" s="18"/>
      <c r="L82" s="173"/>
      <c r="M82" s="127">
        <f t="shared" si="43"/>
        <v>0</v>
      </c>
      <c r="N82" s="9"/>
      <c r="O82" s="11"/>
      <c r="P82" s="9"/>
      <c r="Q82" s="9"/>
      <c r="R82" s="11"/>
    </row>
    <row r="83" spans="2:18" ht="16.5" thickBot="1" x14ac:dyDescent="0.3">
      <c r="B83" s="97"/>
      <c r="C83" s="96"/>
      <c r="D83" s="96"/>
      <c r="E83" s="99">
        <v>24</v>
      </c>
      <c r="F83" s="101">
        <v>11.5</v>
      </c>
      <c r="G83" s="127">
        <f t="shared" si="41"/>
        <v>24</v>
      </c>
      <c r="H83" s="99">
        <v>25</v>
      </c>
      <c r="I83" s="141">
        <v>19.8</v>
      </c>
      <c r="J83" s="127">
        <f t="shared" si="42"/>
        <v>25</v>
      </c>
      <c r="K83" s="18"/>
      <c r="L83" s="173"/>
      <c r="M83" s="127">
        <f t="shared" si="43"/>
        <v>0</v>
      </c>
      <c r="N83" s="9"/>
      <c r="O83" s="11"/>
      <c r="P83" s="9"/>
      <c r="Q83" s="9"/>
      <c r="R83" s="11"/>
    </row>
    <row r="84" spans="2:18" ht="16.5" thickBot="1" x14ac:dyDescent="0.3">
      <c r="B84" s="97"/>
      <c r="C84" s="96"/>
      <c r="D84" s="96"/>
      <c r="E84" s="99">
        <v>23</v>
      </c>
      <c r="F84" s="101">
        <v>11.6</v>
      </c>
      <c r="G84" s="127">
        <f t="shared" si="41"/>
        <v>23</v>
      </c>
      <c r="H84" s="99">
        <v>24</v>
      </c>
      <c r="I84" s="141">
        <v>20</v>
      </c>
      <c r="J84" s="127">
        <f t="shared" si="42"/>
        <v>24</v>
      </c>
      <c r="K84" s="18"/>
      <c r="L84" s="173"/>
      <c r="M84" s="127">
        <f t="shared" si="43"/>
        <v>0</v>
      </c>
      <c r="N84" s="9"/>
      <c r="O84" s="11"/>
      <c r="P84" s="9"/>
      <c r="Q84" s="9"/>
      <c r="R84" s="11"/>
    </row>
    <row r="85" spans="2:18" ht="16.5" thickBot="1" x14ac:dyDescent="0.3">
      <c r="B85" s="97"/>
      <c r="C85" s="96"/>
      <c r="D85" s="96"/>
      <c r="E85" s="99">
        <v>22</v>
      </c>
      <c r="F85" s="101">
        <v>11.7</v>
      </c>
      <c r="G85" s="127">
        <f t="shared" si="41"/>
        <v>22</v>
      </c>
      <c r="H85" s="99">
        <v>23</v>
      </c>
      <c r="I85" s="141">
        <v>20.2</v>
      </c>
      <c r="J85" s="127">
        <f t="shared" si="42"/>
        <v>23</v>
      </c>
      <c r="K85" s="18"/>
      <c r="L85" s="173"/>
      <c r="M85" s="127">
        <f t="shared" si="43"/>
        <v>0</v>
      </c>
      <c r="N85" s="9"/>
      <c r="O85" s="11"/>
      <c r="P85" s="9"/>
      <c r="Q85" s="9"/>
      <c r="R85" s="11"/>
    </row>
    <row r="86" spans="2:18" ht="16.5" thickBot="1" x14ac:dyDescent="0.3">
      <c r="B86" s="97"/>
      <c r="C86" s="96"/>
      <c r="D86" s="96"/>
      <c r="E86" s="99">
        <v>21</v>
      </c>
      <c r="F86" s="101">
        <v>11.75</v>
      </c>
      <c r="G86" s="127">
        <f t="shared" si="41"/>
        <v>21</v>
      </c>
      <c r="H86" s="99">
        <v>22</v>
      </c>
      <c r="I86" s="141">
        <v>20.399999999999999</v>
      </c>
      <c r="J86" s="127">
        <f t="shared" si="42"/>
        <v>22</v>
      </c>
      <c r="K86" s="18"/>
      <c r="L86" s="173"/>
      <c r="M86" s="127">
        <f t="shared" si="43"/>
        <v>0</v>
      </c>
      <c r="N86" s="96"/>
      <c r="O86" s="98"/>
      <c r="P86" s="96"/>
      <c r="Q86" s="96"/>
      <c r="R86" s="98"/>
    </row>
    <row r="87" spans="2:18" ht="16.5" thickBot="1" x14ac:dyDescent="0.3">
      <c r="B87" s="97"/>
      <c r="C87" s="96"/>
      <c r="D87" s="96"/>
      <c r="E87" s="99">
        <v>20</v>
      </c>
      <c r="F87" s="101">
        <v>11.8</v>
      </c>
      <c r="G87" s="127">
        <f t="shared" si="41"/>
        <v>20</v>
      </c>
      <c r="H87" s="99">
        <v>21</v>
      </c>
      <c r="I87" s="141">
        <v>20.6</v>
      </c>
      <c r="J87" s="127">
        <f t="shared" si="42"/>
        <v>21</v>
      </c>
      <c r="K87" s="18"/>
      <c r="L87" s="173"/>
      <c r="M87" s="127">
        <f t="shared" si="43"/>
        <v>0</v>
      </c>
      <c r="N87" s="96"/>
      <c r="O87" s="98"/>
      <c r="P87" s="96"/>
      <c r="Q87" s="96"/>
      <c r="R87" s="98"/>
    </row>
    <row r="88" spans="2:18" ht="16.5" thickBot="1" x14ac:dyDescent="0.3">
      <c r="B88" s="97"/>
      <c r="C88" s="96"/>
      <c r="D88" s="96"/>
      <c r="E88" s="99">
        <v>19</v>
      </c>
      <c r="F88" s="101">
        <v>11.9</v>
      </c>
      <c r="G88" s="127">
        <f t="shared" si="41"/>
        <v>19</v>
      </c>
      <c r="H88" s="99">
        <v>20</v>
      </c>
      <c r="I88" s="141">
        <v>20.8</v>
      </c>
      <c r="J88" s="127">
        <f t="shared" si="42"/>
        <v>20</v>
      </c>
      <c r="K88" s="18"/>
      <c r="L88" s="173"/>
      <c r="M88" s="127">
        <f t="shared" si="43"/>
        <v>0</v>
      </c>
      <c r="N88" s="96"/>
      <c r="O88" s="98"/>
      <c r="P88" s="96"/>
      <c r="Q88" s="96"/>
      <c r="R88" s="98"/>
    </row>
    <row r="89" spans="2:18" ht="16.5" thickBot="1" x14ac:dyDescent="0.3">
      <c r="B89" s="97"/>
      <c r="C89" s="96"/>
      <c r="D89" s="96"/>
      <c r="E89" s="99">
        <v>18</v>
      </c>
      <c r="F89" s="101">
        <v>12</v>
      </c>
      <c r="G89" s="127">
        <f t="shared" si="41"/>
        <v>18</v>
      </c>
      <c r="H89" s="172">
        <v>19</v>
      </c>
      <c r="I89" s="174">
        <v>21</v>
      </c>
      <c r="J89" s="127">
        <f t="shared" si="42"/>
        <v>19</v>
      </c>
      <c r="K89" s="18"/>
      <c r="L89" s="173"/>
      <c r="M89" s="127">
        <f t="shared" si="43"/>
        <v>0</v>
      </c>
      <c r="N89" s="96"/>
      <c r="O89" s="98"/>
      <c r="P89" s="96"/>
      <c r="Q89" s="96"/>
      <c r="R89" s="98"/>
    </row>
    <row r="90" spans="2:18" ht="15.75" thickBot="1" x14ac:dyDescent="0.3">
      <c r="E90">
        <v>0</v>
      </c>
      <c r="F90">
        <v>999</v>
      </c>
      <c r="G90" s="127">
        <f t="shared" si="41"/>
        <v>0</v>
      </c>
      <c r="H90" s="175">
        <v>18</v>
      </c>
      <c r="I90" s="176">
        <v>21.1</v>
      </c>
      <c r="J90" s="127">
        <f t="shared" si="42"/>
        <v>18</v>
      </c>
      <c r="M90" s="127">
        <f t="shared" si="43"/>
        <v>0</v>
      </c>
    </row>
    <row r="91" spans="2:18" x14ac:dyDescent="0.25">
      <c r="G91" s="127">
        <f t="shared" si="41"/>
        <v>0</v>
      </c>
      <c r="H91">
        <v>0</v>
      </c>
      <c r="I91">
        <v>999</v>
      </c>
      <c r="J91" s="127">
        <f t="shared" si="42"/>
        <v>0</v>
      </c>
      <c r="M91" s="127">
        <f t="shared" si="43"/>
        <v>0</v>
      </c>
    </row>
  </sheetData>
  <mergeCells count="18">
    <mergeCell ref="B5:C5"/>
    <mergeCell ref="Q5:R5"/>
    <mergeCell ref="N5:O5"/>
    <mergeCell ref="K5:L5"/>
    <mergeCell ref="H5:I5"/>
    <mergeCell ref="E5:F5"/>
    <mergeCell ref="H3:I3"/>
    <mergeCell ref="H4:I4"/>
    <mergeCell ref="B3:C3"/>
    <mergeCell ref="B4:C4"/>
    <mergeCell ref="E3:F3"/>
    <mergeCell ref="E4:F4"/>
    <mergeCell ref="N3:O3"/>
    <mergeCell ref="N4:O4"/>
    <mergeCell ref="Q3:R3"/>
    <mergeCell ref="Q4:R4"/>
    <mergeCell ref="K3:L3"/>
    <mergeCell ref="K4:L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T20"/>
  <sheetViews>
    <sheetView zoomScale="70" zoomScaleNormal="70" workbookViewId="0">
      <selection activeCell="O19" sqref="O19"/>
    </sheetView>
  </sheetViews>
  <sheetFormatPr defaultRowHeight="15" x14ac:dyDescent="0.25"/>
  <cols>
    <col min="2" max="2" width="24.7109375" customWidth="1"/>
    <col min="3" max="5" width="15.7109375" customWidth="1"/>
    <col min="8" max="8" width="26" customWidth="1"/>
    <col min="14" max="14" width="11.5703125" customWidth="1"/>
    <col min="15" max="15" width="11.5703125" style="222" customWidth="1"/>
    <col min="16" max="16" width="11.5703125" customWidth="1"/>
    <col min="17" max="17" width="8.5703125" style="222" customWidth="1"/>
    <col min="18" max="20" width="8.5703125" customWidth="1"/>
  </cols>
  <sheetData>
    <row r="1" spans="2:20" ht="15.75" thickBot="1" x14ac:dyDescent="0.3"/>
    <row r="2" spans="2:20" ht="50.25" customHeight="1" x14ac:dyDescent="0.25">
      <c r="B2" s="306" t="s">
        <v>0</v>
      </c>
      <c r="C2" s="309" t="s">
        <v>5</v>
      </c>
      <c r="D2" s="310"/>
      <c r="E2" s="311"/>
      <c r="F2" s="14"/>
      <c r="H2" s="306" t="s">
        <v>33</v>
      </c>
      <c r="I2" s="309" t="s">
        <v>5</v>
      </c>
      <c r="J2" s="310"/>
      <c r="K2" s="311"/>
    </row>
    <row r="3" spans="2:20" ht="16.5" customHeight="1" thickBot="1" x14ac:dyDescent="0.3">
      <c r="B3" s="307"/>
      <c r="C3" s="312"/>
      <c r="D3" s="313"/>
      <c r="E3" s="314"/>
      <c r="F3" s="14"/>
      <c r="H3" s="307"/>
      <c r="I3" s="312"/>
      <c r="J3" s="313"/>
      <c r="K3" s="314"/>
    </row>
    <row r="4" spans="2:20" ht="16.5" thickBot="1" x14ac:dyDescent="0.3">
      <c r="B4" s="308"/>
      <c r="C4" s="16">
        <v>5</v>
      </c>
      <c r="D4" s="17">
        <v>4</v>
      </c>
      <c r="E4" s="15">
        <v>3</v>
      </c>
      <c r="F4" s="14"/>
      <c r="H4" s="308"/>
      <c r="I4" s="16">
        <v>5</v>
      </c>
      <c r="J4" s="17">
        <v>4</v>
      </c>
      <c r="K4" s="15">
        <v>3</v>
      </c>
      <c r="N4" s="200" t="s">
        <v>36</v>
      </c>
      <c r="O4" s="235" t="s">
        <v>80</v>
      </c>
      <c r="P4" s="201" t="s">
        <v>73</v>
      </c>
      <c r="Q4" s="234">
        <v>2</v>
      </c>
      <c r="R4" s="199">
        <v>3</v>
      </c>
      <c r="S4" s="198">
        <v>4</v>
      </c>
      <c r="T4" s="197">
        <v>5</v>
      </c>
    </row>
    <row r="5" spans="2:20" ht="31.5" x14ac:dyDescent="0.25">
      <c r="B5" s="12" t="s">
        <v>6</v>
      </c>
      <c r="C5" s="303">
        <v>200</v>
      </c>
      <c r="D5" s="303">
        <v>180</v>
      </c>
      <c r="E5" s="303">
        <v>130</v>
      </c>
      <c r="F5" s="315"/>
      <c r="H5" s="21" t="s">
        <v>6</v>
      </c>
      <c r="I5" s="303">
        <v>160</v>
      </c>
      <c r="J5" s="303">
        <v>140</v>
      </c>
      <c r="K5" s="303">
        <v>110</v>
      </c>
      <c r="N5" s="202" t="s">
        <v>37</v>
      </c>
      <c r="O5" s="229">
        <v>1</v>
      </c>
      <c r="P5" s="203">
        <v>0</v>
      </c>
      <c r="Q5" s="218">
        <v>0</v>
      </c>
      <c r="R5" s="220">
        <v>130</v>
      </c>
      <c r="S5" s="204">
        <v>180</v>
      </c>
      <c r="T5" s="205">
        <v>200</v>
      </c>
    </row>
    <row r="6" spans="2:20" ht="16.5" thickBot="1" x14ac:dyDescent="0.3">
      <c r="B6" s="13" t="s">
        <v>22</v>
      </c>
      <c r="C6" s="304"/>
      <c r="D6" s="304"/>
      <c r="E6" s="304"/>
      <c r="F6" s="315"/>
      <c r="H6" s="22" t="s">
        <v>22</v>
      </c>
      <c r="I6" s="304"/>
      <c r="J6" s="304"/>
      <c r="K6" s="304"/>
      <c r="N6" s="206" t="s">
        <v>37</v>
      </c>
      <c r="O6" s="230">
        <v>2</v>
      </c>
      <c r="P6" s="207">
        <v>25</v>
      </c>
      <c r="Q6" s="206">
        <v>0</v>
      </c>
      <c r="R6" s="208">
        <v>120</v>
      </c>
      <c r="S6" s="208">
        <v>160</v>
      </c>
      <c r="T6" s="209">
        <v>180</v>
      </c>
    </row>
    <row r="7" spans="2:20" ht="31.5" x14ac:dyDescent="0.25">
      <c r="B7" s="12" t="s">
        <v>7</v>
      </c>
      <c r="C7" s="305">
        <v>180</v>
      </c>
      <c r="D7" s="305">
        <v>160</v>
      </c>
      <c r="E7" s="305">
        <v>120</v>
      </c>
      <c r="F7" s="315"/>
      <c r="H7" s="21" t="s">
        <v>7</v>
      </c>
      <c r="I7" s="305">
        <v>140</v>
      </c>
      <c r="J7" s="305">
        <v>120</v>
      </c>
      <c r="K7" s="305">
        <v>90</v>
      </c>
      <c r="N7" s="206" t="s">
        <v>37</v>
      </c>
      <c r="O7" s="230">
        <v>3</v>
      </c>
      <c r="P7" s="207">
        <v>30</v>
      </c>
      <c r="Q7" s="206">
        <v>0</v>
      </c>
      <c r="R7" s="208">
        <v>100</v>
      </c>
      <c r="S7" s="208">
        <v>140</v>
      </c>
      <c r="T7" s="209">
        <v>160</v>
      </c>
    </row>
    <row r="8" spans="2:20" ht="16.5" thickBot="1" x14ac:dyDescent="0.3">
      <c r="B8" s="13" t="s">
        <v>23</v>
      </c>
      <c r="C8" s="304"/>
      <c r="D8" s="304"/>
      <c r="E8" s="304"/>
      <c r="F8" s="315"/>
      <c r="H8" s="22" t="s">
        <v>23</v>
      </c>
      <c r="I8" s="304"/>
      <c r="J8" s="304"/>
      <c r="K8" s="304"/>
      <c r="N8" s="206" t="s">
        <v>37</v>
      </c>
      <c r="O8" s="230">
        <v>4</v>
      </c>
      <c r="P8" s="207">
        <v>35</v>
      </c>
      <c r="Q8" s="206">
        <v>0</v>
      </c>
      <c r="R8" s="208">
        <v>80</v>
      </c>
      <c r="S8" s="208">
        <v>130</v>
      </c>
      <c r="T8" s="209">
        <v>150</v>
      </c>
    </row>
    <row r="9" spans="2:20" ht="31.5" x14ac:dyDescent="0.25">
      <c r="B9" s="12" t="s">
        <v>8</v>
      </c>
      <c r="C9" s="303">
        <v>160</v>
      </c>
      <c r="D9" s="303">
        <v>140</v>
      </c>
      <c r="E9" s="303">
        <v>100</v>
      </c>
      <c r="F9" s="315"/>
      <c r="H9" s="21" t="s">
        <v>8</v>
      </c>
      <c r="I9" s="303">
        <v>130</v>
      </c>
      <c r="J9" s="303">
        <v>110</v>
      </c>
      <c r="K9" s="303">
        <v>80</v>
      </c>
      <c r="N9" s="206" t="s">
        <v>37</v>
      </c>
      <c r="O9" s="230">
        <v>5</v>
      </c>
      <c r="P9" s="207">
        <v>40</v>
      </c>
      <c r="Q9" s="206">
        <v>0</v>
      </c>
      <c r="R9" s="208">
        <v>70</v>
      </c>
      <c r="S9" s="208">
        <v>90</v>
      </c>
      <c r="T9" s="209">
        <v>120</v>
      </c>
    </row>
    <row r="10" spans="2:20" ht="16.5" thickBot="1" x14ac:dyDescent="0.3">
      <c r="B10" s="13" t="s">
        <v>24</v>
      </c>
      <c r="C10" s="304"/>
      <c r="D10" s="304"/>
      <c r="E10" s="304"/>
      <c r="F10" s="315"/>
      <c r="H10" s="22" t="s">
        <v>24</v>
      </c>
      <c r="I10" s="304"/>
      <c r="J10" s="304"/>
      <c r="K10" s="304"/>
      <c r="N10" s="206" t="s">
        <v>37</v>
      </c>
      <c r="O10" s="230">
        <v>6</v>
      </c>
      <c r="P10" s="207">
        <v>45</v>
      </c>
      <c r="Q10" s="206">
        <v>0</v>
      </c>
      <c r="R10" s="208">
        <v>50</v>
      </c>
      <c r="S10" s="208">
        <v>60</v>
      </c>
      <c r="T10" s="209">
        <v>90</v>
      </c>
    </row>
    <row r="11" spans="2:20" ht="31.5" x14ac:dyDescent="0.25">
      <c r="B11" s="12" t="s">
        <v>9</v>
      </c>
      <c r="C11" s="303">
        <v>150</v>
      </c>
      <c r="D11" s="303">
        <v>130</v>
      </c>
      <c r="E11" s="303">
        <v>80</v>
      </c>
      <c r="F11" s="315"/>
      <c r="H11" s="21" t="s">
        <v>9</v>
      </c>
      <c r="I11" s="303">
        <v>120</v>
      </c>
      <c r="J11" s="303">
        <v>100</v>
      </c>
      <c r="K11" s="303">
        <v>70</v>
      </c>
      <c r="N11" s="206" t="s">
        <v>37</v>
      </c>
      <c r="O11" s="230">
        <v>7</v>
      </c>
      <c r="P11" s="207">
        <v>50</v>
      </c>
      <c r="Q11" s="206">
        <v>0</v>
      </c>
      <c r="R11" s="208">
        <v>40</v>
      </c>
      <c r="S11" s="208">
        <v>50</v>
      </c>
      <c r="T11" s="209">
        <v>80</v>
      </c>
    </row>
    <row r="12" spans="2:20" ht="16.5" thickBot="1" x14ac:dyDescent="0.3">
      <c r="B12" s="13" t="s">
        <v>25</v>
      </c>
      <c r="C12" s="304"/>
      <c r="D12" s="304"/>
      <c r="E12" s="304"/>
      <c r="F12" s="315"/>
      <c r="H12" s="22" t="s">
        <v>25</v>
      </c>
      <c r="I12" s="304"/>
      <c r="J12" s="304"/>
      <c r="K12" s="304"/>
      <c r="N12" s="214" t="s">
        <v>37</v>
      </c>
      <c r="O12" s="231">
        <v>8</v>
      </c>
      <c r="P12" s="215">
        <v>55</v>
      </c>
      <c r="Q12" s="214">
        <v>0</v>
      </c>
      <c r="R12" s="216">
        <v>30</v>
      </c>
      <c r="S12" s="216">
        <v>50</v>
      </c>
      <c r="T12" s="217">
        <v>70</v>
      </c>
    </row>
    <row r="13" spans="2:20" ht="31.5" x14ac:dyDescent="0.25">
      <c r="B13" s="12" t="s">
        <v>10</v>
      </c>
      <c r="C13" s="303">
        <v>120</v>
      </c>
      <c r="D13" s="303">
        <v>90</v>
      </c>
      <c r="E13" s="303">
        <v>70</v>
      </c>
      <c r="F13" s="315"/>
      <c r="H13" s="21" t="s">
        <v>10</v>
      </c>
      <c r="I13" s="303">
        <v>110</v>
      </c>
      <c r="J13" s="303">
        <v>90</v>
      </c>
      <c r="K13" s="303">
        <v>60</v>
      </c>
      <c r="N13" s="218" t="s">
        <v>68</v>
      </c>
      <c r="O13" s="232">
        <v>1</v>
      </c>
      <c r="P13" s="219">
        <v>0</v>
      </c>
      <c r="Q13" s="218">
        <v>0</v>
      </c>
      <c r="R13" s="220">
        <v>110</v>
      </c>
      <c r="S13" s="220">
        <v>140</v>
      </c>
      <c r="T13" s="221">
        <v>160</v>
      </c>
    </row>
    <row r="14" spans="2:20" ht="16.5" thickBot="1" x14ac:dyDescent="0.3">
      <c r="B14" s="13" t="s">
        <v>26</v>
      </c>
      <c r="C14" s="304"/>
      <c r="D14" s="304"/>
      <c r="E14" s="304"/>
      <c r="F14" s="315"/>
      <c r="H14" s="22" t="s">
        <v>32</v>
      </c>
      <c r="I14" s="304"/>
      <c r="J14" s="304"/>
      <c r="K14" s="304"/>
      <c r="N14" s="206" t="s">
        <v>68</v>
      </c>
      <c r="O14" s="230">
        <v>2</v>
      </c>
      <c r="P14" s="207">
        <v>25</v>
      </c>
      <c r="Q14" s="206">
        <v>0</v>
      </c>
      <c r="R14" s="208">
        <v>90</v>
      </c>
      <c r="S14" s="208">
        <v>120</v>
      </c>
      <c r="T14" s="209">
        <v>140</v>
      </c>
    </row>
    <row r="15" spans="2:20" ht="31.5" x14ac:dyDescent="0.25">
      <c r="B15" s="12" t="s">
        <v>11</v>
      </c>
      <c r="C15" s="303">
        <v>90</v>
      </c>
      <c r="D15" s="303">
        <v>60</v>
      </c>
      <c r="E15" s="303">
        <v>50</v>
      </c>
      <c r="F15" s="315"/>
      <c r="H15" s="21" t="s">
        <v>11</v>
      </c>
      <c r="I15" s="303">
        <v>100</v>
      </c>
      <c r="J15" s="303">
        <v>80</v>
      </c>
      <c r="K15" s="303">
        <v>50</v>
      </c>
      <c r="N15" s="206" t="s">
        <v>68</v>
      </c>
      <c r="O15" s="230">
        <v>3</v>
      </c>
      <c r="P15" s="207">
        <v>30</v>
      </c>
      <c r="Q15" s="206">
        <v>0</v>
      </c>
      <c r="R15" s="208">
        <v>80</v>
      </c>
      <c r="S15" s="208">
        <v>110</v>
      </c>
      <c r="T15" s="209">
        <v>130</v>
      </c>
    </row>
    <row r="16" spans="2:20" ht="16.5" thickBot="1" x14ac:dyDescent="0.3">
      <c r="B16" s="13" t="s">
        <v>27</v>
      </c>
      <c r="C16" s="304"/>
      <c r="D16" s="304"/>
      <c r="E16" s="304"/>
      <c r="F16" s="315"/>
      <c r="H16" s="22" t="s">
        <v>31</v>
      </c>
      <c r="I16" s="304"/>
      <c r="J16" s="304"/>
      <c r="K16" s="304"/>
      <c r="N16" s="206" t="s">
        <v>68</v>
      </c>
      <c r="O16" s="230">
        <v>4</v>
      </c>
      <c r="P16" s="207">
        <v>35</v>
      </c>
      <c r="Q16" s="206">
        <v>0</v>
      </c>
      <c r="R16" s="208">
        <v>70</v>
      </c>
      <c r="S16" s="208">
        <v>100</v>
      </c>
      <c r="T16" s="209">
        <v>120</v>
      </c>
    </row>
    <row r="17" spans="2:20" ht="31.5" x14ac:dyDescent="0.25">
      <c r="B17" s="12" t="s">
        <v>12</v>
      </c>
      <c r="C17" s="303">
        <v>80</v>
      </c>
      <c r="D17" s="303">
        <v>50</v>
      </c>
      <c r="E17" s="303">
        <v>40</v>
      </c>
      <c r="F17" s="315"/>
      <c r="N17" s="206" t="s">
        <v>68</v>
      </c>
      <c r="O17" s="230">
        <v>5</v>
      </c>
      <c r="P17" s="207">
        <v>40</v>
      </c>
      <c r="Q17" s="206">
        <v>0</v>
      </c>
      <c r="R17" s="208">
        <v>60</v>
      </c>
      <c r="S17" s="208">
        <v>90</v>
      </c>
      <c r="T17" s="209">
        <v>110</v>
      </c>
    </row>
    <row r="18" spans="2:20" ht="16.5" thickBot="1" x14ac:dyDescent="0.3">
      <c r="B18" s="13" t="s">
        <v>28</v>
      </c>
      <c r="C18" s="304"/>
      <c r="D18" s="304"/>
      <c r="E18" s="304"/>
      <c r="F18" s="315"/>
      <c r="N18" s="210" t="s">
        <v>68</v>
      </c>
      <c r="O18" s="233">
        <v>6</v>
      </c>
      <c r="P18" s="211">
        <v>45</v>
      </c>
      <c r="Q18" s="210">
        <v>0</v>
      </c>
      <c r="R18" s="212">
        <v>50</v>
      </c>
      <c r="S18" s="212">
        <v>80</v>
      </c>
      <c r="T18" s="213">
        <v>100</v>
      </c>
    </row>
    <row r="19" spans="2:20" ht="31.5" x14ac:dyDescent="0.25">
      <c r="B19" s="12" t="s">
        <v>13</v>
      </c>
      <c r="C19" s="303">
        <v>70</v>
      </c>
      <c r="D19" s="303">
        <v>50</v>
      </c>
      <c r="E19" s="303">
        <v>30</v>
      </c>
      <c r="F19" s="315"/>
    </row>
    <row r="20" spans="2:20" ht="16.5" thickBot="1" x14ac:dyDescent="0.3">
      <c r="B20" s="13" t="s">
        <v>29</v>
      </c>
      <c r="C20" s="304"/>
      <c r="D20" s="304"/>
      <c r="E20" s="304"/>
      <c r="F20" s="315"/>
    </row>
  </sheetData>
  <sheetProtection selectLockedCells="1" selectUnlockedCells="1"/>
  <mergeCells count="54">
    <mergeCell ref="B2:B4"/>
    <mergeCell ref="C5:C6"/>
    <mergeCell ref="D5:D6"/>
    <mergeCell ref="E5:E6"/>
    <mergeCell ref="C15:C16"/>
    <mergeCell ref="D15:D16"/>
    <mergeCell ref="C11:C12"/>
    <mergeCell ref="D11:D12"/>
    <mergeCell ref="F13:F14"/>
    <mergeCell ref="F5:F6"/>
    <mergeCell ref="C7:C8"/>
    <mergeCell ref="D7:D8"/>
    <mergeCell ref="E7:E8"/>
    <mergeCell ref="F7:F8"/>
    <mergeCell ref="C9:C10"/>
    <mergeCell ref="D9:D10"/>
    <mergeCell ref="E9:E10"/>
    <mergeCell ref="F9:F10"/>
    <mergeCell ref="C19:C20"/>
    <mergeCell ref="D19:D20"/>
    <mergeCell ref="E19:E20"/>
    <mergeCell ref="F19:F20"/>
    <mergeCell ref="C2:E3"/>
    <mergeCell ref="E15:E16"/>
    <mergeCell ref="F15:F16"/>
    <mergeCell ref="C17:C18"/>
    <mergeCell ref="D17:D18"/>
    <mergeCell ref="E17:E18"/>
    <mergeCell ref="F17:F18"/>
    <mergeCell ref="E11:E12"/>
    <mergeCell ref="F11:F12"/>
    <mergeCell ref="C13:C14"/>
    <mergeCell ref="D13:D14"/>
    <mergeCell ref="E13:E14"/>
    <mergeCell ref="H2:H4"/>
    <mergeCell ref="I2:K3"/>
    <mergeCell ref="I5:I6"/>
    <mergeCell ref="J5:J6"/>
    <mergeCell ref="K5:K6"/>
    <mergeCell ref="I7:I8"/>
    <mergeCell ref="J7:J8"/>
    <mergeCell ref="K7:K8"/>
    <mergeCell ref="I9:I10"/>
    <mergeCell ref="J9:J10"/>
    <mergeCell ref="K9:K10"/>
    <mergeCell ref="I15:I16"/>
    <mergeCell ref="J15:J16"/>
    <mergeCell ref="K15:K16"/>
    <mergeCell ref="I11:I12"/>
    <mergeCell ref="J11:J12"/>
    <mergeCell ref="K11:K12"/>
    <mergeCell ref="I13:I14"/>
    <mergeCell ref="J13:J14"/>
    <mergeCell ref="K13:K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Таблица</vt:lpstr>
      <vt:lpstr>нормативы</vt:lpstr>
      <vt:lpstr>нормативы1</vt:lpstr>
      <vt:lpstr>нормативы2</vt:lpstr>
      <vt:lpstr>оценки</vt:lpstr>
      <vt:lpstr>Таблица!Область_печати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Boroda</cp:lastModifiedBy>
  <cp:lastPrinted>2016-02-15T06:58:16Z</cp:lastPrinted>
  <dcterms:created xsi:type="dcterms:W3CDTF">2015-10-14T06:04:30Z</dcterms:created>
  <dcterms:modified xsi:type="dcterms:W3CDTF">2016-02-24T19:14:02Z</dcterms:modified>
</cp:coreProperties>
</file>