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0" yWindow="525" windowWidth="22140" windowHeight="90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H2" i="1"/>
  <c r="G2" i="1"/>
  <c r="F2" i="1"/>
  <c r="E2" i="1"/>
  <c r="D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I3" i="1"/>
</calcChain>
</file>

<file path=xl/sharedStrings.xml><?xml version="1.0" encoding="utf-8"?>
<sst xmlns="http://schemas.openxmlformats.org/spreadsheetml/2006/main" count="76" uniqueCount="46">
  <si>
    <t>№КД</t>
  </si>
  <si>
    <t>Название</t>
  </si>
  <si>
    <t>кол-во</t>
  </si>
  <si>
    <t>дата</t>
  </si>
  <si>
    <t>ответств.</t>
  </si>
  <si>
    <t>статус</t>
  </si>
  <si>
    <t>служебн.1</t>
  </si>
  <si>
    <t>служебн.2</t>
  </si>
  <si>
    <t>служебн.3</t>
  </si>
  <si>
    <t>служебн.4</t>
  </si>
  <si>
    <t>служебн.5</t>
  </si>
  <si>
    <t>kod</t>
  </si>
  <si>
    <t>kod_z</t>
  </si>
  <si>
    <t>im</t>
  </si>
  <si>
    <t>kol</t>
  </si>
  <si>
    <t>srok</t>
  </si>
  <si>
    <t>men</t>
  </si>
  <si>
    <t>sts</t>
  </si>
  <si>
    <t>zv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</si>
  <si>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</si>
  <si>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</si>
  <si>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</si>
  <si>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</si>
  <si>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</si>
  <si>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</si>
  <si>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</si>
  <si>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</si>
  <si>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</si>
  <si>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</si>
  <si>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</si>
  <si>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</si>
  <si>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</si>
  <si>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</si>
  <si>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</si>
  <si>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</si>
  <si>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</si>
  <si>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</si>
  <si>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Иванов</t>
  </si>
  <si>
    <t>Петров</t>
  </si>
  <si>
    <t>Сидоров</t>
  </si>
  <si>
    <t>архив</t>
  </si>
  <si>
    <t>в работе</t>
  </si>
  <si>
    <t>план</t>
  </si>
  <si>
    <t>Условие: статус АРХИВ и дата БОЛЕЕ месяца от сегодня</t>
  </si>
  <si>
    <t>30 сентября в текстовый/числовой вид должны перейти только синие строки.</t>
  </si>
  <si>
    <t>Данные из БД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</si>
</sst>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19]d\ mmm;@"/>
  </numFmts>
  <fonts count="4" x14ac:knownFonts="1">
    <font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/>
    <xf numFmtId="0" fontId="0" fillId="0" borderId="1" xfId="0" applyBorder="1"/>
    <xf numFmtId="16" fontId="0" fillId="0" borderId="1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5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24">
    <dxf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[$-419]d\ mmm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Рабочая" displayName="Рабочая" ref="A1:K25" totalsRowShown="0" headerRowDxfId="23">
  <autoFilter ref="A1:K25"/>
  <tableColumns count="11">
    <tableColumn id="2" name="№КД" dataDxfId="22"/>
    <tableColumn id="3" name="Название" dataDxfId="21"/>
    <tableColumn id="4" name="кол-во" dataDxfId="20"/>
    <tableColumn id="5" name="дата" dataDxfId="12"/>
    <tableColumn id="6" name="ответств." dataDxfId="19"/>
    <tableColumn id="7" name="статус" dataDxfId="18"/>
    <tableColumn id="8" name="служебн.1" dataDxfId="17"/>
    <tableColumn id="9" name="служебн.2" dataDxfId="16"/>
    <tableColumn id="10" name="служебн.3" dataDxfId="15"/>
    <tableColumn id="11" name="служебн.4" dataDxfId="14"/>
    <tableColumn id="12" name="служебн.5" dataDxfId="1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изБД" displayName="изБД" ref="M1:T20" totalsRowShown="0" headerRowDxfId="0" headerRowBorderDxfId="10" tableBorderDxfId="11" totalsRowBorderDxfId="9">
  <autoFilter ref="M1:T20"/>
  <tableColumns count="8">
    <tableColumn id="1" name="kod" dataDxfId="8"/>
    <tableColumn id="2" name="kod_z" dataDxfId="7"/>
    <tableColumn id="3" name="im" dataDxfId="6"/>
    <tableColumn id="4" name="kol" dataDxfId="5"/>
    <tableColumn id="5" name="srok" dataDxfId="4"/>
    <tableColumn id="6" name="men" dataDxfId="3"/>
    <tableColumn id="7" name="sts" dataDxfId="2"/>
    <tableColumn id="8" name="zv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workbookViewId="0">
      <selection activeCell="L5" sqref="L5"/>
    </sheetView>
  </sheetViews>
  <sheetFormatPr defaultRowHeight="11.25" x14ac:dyDescent="0.2"/>
  <cols>
    <col min="1" max="1" width="9" customWidth="1"/>
    <col min="2" max="2" width="14.33203125" customWidth="1"/>
    <col min="3" max="3" width="7.1640625" customWidth="1"/>
    <col min="4" max="4" width="7.83203125" customWidth="1"/>
    <col min="5" max="5" width="11" customWidth="1"/>
    <col min="6" max="6" width="8.33203125" customWidth="1"/>
    <col min="7" max="7" width="8.1640625" customWidth="1"/>
    <col min="8" max="8" width="7.1640625" customWidth="1"/>
    <col min="9" max="11" width="12" customWidth="1"/>
    <col min="13" max="13" width="7.6640625" customWidth="1"/>
    <col min="14" max="14" width="6.5" customWidth="1"/>
    <col min="15" max="15" width="12.6640625" customWidth="1"/>
    <col min="16" max="16" width="6.1640625" customWidth="1"/>
    <col min="17" max="17" width="7.5" customWidth="1"/>
    <col min="18" max="18" width="11" customWidth="1"/>
    <col min="19" max="19" width="8.33203125" customWidth="1"/>
    <col min="20" max="20" width="5.5" customWidth="1"/>
  </cols>
  <sheetData>
    <row r="1" spans="1:20" ht="4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9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1" t="s">
        <v>18</v>
      </c>
    </row>
    <row r="2" spans="1:20" x14ac:dyDescent="0.2">
      <c r="A2" s="4">
        <v>15457</v>
      </c>
      <c r="B2" s="4" t="e">
        <f>VLOOKUP(Рабочая[[#This Row],[№КД]],изБД[],3,0)</f>
        <v>#N/A</v>
      </c>
      <c r="C2" s="4" t="e">
        <f>VLOOKUP(Рабочая[[#This Row],[№КД]],изБД[],4,0)</f>
        <v>#N/A</v>
      </c>
      <c r="D2" s="5" t="e">
        <f>VLOOKUP(Рабочая[[#This Row],[№КД]],изБД[],5,0)</f>
        <v>#N/A</v>
      </c>
      <c r="E2" s="4" t="e">
        <f>VLOOKUP(Рабочая[[#This Row],[№КД]],изБД[],6,0)</f>
        <v>#N/A</v>
      </c>
      <c r="F2" s="4" t="e">
        <f>VLOOKUP(Рабочая[[#This Row],[№КД]],изБД[],7,0)</f>
        <v>#N/A</v>
      </c>
      <c r="G2" s="4" t="e">
        <f>VLOOKUP(Рабочая[[#This Row],[№КД]],изБД[],2,0)</f>
        <v>#N/A</v>
      </c>
      <c r="H2" s="4" t="e">
        <f>VLOOKUP(Рабочая[[#This Row],[№КД]],изБД[],8,0)</f>
        <v>#N/A</v>
      </c>
      <c r="I2" s="4" t="e">
        <f>Рабочая[[#This Row],[кол-во]]*Рабочая[[#This Row],[служебн.2]]</f>
        <v>#N/A</v>
      </c>
      <c r="J2" s="2"/>
      <c r="K2" s="2"/>
      <c r="M2" s="12">
        <v>15458</v>
      </c>
      <c r="N2" s="13">
        <v>1245</v>
      </c>
      <c r="O2" s="13" t="s">
        <v>19</v>
      </c>
      <c r="P2" s="13">
        <v>12</v>
      </c>
      <c r="Q2" s="14">
        <v>42607</v>
      </c>
      <c r="R2" s="13" t="s">
        <v>37</v>
      </c>
      <c r="S2" s="13" t="s">
        <v>40</v>
      </c>
      <c r="T2" s="15">
        <v>2</v>
      </c>
    </row>
    <row r="3" spans="1:20" x14ac:dyDescent="0.2">
      <c r="A3" s="6">
        <v>15458</v>
      </c>
      <c r="B3" s="6" t="str">
        <f>VLOOKUP(Рабочая[[#This Row],[№КД]],изБД[],3,0)</f>
        <v>Изделие 1</v>
      </c>
      <c r="C3" s="6">
        <f>VLOOKUP(Рабочая[[#This Row],[№КД]],изБД[],4,0)</f>
        <v>12</v>
      </c>
      <c r="D3" s="7">
        <f>VLOOKUP(Рабочая[[#This Row],[№КД]],изБД[],5,0)</f>
        <v>42607</v>
      </c>
      <c r="E3" s="6" t="str">
        <f>VLOOKUP(Рабочая[[#This Row],[№КД]],изБД[],6,0)</f>
        <v>Иванов</v>
      </c>
      <c r="F3" s="6" t="str">
        <f>VLOOKUP(Рабочая[[#This Row],[№КД]],изБД[],7,0)</f>
        <v>архив</v>
      </c>
      <c r="G3" s="6">
        <f>VLOOKUP(Рабочая[[#This Row],[№КД]],изБД[],2,0)</f>
        <v>1245</v>
      </c>
      <c r="H3" s="6">
        <f>VLOOKUP(Рабочая[[#This Row],[№КД]],изБД[],8,0)</f>
        <v>2</v>
      </c>
      <c r="I3" s="6">
        <f>Рабочая[[#This Row],[кол-во]]*Рабочая[[#This Row],[служебн.2]]</f>
        <v>24</v>
      </c>
      <c r="J3" s="6"/>
      <c r="K3" s="6"/>
      <c r="M3" s="12">
        <v>15459</v>
      </c>
      <c r="N3" s="13">
        <v>1246</v>
      </c>
      <c r="O3" s="13" t="s">
        <v>20</v>
      </c>
      <c r="P3" s="13">
        <v>45</v>
      </c>
      <c r="Q3" s="14">
        <v>42607</v>
      </c>
      <c r="R3" s="13" t="s">
        <v>38</v>
      </c>
      <c r="S3" s="13" t="s">
        <v>40</v>
      </c>
      <c r="T3" s="15">
        <v>4</v>
      </c>
    </row>
    <row r="4" spans="1:20" x14ac:dyDescent="0.2">
      <c r="A4" s="6">
        <v>15459</v>
      </c>
      <c r="B4" s="6" t="str">
        <f>VLOOKUP(Рабочая[[#This Row],[№КД]],изБД[],3,0)</f>
        <v>Изделие 2</v>
      </c>
      <c r="C4" s="6">
        <f>VLOOKUP(Рабочая[[#This Row],[№КД]],изБД[],4,0)</f>
        <v>45</v>
      </c>
      <c r="D4" s="7">
        <f>VLOOKUP(Рабочая[[#This Row],[№КД]],изБД[],5,0)</f>
        <v>42607</v>
      </c>
      <c r="E4" s="6" t="str">
        <f>VLOOKUP(Рабочая[[#This Row],[№КД]],изБД[],6,0)</f>
        <v>Петров</v>
      </c>
      <c r="F4" s="6" t="str">
        <f>VLOOKUP(Рабочая[[#This Row],[№КД]],изБД[],7,0)</f>
        <v>архив</v>
      </c>
      <c r="G4" s="6">
        <f>VLOOKUP(Рабочая[[#This Row],[№КД]],изБД[],2,0)</f>
        <v>1246</v>
      </c>
      <c r="H4" s="6">
        <f>VLOOKUP(Рабочая[[#This Row],[№КД]],изБД[],8,0)</f>
        <v>4</v>
      </c>
      <c r="I4" s="6">
        <f>Рабочая[[#This Row],[кол-во]]*Рабочая[[#This Row],[служебн.2]]</f>
        <v>180</v>
      </c>
      <c r="J4" s="6"/>
      <c r="K4" s="6"/>
      <c r="M4" s="12">
        <v>15460</v>
      </c>
      <c r="N4" s="13">
        <v>1247</v>
      </c>
      <c r="O4" s="13" t="s">
        <v>21</v>
      </c>
      <c r="P4" s="13">
        <v>48</v>
      </c>
      <c r="Q4" s="14">
        <v>42607</v>
      </c>
      <c r="R4" s="13" t="s">
        <v>39</v>
      </c>
      <c r="S4" s="13" t="s">
        <v>40</v>
      </c>
      <c r="T4" s="15">
        <v>65</v>
      </c>
    </row>
    <row r="5" spans="1:20" x14ac:dyDescent="0.2">
      <c r="A5" s="6">
        <v>15460</v>
      </c>
      <c r="B5" s="6" t="str">
        <f>VLOOKUP(Рабочая[[#This Row],[№КД]],изБД[],3,0)</f>
        <v>Изделие 3</v>
      </c>
      <c r="C5" s="6">
        <f>VLOOKUP(Рабочая[[#This Row],[№КД]],изБД[],4,0)</f>
        <v>48</v>
      </c>
      <c r="D5" s="7">
        <f>VLOOKUP(Рабочая[[#This Row],[№КД]],изБД[],5,0)</f>
        <v>42607</v>
      </c>
      <c r="E5" s="6" t="str">
        <f>VLOOKUP(Рабочая[[#This Row],[№КД]],изБД[],6,0)</f>
        <v>Сидоров</v>
      </c>
      <c r="F5" s="6" t="str">
        <f>VLOOKUP(Рабочая[[#This Row],[№КД]],изБД[],7,0)</f>
        <v>архив</v>
      </c>
      <c r="G5" s="6">
        <f>VLOOKUP(Рабочая[[#This Row],[№КД]],изБД[],2,0)</f>
        <v>1247</v>
      </c>
      <c r="H5" s="6">
        <f>VLOOKUP(Рабочая[[#This Row],[№КД]],изБД[],8,0)</f>
        <v>65</v>
      </c>
      <c r="I5" s="6">
        <f>Рабочая[[#This Row],[кол-во]]*Рабочая[[#This Row],[служебн.2]]</f>
        <v>3120</v>
      </c>
      <c r="J5" s="6"/>
      <c r="K5" s="6"/>
      <c r="M5" s="12">
        <v>15461</v>
      </c>
      <c r="N5" s="13">
        <v>1248</v>
      </c>
      <c r="O5" s="13" t="s">
        <v>22</v>
      </c>
      <c r="P5" s="13">
        <v>54</v>
      </c>
      <c r="Q5" s="14">
        <v>42607</v>
      </c>
      <c r="R5" s="13" t="s">
        <v>37</v>
      </c>
      <c r="S5" s="13" t="s">
        <v>40</v>
      </c>
      <c r="T5" s="15">
        <v>3</v>
      </c>
    </row>
    <row r="6" spans="1:20" x14ac:dyDescent="0.2">
      <c r="A6" s="6">
        <v>15461</v>
      </c>
      <c r="B6" s="6" t="str">
        <f>VLOOKUP(Рабочая[[#This Row],[№КД]],изБД[],3,0)</f>
        <v>Изделие 4</v>
      </c>
      <c r="C6" s="6">
        <f>VLOOKUP(Рабочая[[#This Row],[№КД]],изБД[],4,0)</f>
        <v>54</v>
      </c>
      <c r="D6" s="7">
        <f>VLOOKUP(Рабочая[[#This Row],[№КД]],изБД[],5,0)</f>
        <v>42607</v>
      </c>
      <c r="E6" s="6" t="str">
        <f>VLOOKUP(Рабочая[[#This Row],[№КД]],изБД[],6,0)</f>
        <v>Иванов</v>
      </c>
      <c r="F6" s="6" t="str">
        <f>VLOOKUP(Рабочая[[#This Row],[№КД]],изБД[],7,0)</f>
        <v>архив</v>
      </c>
      <c r="G6" s="6">
        <f>VLOOKUP(Рабочая[[#This Row],[№КД]],изБД[],2,0)</f>
        <v>1248</v>
      </c>
      <c r="H6" s="6">
        <f>VLOOKUP(Рабочая[[#This Row],[№КД]],изБД[],8,0)</f>
        <v>3</v>
      </c>
      <c r="I6" s="6">
        <f>Рабочая[[#This Row],[кол-во]]*Рабочая[[#This Row],[служебн.2]]</f>
        <v>162</v>
      </c>
      <c r="J6" s="6"/>
      <c r="K6" s="6"/>
      <c r="M6" s="12">
        <v>15462</v>
      </c>
      <c r="N6" s="13">
        <v>1249</v>
      </c>
      <c r="O6" s="13" t="s">
        <v>23</v>
      </c>
      <c r="P6" s="13">
        <v>321</v>
      </c>
      <c r="Q6" s="14">
        <v>42607</v>
      </c>
      <c r="R6" s="13" t="s">
        <v>38</v>
      </c>
      <c r="S6" s="13" t="s">
        <v>40</v>
      </c>
      <c r="T6" s="15">
        <v>454</v>
      </c>
    </row>
    <row r="7" spans="1:20" x14ac:dyDescent="0.2">
      <c r="A7" s="6">
        <v>15462</v>
      </c>
      <c r="B7" s="6" t="str">
        <f>VLOOKUP(Рабочая[[#This Row],[№КД]],изБД[],3,0)</f>
        <v>Изделие 5</v>
      </c>
      <c r="C7" s="6">
        <f>VLOOKUP(Рабочая[[#This Row],[№КД]],изБД[],4,0)</f>
        <v>321</v>
      </c>
      <c r="D7" s="7">
        <f>VLOOKUP(Рабочая[[#This Row],[№КД]],изБД[],5,0)</f>
        <v>42607</v>
      </c>
      <c r="E7" s="6" t="str">
        <f>VLOOKUP(Рабочая[[#This Row],[№КД]],изБД[],6,0)</f>
        <v>Петров</v>
      </c>
      <c r="F7" s="6" t="str">
        <f>VLOOKUP(Рабочая[[#This Row],[№КД]],изБД[],7,0)</f>
        <v>архив</v>
      </c>
      <c r="G7" s="6">
        <f>VLOOKUP(Рабочая[[#This Row],[№КД]],изБД[],2,0)</f>
        <v>1249</v>
      </c>
      <c r="H7" s="6">
        <f>VLOOKUP(Рабочая[[#This Row],[№КД]],изБД[],8,0)</f>
        <v>454</v>
      </c>
      <c r="I7" s="6">
        <f>Рабочая[[#This Row],[кол-во]]*Рабочая[[#This Row],[служебн.2]]</f>
        <v>145734</v>
      </c>
      <c r="J7" s="6"/>
      <c r="K7" s="6"/>
      <c r="M7" s="12">
        <v>15463</v>
      </c>
      <c r="N7" s="13">
        <v>1250</v>
      </c>
      <c r="O7" s="13" t="s">
        <v>24</v>
      </c>
      <c r="P7" s="13">
        <v>546</v>
      </c>
      <c r="Q7" s="14">
        <v>42638</v>
      </c>
      <c r="R7" s="13" t="s">
        <v>39</v>
      </c>
      <c r="S7" s="13" t="s">
        <v>41</v>
      </c>
      <c r="T7" s="15">
        <v>6</v>
      </c>
    </row>
    <row r="8" spans="1:20" x14ac:dyDescent="0.2">
      <c r="A8" s="2">
        <v>15463</v>
      </c>
      <c r="B8" s="2" t="str">
        <f>VLOOKUP(Рабочая[[#This Row],[№КД]],изБД[],3,0)</f>
        <v>Изделие 6</v>
      </c>
      <c r="C8" s="2">
        <f>VLOOKUP(Рабочая[[#This Row],[№КД]],изБД[],4,0)</f>
        <v>546</v>
      </c>
      <c r="D8" s="3">
        <f>VLOOKUP(Рабочая[[#This Row],[№КД]],изБД[],5,0)</f>
        <v>42638</v>
      </c>
      <c r="E8" s="2" t="str">
        <f>VLOOKUP(Рабочая[[#This Row],[№КД]],изБД[],6,0)</f>
        <v>Сидоров</v>
      </c>
      <c r="F8" s="2" t="str">
        <f>VLOOKUP(Рабочая[[#This Row],[№КД]],изБД[],7,0)</f>
        <v>в работе</v>
      </c>
      <c r="G8" s="2">
        <f>VLOOKUP(Рабочая[[#This Row],[№КД]],изБД[],2,0)</f>
        <v>1250</v>
      </c>
      <c r="H8" s="2">
        <f>VLOOKUP(Рабочая[[#This Row],[№КД]],изБД[],8,0)</f>
        <v>6</v>
      </c>
      <c r="I8" s="2">
        <f>Рабочая[[#This Row],[кол-во]]*Рабочая[[#This Row],[служебн.2]]</f>
        <v>3276</v>
      </c>
      <c r="J8" s="2"/>
      <c r="K8" s="2"/>
      <c r="M8" s="12">
        <v>15464</v>
      </c>
      <c r="N8" s="13">
        <v>1251</v>
      </c>
      <c r="O8" s="13" t="s">
        <v>25</v>
      </c>
      <c r="P8" s="13">
        <v>54</v>
      </c>
      <c r="Q8" s="14">
        <v>42638</v>
      </c>
      <c r="R8" s="13" t="s">
        <v>37</v>
      </c>
      <c r="S8" s="13" t="s">
        <v>40</v>
      </c>
      <c r="T8" s="15">
        <v>2</v>
      </c>
    </row>
    <row r="9" spans="1:20" x14ac:dyDescent="0.2">
      <c r="A9" s="2">
        <v>15464</v>
      </c>
      <c r="B9" s="2" t="str">
        <f>VLOOKUP(Рабочая[[#This Row],[№КД]],изБД[],3,0)</f>
        <v>Изделие 7</v>
      </c>
      <c r="C9" s="2">
        <f>VLOOKUP(Рабочая[[#This Row],[№КД]],изБД[],4,0)</f>
        <v>54</v>
      </c>
      <c r="D9" s="3">
        <f>VLOOKUP(Рабочая[[#This Row],[№КД]],изБД[],5,0)</f>
        <v>42638</v>
      </c>
      <c r="E9" s="2" t="str">
        <f>VLOOKUP(Рабочая[[#This Row],[№КД]],изБД[],6,0)</f>
        <v>Иванов</v>
      </c>
      <c r="F9" s="2" t="str">
        <f>VLOOKUP(Рабочая[[#This Row],[№КД]],изБД[],7,0)</f>
        <v>архив</v>
      </c>
      <c r="G9" s="2">
        <f>VLOOKUP(Рабочая[[#This Row],[№КД]],изБД[],2,0)</f>
        <v>1251</v>
      </c>
      <c r="H9" s="2">
        <f>VLOOKUP(Рабочая[[#This Row],[№КД]],изБД[],8,0)</f>
        <v>2</v>
      </c>
      <c r="I9" s="2">
        <f>Рабочая[[#This Row],[кол-во]]*Рабочая[[#This Row],[служебн.2]]</f>
        <v>108</v>
      </c>
      <c r="J9" s="2"/>
      <c r="K9" s="2"/>
      <c r="M9" s="12">
        <v>15465</v>
      </c>
      <c r="N9" s="13">
        <v>1252</v>
      </c>
      <c r="O9" s="13" t="s">
        <v>26</v>
      </c>
      <c r="P9" s="13">
        <v>51</v>
      </c>
      <c r="Q9" s="14">
        <v>42607</v>
      </c>
      <c r="R9" s="13" t="s">
        <v>38</v>
      </c>
      <c r="S9" s="13" t="s">
        <v>41</v>
      </c>
      <c r="T9" s="15">
        <v>54</v>
      </c>
    </row>
    <row r="10" spans="1:20" x14ac:dyDescent="0.2">
      <c r="A10" s="2">
        <v>15465</v>
      </c>
      <c r="B10" s="2" t="str">
        <f>VLOOKUP(Рабочая[[#This Row],[№КД]],изБД[],3,0)</f>
        <v>Изделие 8</v>
      </c>
      <c r="C10" s="2">
        <f>VLOOKUP(Рабочая[[#This Row],[№КД]],изБД[],4,0)</f>
        <v>51</v>
      </c>
      <c r="D10" s="19">
        <f>VLOOKUP(Рабочая[[#This Row],[№КД]],изБД[],5,0)</f>
        <v>42607</v>
      </c>
      <c r="E10" s="2" t="str">
        <f>VLOOKUP(Рабочая[[#This Row],[№КД]],изБД[],6,0)</f>
        <v>Петров</v>
      </c>
      <c r="F10" s="20" t="str">
        <f>VLOOKUP(Рабочая[[#This Row],[№КД]],изБД[],7,0)</f>
        <v>в работе</v>
      </c>
      <c r="G10" s="2">
        <f>VLOOKUP(Рабочая[[#This Row],[№КД]],изБД[],2,0)</f>
        <v>1252</v>
      </c>
      <c r="H10" s="2">
        <f>VLOOKUP(Рабочая[[#This Row],[№КД]],изБД[],8,0)</f>
        <v>54</v>
      </c>
      <c r="I10" s="2">
        <f>Рабочая[[#This Row],[кол-во]]*Рабочая[[#This Row],[служебн.2]]</f>
        <v>2754</v>
      </c>
      <c r="J10" s="2"/>
      <c r="K10" s="2"/>
      <c r="M10" s="12">
        <v>15466</v>
      </c>
      <c r="N10" s="13">
        <v>1253</v>
      </c>
      <c r="O10" s="13" t="s">
        <v>27</v>
      </c>
      <c r="P10" s="13">
        <v>25</v>
      </c>
      <c r="Q10" s="14">
        <v>42607</v>
      </c>
      <c r="R10" s="13" t="s">
        <v>39</v>
      </c>
      <c r="S10" s="13" t="s">
        <v>40</v>
      </c>
      <c r="T10" s="15">
        <v>2</v>
      </c>
    </row>
    <row r="11" spans="1:20" x14ac:dyDescent="0.2">
      <c r="A11" s="6">
        <v>15466</v>
      </c>
      <c r="B11" s="6" t="str">
        <f>VLOOKUP(Рабочая[[#This Row],[№КД]],изБД[],3,0)</f>
        <v>Изделие 9</v>
      </c>
      <c r="C11" s="6">
        <f>VLOOKUP(Рабочая[[#This Row],[№КД]],изБД[],4,0)</f>
        <v>25</v>
      </c>
      <c r="D11" s="7">
        <f>VLOOKUP(Рабочая[[#This Row],[№КД]],изБД[],5,0)</f>
        <v>42607</v>
      </c>
      <c r="E11" s="6" t="str">
        <f>VLOOKUP(Рабочая[[#This Row],[№КД]],изБД[],6,0)</f>
        <v>Сидоров</v>
      </c>
      <c r="F11" s="6" t="str">
        <f>VLOOKUP(Рабочая[[#This Row],[№КД]],изБД[],7,0)</f>
        <v>архив</v>
      </c>
      <c r="G11" s="6">
        <f>VLOOKUP(Рабочая[[#This Row],[№КД]],изБД[],2,0)</f>
        <v>1253</v>
      </c>
      <c r="H11" s="6">
        <f>VLOOKUP(Рабочая[[#This Row],[№КД]],изБД[],8,0)</f>
        <v>2</v>
      </c>
      <c r="I11" s="6">
        <f>Рабочая[[#This Row],[кол-во]]*Рабочая[[#This Row],[служебн.2]]</f>
        <v>50</v>
      </c>
      <c r="J11" s="6"/>
      <c r="K11" s="6"/>
      <c r="M11" s="12">
        <v>15467</v>
      </c>
      <c r="N11" s="13">
        <v>1254</v>
      </c>
      <c r="O11" s="13" t="s">
        <v>28</v>
      </c>
      <c r="P11" s="13">
        <v>5</v>
      </c>
      <c r="Q11" s="14">
        <v>42638</v>
      </c>
      <c r="R11" s="13" t="s">
        <v>37</v>
      </c>
      <c r="S11" s="13" t="s">
        <v>41</v>
      </c>
      <c r="T11" s="15">
        <v>5</v>
      </c>
    </row>
    <row r="12" spans="1:20" x14ac:dyDescent="0.2">
      <c r="A12" s="2">
        <v>15467</v>
      </c>
      <c r="B12" s="2" t="str">
        <f>VLOOKUP(Рабочая[[#This Row],[№КД]],изБД[],3,0)</f>
        <v>Изделие 10</v>
      </c>
      <c r="C12" s="2">
        <f>VLOOKUP(Рабочая[[#This Row],[№КД]],изБД[],4,0)</f>
        <v>5</v>
      </c>
      <c r="D12" s="3">
        <f>VLOOKUP(Рабочая[[#This Row],[№КД]],изБД[],5,0)</f>
        <v>42638</v>
      </c>
      <c r="E12" s="2" t="str">
        <f>VLOOKUP(Рабочая[[#This Row],[№КД]],изБД[],6,0)</f>
        <v>Иванов</v>
      </c>
      <c r="F12" s="2" t="str">
        <f>VLOOKUP(Рабочая[[#This Row],[№КД]],изБД[],7,0)</f>
        <v>в работе</v>
      </c>
      <c r="G12" s="2">
        <f>VLOOKUP(Рабочая[[#This Row],[№КД]],изБД[],2,0)</f>
        <v>1254</v>
      </c>
      <c r="H12" s="2">
        <f>VLOOKUP(Рабочая[[#This Row],[№КД]],изБД[],8,0)</f>
        <v>5</v>
      </c>
      <c r="I12" s="2">
        <f>Рабочая[[#This Row],[кол-во]]*Рабочая[[#This Row],[служебн.2]]</f>
        <v>25</v>
      </c>
      <c r="J12" s="2"/>
      <c r="K12" s="2"/>
      <c r="M12" s="12">
        <v>15468</v>
      </c>
      <c r="N12" s="13">
        <v>1255</v>
      </c>
      <c r="O12" s="13" t="s">
        <v>29</v>
      </c>
      <c r="P12" s="13">
        <v>25454</v>
      </c>
      <c r="Q12" s="14">
        <v>42638</v>
      </c>
      <c r="R12" s="13" t="s">
        <v>38</v>
      </c>
      <c r="S12" s="13" t="s">
        <v>40</v>
      </c>
      <c r="T12" s="15">
        <v>45</v>
      </c>
    </row>
    <row r="13" spans="1:20" x14ac:dyDescent="0.2">
      <c r="A13" s="2">
        <v>15468</v>
      </c>
      <c r="B13" s="2" t="str">
        <f>VLOOKUP(Рабочая[[#This Row],[№КД]],изБД[],3,0)</f>
        <v>Изделие 11</v>
      </c>
      <c r="C13" s="2">
        <f>VLOOKUP(Рабочая[[#This Row],[№КД]],изБД[],4,0)</f>
        <v>25454</v>
      </c>
      <c r="D13" s="3">
        <f>VLOOKUP(Рабочая[[#This Row],[№КД]],изБД[],5,0)</f>
        <v>42638</v>
      </c>
      <c r="E13" s="2" t="str">
        <f>VLOOKUP(Рабочая[[#This Row],[№КД]],изБД[],6,0)</f>
        <v>Петров</v>
      </c>
      <c r="F13" s="2" t="str">
        <f>VLOOKUP(Рабочая[[#This Row],[№КД]],изБД[],7,0)</f>
        <v>архив</v>
      </c>
      <c r="G13" s="2">
        <f>VLOOKUP(Рабочая[[#This Row],[№КД]],изБД[],2,0)</f>
        <v>1255</v>
      </c>
      <c r="H13" s="2">
        <f>VLOOKUP(Рабочая[[#This Row],[№КД]],изБД[],8,0)</f>
        <v>45</v>
      </c>
      <c r="I13" s="2">
        <f>Рабочая[[#This Row],[кол-во]]*Рабочая[[#This Row],[служебн.2]]</f>
        <v>1145430</v>
      </c>
      <c r="J13" s="2"/>
      <c r="K13" s="2"/>
      <c r="M13" s="12">
        <v>15469</v>
      </c>
      <c r="N13" s="13">
        <v>1256</v>
      </c>
      <c r="O13" s="13" t="s">
        <v>30</v>
      </c>
      <c r="P13" s="13">
        <v>21</v>
      </c>
      <c r="Q13" s="14">
        <v>42638</v>
      </c>
      <c r="R13" s="13" t="s">
        <v>39</v>
      </c>
      <c r="S13" s="13" t="s">
        <v>41</v>
      </c>
      <c r="T13" s="15">
        <v>45</v>
      </c>
    </row>
    <row r="14" spans="1:20" x14ac:dyDescent="0.2">
      <c r="A14" s="2">
        <v>15469</v>
      </c>
      <c r="B14" s="2" t="str">
        <f>VLOOKUP(Рабочая[[#This Row],[№КД]],изБД[],3,0)</f>
        <v>Изделие 12</v>
      </c>
      <c r="C14" s="2">
        <f>VLOOKUP(Рабочая[[#This Row],[№КД]],изБД[],4,0)</f>
        <v>21</v>
      </c>
      <c r="D14" s="3">
        <f>VLOOKUP(Рабочая[[#This Row],[№КД]],изБД[],5,0)</f>
        <v>42638</v>
      </c>
      <c r="E14" s="2" t="str">
        <f>VLOOKUP(Рабочая[[#This Row],[№КД]],изБД[],6,0)</f>
        <v>Сидоров</v>
      </c>
      <c r="F14" s="2" t="str">
        <f>VLOOKUP(Рабочая[[#This Row],[№КД]],изБД[],7,0)</f>
        <v>в работе</v>
      </c>
      <c r="G14" s="2">
        <f>VLOOKUP(Рабочая[[#This Row],[№КД]],изБД[],2,0)</f>
        <v>1256</v>
      </c>
      <c r="H14" s="2">
        <f>VLOOKUP(Рабочая[[#This Row],[№КД]],изБД[],8,0)</f>
        <v>45</v>
      </c>
      <c r="I14" s="2">
        <f>Рабочая[[#This Row],[кол-во]]*Рабочая[[#This Row],[служебн.2]]</f>
        <v>945</v>
      </c>
      <c r="J14" s="2"/>
      <c r="K14" s="2"/>
      <c r="M14" s="12">
        <v>15470</v>
      </c>
      <c r="N14" s="13">
        <v>1257</v>
      </c>
      <c r="O14" s="13" t="s">
        <v>31</v>
      </c>
      <c r="P14" s="13">
        <v>545</v>
      </c>
      <c r="Q14" s="14">
        <v>42638</v>
      </c>
      <c r="R14" s="13" t="s">
        <v>37</v>
      </c>
      <c r="S14" s="13" t="s">
        <v>41</v>
      </c>
      <c r="T14" s="15">
        <v>23</v>
      </c>
    </row>
    <row r="15" spans="1:20" x14ac:dyDescent="0.2">
      <c r="A15" s="2">
        <v>15470</v>
      </c>
      <c r="B15" s="2" t="str">
        <f>VLOOKUP(Рабочая[[#This Row],[№КД]],изБД[],3,0)</f>
        <v>Изделие 13</v>
      </c>
      <c r="C15" s="2">
        <f>VLOOKUP(Рабочая[[#This Row],[№КД]],изБД[],4,0)</f>
        <v>545</v>
      </c>
      <c r="D15" s="3">
        <f>VLOOKUP(Рабочая[[#This Row],[№КД]],изБД[],5,0)</f>
        <v>42638</v>
      </c>
      <c r="E15" s="2" t="str">
        <f>VLOOKUP(Рабочая[[#This Row],[№КД]],изБД[],6,0)</f>
        <v>Иванов</v>
      </c>
      <c r="F15" s="2" t="str">
        <f>VLOOKUP(Рабочая[[#This Row],[№КД]],изБД[],7,0)</f>
        <v>в работе</v>
      </c>
      <c r="G15" s="2">
        <f>VLOOKUP(Рабочая[[#This Row],[№КД]],изБД[],2,0)</f>
        <v>1257</v>
      </c>
      <c r="H15" s="2">
        <f>VLOOKUP(Рабочая[[#This Row],[№КД]],изБД[],8,0)</f>
        <v>23</v>
      </c>
      <c r="I15" s="2">
        <f>Рабочая[[#This Row],[кол-во]]*Рабочая[[#This Row],[служебн.2]]</f>
        <v>12535</v>
      </c>
      <c r="J15" s="2"/>
      <c r="K15" s="2"/>
      <c r="M15" s="12">
        <v>15471</v>
      </c>
      <c r="N15" s="13">
        <v>1258</v>
      </c>
      <c r="O15" s="13" t="s">
        <v>32</v>
      </c>
      <c r="P15" s="13">
        <v>5515</v>
      </c>
      <c r="Q15" s="14">
        <v>42699</v>
      </c>
      <c r="R15" s="13" t="s">
        <v>38</v>
      </c>
      <c r="S15" s="13" t="s">
        <v>40</v>
      </c>
      <c r="T15" s="15">
        <v>56</v>
      </c>
    </row>
    <row r="16" spans="1:20" x14ac:dyDescent="0.2">
      <c r="A16" s="2">
        <v>15471</v>
      </c>
      <c r="B16" s="2" t="str">
        <f>VLOOKUP(Рабочая[[#This Row],[№КД]],изБД[],3,0)</f>
        <v>Изделие 14</v>
      </c>
      <c r="C16" s="2">
        <f>VLOOKUP(Рабочая[[#This Row],[№КД]],изБД[],4,0)</f>
        <v>5515</v>
      </c>
      <c r="D16" s="3">
        <f>VLOOKUP(Рабочая[[#This Row],[№КД]],изБД[],5,0)</f>
        <v>42699</v>
      </c>
      <c r="E16" s="2" t="str">
        <f>VLOOKUP(Рабочая[[#This Row],[№КД]],изБД[],6,0)</f>
        <v>Петров</v>
      </c>
      <c r="F16" s="2" t="str">
        <f>VLOOKUP(Рабочая[[#This Row],[№КД]],изБД[],7,0)</f>
        <v>архив</v>
      </c>
      <c r="G16" s="2">
        <f>VLOOKUP(Рабочая[[#This Row],[№КД]],изБД[],2,0)</f>
        <v>1258</v>
      </c>
      <c r="H16" s="2">
        <f>VLOOKUP(Рабочая[[#This Row],[№КД]],изБД[],8,0)</f>
        <v>56</v>
      </c>
      <c r="I16" s="2">
        <f>Рабочая[[#This Row],[кол-во]]*Рабочая[[#This Row],[служебн.2]]</f>
        <v>308840</v>
      </c>
      <c r="J16" s="2"/>
      <c r="K16" s="2"/>
      <c r="M16" s="12">
        <v>15472</v>
      </c>
      <c r="N16" s="13">
        <v>1259</v>
      </c>
      <c r="O16" s="13" t="s">
        <v>33</v>
      </c>
      <c r="P16" s="13">
        <v>2212</v>
      </c>
      <c r="Q16" s="14">
        <v>42607</v>
      </c>
      <c r="R16" s="13" t="s">
        <v>39</v>
      </c>
      <c r="S16" s="13" t="s">
        <v>42</v>
      </c>
      <c r="T16" s="15">
        <v>2</v>
      </c>
    </row>
    <row r="17" spans="1:20" x14ac:dyDescent="0.2">
      <c r="A17" s="2">
        <v>15472</v>
      </c>
      <c r="B17" s="2" t="str">
        <f>VLOOKUP(Рабочая[[#This Row],[№КД]],изБД[],3,0)</f>
        <v>Изделие 15</v>
      </c>
      <c r="C17" s="2">
        <f>VLOOKUP(Рабочая[[#This Row],[№КД]],изБД[],4,0)</f>
        <v>2212</v>
      </c>
      <c r="D17" s="19">
        <f>VLOOKUP(Рабочая[[#This Row],[№КД]],изБД[],5,0)</f>
        <v>42607</v>
      </c>
      <c r="E17" s="2" t="str">
        <f>VLOOKUP(Рабочая[[#This Row],[№КД]],изБД[],6,0)</f>
        <v>Сидоров</v>
      </c>
      <c r="F17" s="20" t="str">
        <f>VLOOKUP(Рабочая[[#This Row],[№КД]],изБД[],7,0)</f>
        <v>план</v>
      </c>
      <c r="G17" s="2">
        <f>VLOOKUP(Рабочая[[#This Row],[№КД]],изБД[],2,0)</f>
        <v>1259</v>
      </c>
      <c r="H17" s="2">
        <f>VLOOKUP(Рабочая[[#This Row],[№КД]],изБД[],8,0)</f>
        <v>2</v>
      </c>
      <c r="I17" s="2">
        <f>Рабочая[[#This Row],[кол-во]]*Рабочая[[#This Row],[служебн.2]]</f>
        <v>4424</v>
      </c>
      <c r="J17" s="2"/>
      <c r="K17" s="2"/>
      <c r="M17" s="12">
        <v>15473</v>
      </c>
      <c r="N17" s="13">
        <v>1260</v>
      </c>
      <c r="O17" s="13" t="s">
        <v>34</v>
      </c>
      <c r="P17" s="13">
        <v>63</v>
      </c>
      <c r="Q17" s="14">
        <v>42699</v>
      </c>
      <c r="R17" s="13" t="s">
        <v>37</v>
      </c>
      <c r="S17" s="13" t="s">
        <v>41</v>
      </c>
      <c r="T17" s="15">
        <v>5</v>
      </c>
    </row>
    <row r="18" spans="1:20" x14ac:dyDescent="0.2">
      <c r="A18" s="2">
        <v>15473</v>
      </c>
      <c r="B18" s="2" t="str">
        <f>VLOOKUP(Рабочая[[#This Row],[№КД]],изБД[],3,0)</f>
        <v>Изделие 16</v>
      </c>
      <c r="C18" s="2">
        <f>VLOOKUP(Рабочая[[#This Row],[№КД]],изБД[],4,0)</f>
        <v>63</v>
      </c>
      <c r="D18" s="3">
        <f>VLOOKUP(Рабочая[[#This Row],[№КД]],изБД[],5,0)</f>
        <v>42699</v>
      </c>
      <c r="E18" s="2" t="str">
        <f>VLOOKUP(Рабочая[[#This Row],[№КД]],изБД[],6,0)</f>
        <v>Иванов</v>
      </c>
      <c r="F18" s="2" t="str">
        <f>VLOOKUP(Рабочая[[#This Row],[№КД]],изБД[],7,0)</f>
        <v>в работе</v>
      </c>
      <c r="G18" s="2">
        <f>VLOOKUP(Рабочая[[#This Row],[№КД]],изБД[],2,0)</f>
        <v>1260</v>
      </c>
      <c r="H18" s="2">
        <f>VLOOKUP(Рабочая[[#This Row],[№КД]],изБД[],8,0)</f>
        <v>5</v>
      </c>
      <c r="I18" s="2">
        <f>Рабочая[[#This Row],[кол-во]]*Рабочая[[#This Row],[служебн.2]]</f>
        <v>315</v>
      </c>
      <c r="J18" s="2"/>
      <c r="K18" s="2"/>
      <c r="M18" s="12">
        <v>15474</v>
      </c>
      <c r="N18" s="13">
        <v>1261</v>
      </c>
      <c r="O18" s="13" t="s">
        <v>35</v>
      </c>
      <c r="P18" s="13">
        <v>54</v>
      </c>
      <c r="Q18" s="14">
        <v>42607</v>
      </c>
      <c r="R18" s="13" t="s">
        <v>38</v>
      </c>
      <c r="S18" s="13" t="s">
        <v>42</v>
      </c>
      <c r="T18" s="15">
        <v>4</v>
      </c>
    </row>
    <row r="19" spans="1:20" x14ac:dyDescent="0.2">
      <c r="A19" s="2">
        <v>15474</v>
      </c>
      <c r="B19" s="2" t="str">
        <f>VLOOKUP(Рабочая[[#This Row],[№КД]],изБД[],3,0)</f>
        <v>Изделие 17</v>
      </c>
      <c r="C19" s="2">
        <f>VLOOKUP(Рабочая[[#This Row],[№КД]],изБД[],4,0)</f>
        <v>54</v>
      </c>
      <c r="D19" s="19">
        <f>VLOOKUP(Рабочая[[#This Row],[№КД]],изБД[],5,0)</f>
        <v>42607</v>
      </c>
      <c r="E19" s="2" t="str">
        <f>VLOOKUP(Рабочая[[#This Row],[№КД]],изБД[],6,0)</f>
        <v>Петров</v>
      </c>
      <c r="F19" s="20" t="str">
        <f>VLOOKUP(Рабочая[[#This Row],[№КД]],изБД[],7,0)</f>
        <v>план</v>
      </c>
      <c r="G19" s="2">
        <f>VLOOKUP(Рабочая[[#This Row],[№КД]],изБД[],2,0)</f>
        <v>1261</v>
      </c>
      <c r="H19" s="2">
        <f>VLOOKUP(Рабочая[[#This Row],[№КД]],изБД[],8,0)</f>
        <v>4</v>
      </c>
      <c r="I19" s="2">
        <f>Рабочая[[#This Row],[кол-во]]*Рабочая[[#This Row],[служебн.2]]</f>
        <v>216</v>
      </c>
      <c r="J19" s="2"/>
      <c r="K19" s="2"/>
      <c r="M19" s="12">
        <v>15475</v>
      </c>
      <c r="N19" s="13">
        <v>1262</v>
      </c>
      <c r="O19" s="13" t="s">
        <v>36</v>
      </c>
      <c r="P19" s="13">
        <v>1</v>
      </c>
      <c r="Q19" s="14">
        <v>42699</v>
      </c>
      <c r="R19" s="13" t="s">
        <v>39</v>
      </c>
      <c r="S19" s="13" t="s">
        <v>42</v>
      </c>
      <c r="T19" s="15">
        <v>54</v>
      </c>
    </row>
    <row r="20" spans="1:20" x14ac:dyDescent="0.2">
      <c r="A20" s="2">
        <v>15475</v>
      </c>
      <c r="B20" s="2" t="str">
        <f>VLOOKUP(Рабочая[[#This Row],[№КД]],изБД[],3,0)</f>
        <v>Изделие 18</v>
      </c>
      <c r="C20" s="2">
        <f>VLOOKUP(Рабочая[[#This Row],[№КД]],изБД[],4,0)</f>
        <v>1</v>
      </c>
      <c r="D20" s="3">
        <f>VLOOKUP(Рабочая[[#This Row],[№КД]],изБД[],5,0)</f>
        <v>42699</v>
      </c>
      <c r="E20" s="2" t="str">
        <f>VLOOKUP(Рабочая[[#This Row],[№КД]],изБД[],6,0)</f>
        <v>Сидоров</v>
      </c>
      <c r="F20" s="2" t="str">
        <f>VLOOKUP(Рабочая[[#This Row],[№КД]],изБД[],7,0)</f>
        <v>план</v>
      </c>
      <c r="G20" s="2">
        <f>VLOOKUP(Рабочая[[#This Row],[№КД]],изБД[],2,0)</f>
        <v>1262</v>
      </c>
      <c r="H20" s="2">
        <f>VLOOKUP(Рабочая[[#This Row],[№КД]],изБД[],8,0)</f>
        <v>54</v>
      </c>
      <c r="I20" s="2">
        <f>Рабочая[[#This Row],[кол-во]]*Рабочая[[#This Row],[служебн.2]]</f>
        <v>54</v>
      </c>
      <c r="J20" s="2"/>
      <c r="K20" s="2"/>
      <c r="M20" s="16"/>
      <c r="N20" s="17"/>
      <c r="O20" s="17"/>
      <c r="P20" s="17"/>
      <c r="Q20" s="17"/>
      <c r="R20" s="17"/>
      <c r="S20" s="17"/>
      <c r="T20" s="18"/>
    </row>
    <row r="21" spans="1:20" x14ac:dyDescent="0.2">
      <c r="A21" s="2"/>
      <c r="B21" s="2"/>
      <c r="C21" s="2"/>
      <c r="D21" s="3"/>
      <c r="E21" s="2"/>
      <c r="F21" s="2"/>
      <c r="G21" s="2"/>
      <c r="H21" s="2"/>
      <c r="I21" s="2"/>
      <c r="J21" s="2"/>
      <c r="K21" s="2"/>
    </row>
    <row r="22" spans="1:20" ht="12" customHeight="1" x14ac:dyDescent="0.25">
      <c r="A22" s="2"/>
      <c r="B22" s="2"/>
      <c r="C22" s="2"/>
      <c r="D22" s="3"/>
      <c r="E22" s="2"/>
      <c r="F22" s="2"/>
      <c r="G22" s="2"/>
      <c r="H22" s="2"/>
      <c r="I22" s="2"/>
      <c r="J22" s="2"/>
      <c r="K22" s="2"/>
      <c r="O22" s="21" t="s">
        <v>45</v>
      </c>
    </row>
    <row r="23" spans="1:20" x14ac:dyDescent="0.2">
      <c r="A23" s="2"/>
      <c r="B23" s="2"/>
      <c r="C23" s="2"/>
      <c r="D23" s="3"/>
      <c r="E23" s="2"/>
      <c r="F23" s="2"/>
      <c r="G23" s="2"/>
      <c r="H23" s="2"/>
      <c r="I23" s="2"/>
      <c r="J23" s="2"/>
      <c r="K23" s="2"/>
    </row>
    <row r="24" spans="1:20" x14ac:dyDescent="0.2">
      <c r="A24" s="2"/>
      <c r="B24" s="2"/>
      <c r="C24" s="2"/>
      <c r="D24" s="3"/>
      <c r="E24" s="2"/>
      <c r="F24" s="2"/>
      <c r="G24" s="2"/>
      <c r="H24" s="2"/>
      <c r="I24" s="2"/>
      <c r="J24" s="2"/>
      <c r="K24" s="2"/>
    </row>
    <row r="25" spans="1:20" x14ac:dyDescent="0.2">
      <c r="A25" s="2"/>
      <c r="B25" s="2"/>
      <c r="C25" s="2"/>
      <c r="D25" s="3"/>
      <c r="E25" s="2"/>
      <c r="F25" s="2"/>
      <c r="G25" s="2"/>
      <c r="H25" s="2"/>
      <c r="I25" s="2"/>
      <c r="J25" s="2"/>
      <c r="K25" s="2"/>
    </row>
    <row r="26" spans="1:20" x14ac:dyDescent="0.2">
      <c r="A26" s="2"/>
      <c r="B26" s="2"/>
      <c r="C26" s="2"/>
      <c r="D26" s="3"/>
      <c r="E26" s="2"/>
      <c r="F26" s="2"/>
      <c r="G26" s="2"/>
      <c r="H26" s="2"/>
      <c r="I26" s="2"/>
      <c r="J26" s="2"/>
      <c r="K26" s="2"/>
    </row>
    <row r="27" spans="1:20" ht="15.75" x14ac:dyDescent="0.2">
      <c r="A27" s="2"/>
      <c r="B27" s="8" t="s">
        <v>44</v>
      </c>
      <c r="C27" s="2"/>
      <c r="D27" s="3"/>
      <c r="E27" s="2"/>
      <c r="F27" s="2"/>
      <c r="G27" s="2"/>
      <c r="H27" s="2"/>
      <c r="I27" s="2"/>
      <c r="J27" s="2"/>
      <c r="K27" s="2"/>
    </row>
    <row r="28" spans="1:20" ht="15.75" x14ac:dyDescent="0.2">
      <c r="A28" s="2"/>
      <c r="B28" s="8" t="s">
        <v>43</v>
      </c>
      <c r="C28" s="2"/>
      <c r="D28" s="3"/>
      <c r="E28" s="2"/>
      <c r="F28" s="2"/>
      <c r="G28" s="2"/>
      <c r="H28" s="2"/>
      <c r="I28" s="2"/>
      <c r="J28" s="2"/>
      <c r="K28" s="2"/>
    </row>
    <row r="29" spans="1:20" x14ac:dyDescent="0.2">
      <c r="A29" s="2"/>
      <c r="B29" s="2"/>
      <c r="C29" s="2"/>
      <c r="D29" s="3"/>
      <c r="E29" s="2"/>
      <c r="F29" s="2"/>
      <c r="G29" s="2"/>
      <c r="H29" s="2"/>
      <c r="I29" s="2"/>
      <c r="J29" s="2"/>
      <c r="K29" s="2"/>
    </row>
    <row r="30" spans="1:20" x14ac:dyDescent="0.2">
      <c r="A30" s="2"/>
      <c r="B30" s="2"/>
      <c r="C30" s="2"/>
      <c r="D30" s="3"/>
      <c r="E30" s="2"/>
      <c r="F30" s="2"/>
      <c r="G30" s="2"/>
      <c r="H30" s="2"/>
      <c r="I30" s="2"/>
      <c r="J30" s="2"/>
      <c r="K30" s="2"/>
    </row>
    <row r="31" spans="1:20" x14ac:dyDescent="0.2">
      <c r="A31" s="2"/>
      <c r="B31" s="2"/>
      <c r="C31" s="2"/>
      <c r="D31" s="3"/>
      <c r="E31" s="2"/>
      <c r="F31" s="2"/>
      <c r="G31" s="2"/>
      <c r="H31" s="2"/>
      <c r="I31" s="2"/>
      <c r="J31" s="2"/>
      <c r="K31" s="2"/>
    </row>
    <row r="32" spans="1:20" x14ac:dyDescent="0.2">
      <c r="A32" s="2"/>
      <c r="B32" s="2"/>
      <c r="C32" s="2"/>
      <c r="D32" s="3"/>
      <c r="E32" s="2"/>
      <c r="F32" s="2"/>
      <c r="G32" s="2"/>
      <c r="H32" s="2"/>
      <c r="I32" s="2"/>
      <c r="J32" s="2"/>
      <c r="K32" s="2"/>
    </row>
    <row r="33" spans="1:11" x14ac:dyDescent="0.2">
      <c r="A33" s="2"/>
      <c r="B33" s="2"/>
      <c r="C33" s="2"/>
      <c r="D33" s="3"/>
      <c r="E33" s="2"/>
      <c r="F33" s="2"/>
      <c r="G33" s="2"/>
      <c r="H33" s="2"/>
      <c r="I33" s="2"/>
      <c r="J33" s="2"/>
      <c r="K33" s="2"/>
    </row>
    <row r="34" spans="1:11" x14ac:dyDescent="0.2">
      <c r="A34" s="2"/>
      <c r="B34" s="2"/>
      <c r="C34" s="2"/>
      <c r="D34" s="3"/>
      <c r="E34" s="2"/>
      <c r="F34" s="2"/>
      <c r="G34" s="2"/>
      <c r="H34" s="2"/>
      <c r="I34" s="2"/>
      <c r="J34" s="2"/>
      <c r="K34" s="2"/>
    </row>
    <row r="35" spans="1:11" x14ac:dyDescent="0.2">
      <c r="A35" s="2"/>
      <c r="B35" s="2"/>
      <c r="C35" s="2"/>
      <c r="D35" s="3"/>
      <c r="E35" s="2"/>
      <c r="F35" s="2"/>
      <c r="G35" s="2"/>
      <c r="H35" s="2"/>
      <c r="I35" s="2"/>
      <c r="J35" s="2"/>
      <c r="K35" s="2"/>
    </row>
    <row r="36" spans="1:11" x14ac:dyDescent="0.2">
      <c r="A36" s="2"/>
      <c r="B36" s="2"/>
      <c r="C36" s="2"/>
      <c r="D36" s="3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3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3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3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3"/>
      <c r="E40" s="2"/>
      <c r="F40" s="2"/>
      <c r="G40" s="2"/>
      <c r="H40" s="2"/>
      <c r="I40" s="2"/>
      <c r="J40" s="2"/>
      <c r="K40" s="2"/>
    </row>
    <row r="41" spans="1:11" x14ac:dyDescent="0.2">
      <c r="A41" s="2"/>
      <c r="B41" s="2"/>
      <c r="C41" s="2"/>
      <c r="D41" s="3"/>
      <c r="E41" s="2"/>
      <c r="F41" s="2"/>
      <c r="G41" s="2"/>
      <c r="H41" s="2"/>
      <c r="I41" s="2"/>
      <c r="J41" s="2"/>
      <c r="K41" s="2"/>
    </row>
    <row r="42" spans="1:11" x14ac:dyDescent="0.2">
      <c r="A42" s="2"/>
      <c r="B42" s="2"/>
      <c r="C42" s="2"/>
      <c r="D42" s="3"/>
      <c r="E42" s="2"/>
      <c r="F42" s="2"/>
      <c r="G42" s="2"/>
      <c r="H42" s="2"/>
      <c r="I42" s="2"/>
      <c r="J42" s="2"/>
      <c r="K42" s="2"/>
    </row>
    <row r="43" spans="1:11" x14ac:dyDescent="0.2">
      <c r="A43" s="2"/>
      <c r="B43" s="2"/>
      <c r="C43" s="2"/>
      <c r="D43" s="3"/>
      <c r="E43" s="2"/>
      <c r="F43" s="2"/>
      <c r="G43" s="2"/>
      <c r="H43" s="2"/>
      <c r="I43" s="2"/>
      <c r="J43" s="2"/>
      <c r="K43" s="2"/>
    </row>
    <row r="44" spans="1:11" x14ac:dyDescent="0.2">
      <c r="A44" s="2"/>
      <c r="B44" s="2"/>
      <c r="C44" s="2"/>
      <c r="D44" s="3"/>
      <c r="E44" s="2"/>
      <c r="F44" s="2"/>
      <c r="G44" s="2"/>
      <c r="H44" s="2"/>
      <c r="I44" s="2"/>
      <c r="J44" s="2"/>
      <c r="K44" s="2"/>
    </row>
    <row r="45" spans="1:11" x14ac:dyDescent="0.2">
      <c r="A45" s="2"/>
      <c r="B45" s="2"/>
      <c r="C45" s="2"/>
      <c r="D45" s="3"/>
      <c r="E45" s="2"/>
      <c r="F45" s="2"/>
      <c r="G45" s="2"/>
      <c r="H45" s="2"/>
      <c r="I45" s="2"/>
      <c r="J45" s="2"/>
      <c r="K45" s="2"/>
    </row>
    <row r="46" spans="1:11" x14ac:dyDescent="0.2">
      <c r="A46" s="2"/>
      <c r="B46" s="2"/>
      <c r="C46" s="2"/>
      <c r="D46" s="3"/>
      <c r="E46" s="2"/>
      <c r="F46" s="2"/>
      <c r="G46" s="2"/>
      <c r="H46" s="2"/>
      <c r="I46" s="2"/>
      <c r="J46" s="2"/>
      <c r="K46" s="2"/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</dc:creator>
  <cp:lastModifiedBy>Кравченко </cp:lastModifiedBy>
  <dcterms:created xsi:type="dcterms:W3CDTF">2016-02-25T12:02:53Z</dcterms:created>
  <dcterms:modified xsi:type="dcterms:W3CDTF">2016-02-25T12:57:40Z</dcterms:modified>
</cp:coreProperties>
</file>