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ija.maliseva\Desktop\"/>
    </mc:Choice>
  </mc:AlternateContent>
  <bookViews>
    <workbookView xWindow="240" yWindow="105" windowWidth="21075" windowHeight="9975" activeTab="1"/>
  </bookViews>
  <sheets>
    <sheet name="Ввод данных" sheetId="1" r:id="rId1"/>
    <sheet name="Маршрутный лист" sheetId="4" r:id="rId2"/>
    <sheet name="Авто" sheetId="2" r:id="rId3"/>
  </sheets>
  <externalReferences>
    <externalReference r:id="rId4"/>
  </externalReferences>
  <definedNames>
    <definedName name="_xlnm._FilterDatabase" localSheetId="0" hidden="1">'Ввод данных'!$A$1:$I$1</definedName>
    <definedName name="_xlnm._FilterDatabase" localSheetId="1" hidden="1">'Маршрутный лист'!$A$4:$G$30</definedName>
    <definedName name="_xlnm.Criteria" localSheetId="1">'Маршрутный лист'!$E$3</definedName>
    <definedName name="_xlnm.Extract" localSheetId="1">'Маршрутный лист'!$A$5:$I$5</definedName>
    <definedName name="_xlnm.Print_Area" localSheetId="1">'Маршрутный лист'!#REF!</definedName>
    <definedName name="voditeli">Авто!$A$3:$A$6</definedName>
    <definedName name="Критерий2">'Маршрутный лист'!$E$1</definedName>
  </definedNames>
  <calcPr calcId="152511"/>
</workbook>
</file>

<file path=xl/calcChain.xml><?xml version="1.0" encoding="utf-8"?>
<calcChain xmlns="http://schemas.openxmlformats.org/spreadsheetml/2006/main">
  <c r="C5" i="4" l="1"/>
  <c r="D5" i="4"/>
  <c r="E5" i="4"/>
  <c r="F5" i="4"/>
  <c r="B6" i="4"/>
  <c r="C6" i="4"/>
  <c r="D6" i="4"/>
  <c r="E6" i="4"/>
  <c r="F6" i="4"/>
  <c r="B7" i="4"/>
  <c r="C7" i="4"/>
  <c r="D7" i="4"/>
  <c r="E7" i="4"/>
  <c r="F7" i="4"/>
  <c r="B8" i="4"/>
  <c r="C8" i="4"/>
  <c r="D8" i="4"/>
  <c r="E8" i="4"/>
  <c r="F8" i="4"/>
  <c r="B9" i="4"/>
  <c r="C9" i="4"/>
  <c r="D9" i="4"/>
  <c r="E9" i="4"/>
  <c r="F9" i="4"/>
  <c r="B10" i="4"/>
  <c r="C10" i="4"/>
  <c r="D10" i="4"/>
  <c r="E10" i="4"/>
  <c r="F10" i="4"/>
  <c r="B11" i="4"/>
  <c r="C11" i="4"/>
  <c r="D11" i="4"/>
  <c r="E11" i="4"/>
  <c r="F11" i="4"/>
  <c r="B12" i="4"/>
  <c r="C12" i="4"/>
  <c r="D12" i="4"/>
  <c r="E12" i="4"/>
  <c r="F12" i="4"/>
  <c r="B13" i="4"/>
  <c r="C13" i="4"/>
  <c r="D13" i="4"/>
  <c r="E13" i="4"/>
  <c r="F13" i="4"/>
  <c r="B14" i="4"/>
  <c r="C14" i="4"/>
  <c r="D14" i="4"/>
  <c r="E14" i="4"/>
  <c r="F14" i="4"/>
  <c r="B15" i="4"/>
  <c r="C15" i="4"/>
  <c r="D15" i="4"/>
  <c r="E15" i="4"/>
  <c r="F15" i="4"/>
  <c r="B16" i="4"/>
  <c r="C16" i="4"/>
  <c r="D16" i="4"/>
  <c r="E16" i="4"/>
  <c r="F16" i="4"/>
  <c r="B17" i="4"/>
  <c r="C17" i="4"/>
  <c r="D17" i="4"/>
  <c r="E17" i="4"/>
  <c r="F17" i="4"/>
  <c r="B18" i="4"/>
  <c r="C18" i="4"/>
  <c r="D18" i="4"/>
  <c r="E18" i="4"/>
  <c r="F18" i="4"/>
  <c r="B19" i="4"/>
  <c r="C19" i="4"/>
  <c r="D19" i="4"/>
  <c r="E19" i="4"/>
  <c r="F19" i="4"/>
  <c r="B20" i="4"/>
  <c r="C20" i="4"/>
  <c r="D20" i="4"/>
  <c r="E20" i="4"/>
  <c r="F20" i="4"/>
  <c r="B21" i="4"/>
  <c r="C21" i="4"/>
  <c r="D21" i="4"/>
  <c r="E21" i="4"/>
  <c r="F21" i="4"/>
  <c r="B22" i="4"/>
  <c r="C22" i="4"/>
  <c r="D22" i="4"/>
  <c r="E22" i="4"/>
  <c r="F22" i="4"/>
  <c r="B23" i="4"/>
  <c r="C23" i="4"/>
  <c r="D23" i="4"/>
  <c r="E23" i="4"/>
  <c r="F23" i="4"/>
  <c r="B24" i="4"/>
  <c r="C24" i="4"/>
  <c r="D24" i="4"/>
  <c r="E24" i="4"/>
  <c r="F24" i="4"/>
  <c r="B25" i="4"/>
  <c r="C25" i="4"/>
  <c r="D25" i="4"/>
  <c r="E25" i="4"/>
  <c r="F25" i="4"/>
  <c r="B26" i="4"/>
  <c r="C26" i="4"/>
  <c r="D26" i="4"/>
  <c r="E26" i="4"/>
  <c r="F26" i="4"/>
  <c r="B27" i="4"/>
  <c r="C27" i="4"/>
  <c r="D27" i="4"/>
  <c r="E27" i="4"/>
  <c r="F27" i="4"/>
  <c r="B28" i="4"/>
  <c r="C28" i="4"/>
  <c r="D28" i="4"/>
  <c r="E28" i="4"/>
  <c r="F28" i="4"/>
  <c r="B29" i="4"/>
  <c r="C29" i="4"/>
  <c r="D29" i="4"/>
  <c r="E29" i="4"/>
  <c r="F29" i="4"/>
  <c r="B30" i="4"/>
  <c r="C30" i="4"/>
  <c r="D30" i="4"/>
  <c r="E30" i="4"/>
  <c r="F30" i="4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" i="1"/>
  <c r="B5" i="4" l="1"/>
  <c r="B34" i="4"/>
</calcChain>
</file>

<file path=xl/sharedStrings.xml><?xml version="1.0" encoding="utf-8"?>
<sst xmlns="http://schemas.openxmlformats.org/spreadsheetml/2006/main" count="276" uniqueCount="133">
  <si>
    <t>№пп</t>
  </si>
  <si>
    <t>1</t>
  </si>
  <si>
    <t>г. Архангельск,ул. Тимме,д. 29</t>
  </si>
  <si>
    <t xml:space="preserve"> </t>
  </si>
  <si>
    <t>2</t>
  </si>
  <si>
    <t>3</t>
  </si>
  <si>
    <t>г. Архангельск,Обводный канал пр-кт,д. 67</t>
  </si>
  <si>
    <t>4</t>
  </si>
  <si>
    <t>5</t>
  </si>
  <si>
    <t>г. Архангельск,ул. Урицкого,д. 1-А магазин № 5</t>
  </si>
  <si>
    <t>6</t>
  </si>
  <si>
    <t>г. Архангельск,ул. Урицкого,д. 51 магазин № 80</t>
  </si>
  <si>
    <t>7</t>
  </si>
  <si>
    <t>г. Архангельск,ул. Набережная Северной Двины,д. 32 магазин № 88</t>
  </si>
  <si>
    <t>8</t>
  </si>
  <si>
    <t>г. Северодвинск,ул. Железнодорожная,д. 19а, кв. 46</t>
  </si>
  <si>
    <t>Северодвинск героев северонаморцев 10 кв 30доверка89214827990</t>
  </si>
  <si>
    <t>9</t>
  </si>
  <si>
    <t>ягры октябрьская 11 кв 42доверка89115957362 Марина</t>
  </si>
  <si>
    <t>10</t>
  </si>
  <si>
    <t>Архангельск розы лексенбург 37 кв 39до 12.00доверка89115595581 Наталья</t>
  </si>
  <si>
    <t>11</t>
  </si>
  <si>
    <t>д. Кехта,ул. Марковская,118</t>
  </si>
  <si>
    <t>в баракудудля Алины отсрочкаскидка 20%89116822817 Алина</t>
  </si>
  <si>
    <t>12</t>
  </si>
  <si>
    <t>г. Архангельск,ул. Воскресенская,95 магазин № 2</t>
  </si>
  <si>
    <t>,115404,МоPS6346/</t>
  </si>
  <si>
    <t>13</t>
  </si>
  <si>
    <t>г. Архангельск,ул. Карла Маркса,д. 9 магазин № 45</t>
  </si>
  <si>
    <t>,115404,МоPS6347/</t>
  </si>
  <si>
    <t>14</t>
  </si>
  <si>
    <t>г. Архангельск,ул. Нагорная,д. 1 магазин № 41</t>
  </si>
  <si>
    <t>,115404,МоPS6348/</t>
  </si>
  <si>
    <t>15</t>
  </si>
  <si>
    <t>г. Архангельск,ул. Тимме,д. 4/5 магазин № 15</t>
  </si>
  <si>
    <t>,115404,МоPS6349/</t>
  </si>
  <si>
    <t>16</t>
  </si>
  <si>
    <t>г. Архангельск,ул. 60 лет Октября,д. 3</t>
  </si>
  <si>
    <t>,115404,МоPS6339/</t>
  </si>
  <si>
    <t>17</t>
  </si>
  <si>
    <t>г. Архангельск,ул. Советская,44</t>
  </si>
  <si>
    <t>18</t>
  </si>
  <si>
    <t>19</t>
  </si>
  <si>
    <t>г. Новодвинск,ул. Мира,д. 7 магазин № 30</t>
  </si>
  <si>
    <t>,115404,МоPS6351/самовывоз Оксана</t>
  </si>
  <si>
    <t>20</t>
  </si>
  <si>
    <t>г. Архангельск,ул. Гайдара,52 ТЦ "САФАРИ" 1 эт.</t>
  </si>
  <si>
    <t>,115404,МоPS6123/</t>
  </si>
  <si>
    <t>21</t>
  </si>
  <si>
    <t>г. Северодвинск,ул. Орджоникидзе,8 ПРИЕМ ДО 16:00</t>
  </si>
  <si>
    <t>,115404,МоPS5953/</t>
  </si>
  <si>
    <t>22</t>
  </si>
  <si>
    <t>,115404,МоPS6122/</t>
  </si>
  <si>
    <t>23</t>
  </si>
  <si>
    <t>г. Архангельск,ул. Полярная,д. 17, корп. 1</t>
  </si>
  <si>
    <t>24</t>
  </si>
  <si>
    <t>г. Северодвинск,ул. Торцева,1А ветклиника ФРЕЙЯ</t>
  </si>
  <si>
    <t>,115404,МоPS5954/</t>
  </si>
  <si>
    <t>25</t>
  </si>
  <si>
    <t>г. Северодвинск,ул. Беломорская,34/18</t>
  </si>
  <si>
    <t>,115404,МоPS5955/</t>
  </si>
  <si>
    <t>26</t>
  </si>
  <si>
    <t>,115404,МоPS5956/</t>
  </si>
  <si>
    <t>27</t>
  </si>
  <si>
    <t>г. Архангельск,ул. Адмирала Кузнецова,25</t>
  </si>
  <si>
    <t>доверка</t>
  </si>
  <si>
    <t>28</t>
  </si>
  <si>
    <t>г. Северодвинск,ул. Орджоникидзе,д. 6</t>
  </si>
  <si>
    <t>г. Архангельск,ул. Гагарина,д. 13</t>
  </si>
  <si>
    <t>30</t>
  </si>
  <si>
    <t>,115404,МоPS6128/</t>
  </si>
  <si>
    <t>31</t>
  </si>
  <si>
    <t>г. Архангельск,ул. Тимме,29</t>
  </si>
  <si>
    <t>32</t>
  </si>
  <si>
    <t>33</t>
  </si>
  <si>
    <t>г. Архангельск,ул. Мещерского,д. 5</t>
  </si>
  <si>
    <t>34</t>
  </si>
  <si>
    <t>г. Архангельск,ул. Химиков,2 магазин "Заря"</t>
  </si>
  <si>
    <t>35</t>
  </si>
  <si>
    <t>36</t>
  </si>
  <si>
    <t>п. Березник,Массив Придорожный-2, 2 Б строго до 12-00</t>
  </si>
  <si>
    <t>,115404,МоPS5952/</t>
  </si>
  <si>
    <t>37</t>
  </si>
  <si>
    <t>г. Архангельск,ул. Приорова,д. 7</t>
  </si>
  <si>
    <t>,115404,МоPS6119/</t>
  </si>
  <si>
    <t>39</t>
  </si>
  <si>
    <t>,115404,МоPS6121/жта накл.за нал</t>
  </si>
  <si>
    <t>40</t>
  </si>
  <si>
    <t>г. Архангельск,Нагорный б-р,1, ТЦ Гиппо</t>
  </si>
  <si>
    <t>,115404,МоPS6124/</t>
  </si>
  <si>
    <t>41</t>
  </si>
  <si>
    <t>Северодвинск локомотивная 44 кв 4доверкапосле 18.0089523008263</t>
  </si>
  <si>
    <t>42</t>
  </si>
  <si>
    <t>г. Северодвинск,ул. Комсомольская,11</t>
  </si>
  <si>
    <t>43</t>
  </si>
  <si>
    <t>44</t>
  </si>
  <si>
    <t>,115404,МоPS6126/</t>
  </si>
  <si>
    <t>45</t>
  </si>
  <si>
    <t>г. Архангельск,ул. Ильича,д. 6</t>
  </si>
  <si>
    <t>,115404,МоPS6134/доверка</t>
  </si>
  <si>
    <t>46</t>
  </si>
  <si>
    <t>,115404,МоPS6135/</t>
  </si>
  <si>
    <t>47</t>
  </si>
  <si>
    <t>г. Архангельск,ул. Гидролизная,14</t>
  </si>
  <si>
    <t>48</t>
  </si>
  <si>
    <t>49</t>
  </si>
  <si>
    <t>г. Архангельск,ул. Вельможного,4</t>
  </si>
  <si>
    <t>50</t>
  </si>
  <si>
    <t>51</t>
  </si>
  <si>
    <t>г. Архангельск,ул. Лесотехническая,д. 4</t>
  </si>
  <si>
    <t>52</t>
  </si>
  <si>
    <t>Кузнецов О.</t>
  </si>
  <si>
    <t>Лихарев Н.</t>
  </si>
  <si>
    <t>Брагин Ю.</t>
  </si>
  <si>
    <t>Филиппов Н.</t>
  </si>
  <si>
    <t>Водитель</t>
  </si>
  <si>
    <t xml:space="preserve"> Деньги факт</t>
  </si>
  <si>
    <t>ООО "XXX"</t>
  </si>
  <si>
    <t>Дата поездки</t>
  </si>
  <si>
    <t>И.Ф. Водителя</t>
  </si>
  <si>
    <t>Километры</t>
  </si>
  <si>
    <t>Маршрут ( от куда куда)</t>
  </si>
  <si>
    <t>Цель поездки</t>
  </si>
  <si>
    <t>Номер машины</t>
  </si>
  <si>
    <t>Месяц</t>
  </si>
  <si>
    <t>JZ 4252</t>
  </si>
  <si>
    <t>JB 3709</t>
  </si>
  <si>
    <t>KE 8895</t>
  </si>
  <si>
    <t>Показания спидометра после поездки</t>
  </si>
  <si>
    <t>Время в пути</t>
  </si>
  <si>
    <t>Год</t>
  </si>
  <si>
    <t>Номер а/м</t>
  </si>
  <si>
    <t>Номер авто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</si>
</sst>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1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2" xfId="0" applyFont="1" applyBorder="1"/>
    <xf numFmtId="0" fontId="0" fillId="0" borderId="0" xfId="0" applyAlignment="1">
      <alignment horizontal="center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20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14" fontId="3" fillId="0" borderId="2" xfId="0" applyNumberFormat="1" applyFont="1" applyBorder="1" applyAlignment="1"/>
  </cellXfs>
  <cellStyles count="1">
    <cellStyle name="Normal" xfId="0" builtinId="0"/>
  </cellStyles>
  <dxfs count="1"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Documents$\ACCOUNTING\Auto_atskaites\Transporta%20pakalpojumu%20atskaites\auto_atskaite_jauna_forma_no_01_11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s"/>
      <sheetName val="Pilna_DL_uzskaite"/>
      <sheetName val="DL_uzskaite"/>
      <sheetName val="Atskaite"/>
      <sheetName val="Soferi"/>
      <sheetName val="Automasinas"/>
      <sheetName val="Strukturvienibas"/>
      <sheetName val="Tarifi"/>
      <sheetName val="Brauciena ilgums"/>
      <sheetName val="Uznemumi"/>
      <sheetName val="Gadi,menesi"/>
      <sheetName val="Marsruti"/>
      <sheetName val="Koefici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zoomScale="70" zoomScaleNormal="70" workbookViewId="0">
      <selection activeCell="C11" sqref="C11"/>
    </sheetView>
  </sheetViews>
  <sheetFormatPr defaultRowHeight="15" x14ac:dyDescent="0.25"/>
  <cols>
    <col min="1" max="1" width="3.7109375" customWidth="1"/>
    <col min="2" max="2" width="11.85546875" customWidth="1"/>
    <col min="3" max="3" width="12.85546875" customWidth="1"/>
    <col min="4" max="4" width="14.7109375" customWidth="1"/>
    <col min="5" max="5" width="49" customWidth="1"/>
    <col min="6" max="6" width="20.7109375" customWidth="1"/>
    <col min="7" max="7" width="11.85546875" customWidth="1"/>
    <col min="8" max="8" width="72.28515625" bestFit="1" customWidth="1"/>
    <col min="9" max="10" width="11.7109375" customWidth="1"/>
    <col min="11" max="11" width="17.42578125" customWidth="1"/>
  </cols>
  <sheetData>
    <row r="1" spans="1:11" ht="41.25" customHeight="1" thickBot="1" x14ac:dyDescent="0.3">
      <c r="A1" s="1" t="s">
        <v>0</v>
      </c>
      <c r="B1" s="8" t="s">
        <v>118</v>
      </c>
      <c r="C1" s="1" t="s">
        <v>123</v>
      </c>
      <c r="D1" s="1" t="s">
        <v>115</v>
      </c>
      <c r="E1" s="8" t="s">
        <v>121</v>
      </c>
      <c r="F1" s="1" t="s">
        <v>128</v>
      </c>
      <c r="G1" s="1" t="s">
        <v>129</v>
      </c>
      <c r="H1" s="8" t="s">
        <v>122</v>
      </c>
      <c r="I1" s="1" t="s">
        <v>124</v>
      </c>
      <c r="J1" s="16" t="s">
        <v>130</v>
      </c>
      <c r="K1" s="4" t="s">
        <v>120</v>
      </c>
    </row>
    <row r="2" spans="1:11" x14ac:dyDescent="0.25">
      <c r="A2" s="2" t="s">
        <v>1</v>
      </c>
      <c r="B2" s="12">
        <v>42401</v>
      </c>
      <c r="C2" s="13" t="s">
        <v>125</v>
      </c>
      <c r="D2" t="s">
        <v>111</v>
      </c>
      <c r="E2" s="2" t="s">
        <v>2</v>
      </c>
      <c r="F2" s="14">
        <v>54269</v>
      </c>
      <c r="G2" s="15">
        <v>4.1666666666666685E-2</v>
      </c>
      <c r="H2" s="2" t="s">
        <v>3</v>
      </c>
      <c r="I2" s="2">
        <f>MONTH(B2)</f>
        <v>2</v>
      </c>
      <c r="J2" s="5">
        <f>YEAR(B2)</f>
        <v>2016</v>
      </c>
      <c r="K2" s="13">
        <v>6</v>
      </c>
    </row>
    <row r="3" spans="1:11" x14ac:dyDescent="0.25">
      <c r="A3" s="2" t="s">
        <v>4</v>
      </c>
      <c r="B3" s="12">
        <v>42401</v>
      </c>
      <c r="C3" s="13" t="s">
        <v>125</v>
      </c>
      <c r="D3" t="s">
        <v>112</v>
      </c>
      <c r="E3" s="2" t="s">
        <v>2</v>
      </c>
      <c r="F3" s="14">
        <v>54272</v>
      </c>
      <c r="G3" s="15">
        <v>1.0416666666666685E-2</v>
      </c>
      <c r="H3" s="2" t="s">
        <v>3</v>
      </c>
      <c r="I3" s="2">
        <f t="shared" ref="I3:I51" si="0">MONTH(B3)</f>
        <v>2</v>
      </c>
      <c r="J3" s="5">
        <f t="shared" ref="J3:J51" si="1">YEAR(B3)</f>
        <v>2016</v>
      </c>
      <c r="K3" s="13">
        <v>3</v>
      </c>
    </row>
    <row r="4" spans="1:11" x14ac:dyDescent="0.25">
      <c r="A4" s="2" t="s">
        <v>5</v>
      </c>
      <c r="B4" s="12">
        <v>42401</v>
      </c>
      <c r="C4" s="13" t="s">
        <v>125</v>
      </c>
      <c r="D4" t="s">
        <v>113</v>
      </c>
      <c r="E4" s="2" t="s">
        <v>6</v>
      </c>
      <c r="F4" s="14">
        <v>54281</v>
      </c>
      <c r="G4" s="15">
        <v>2.0833333333333259E-2</v>
      </c>
      <c r="H4" s="2" t="s">
        <v>3</v>
      </c>
      <c r="I4" s="2">
        <f t="shared" si="0"/>
        <v>2</v>
      </c>
      <c r="J4" s="5">
        <f t="shared" si="1"/>
        <v>2016</v>
      </c>
      <c r="K4" s="13">
        <v>9</v>
      </c>
    </row>
    <row r="5" spans="1:11" x14ac:dyDescent="0.25">
      <c r="A5" s="2" t="s">
        <v>7</v>
      </c>
      <c r="B5" s="12">
        <v>42401</v>
      </c>
      <c r="C5" s="13" t="s">
        <v>125</v>
      </c>
      <c r="D5" t="s">
        <v>114</v>
      </c>
      <c r="E5" s="2" t="s">
        <v>6</v>
      </c>
      <c r="F5" s="14">
        <v>54295</v>
      </c>
      <c r="G5" s="15">
        <v>3.4722222222222321E-2</v>
      </c>
      <c r="H5" s="2" t="s">
        <v>116</v>
      </c>
      <c r="I5" s="2">
        <f t="shared" si="0"/>
        <v>2</v>
      </c>
      <c r="J5" s="5">
        <f t="shared" si="1"/>
        <v>2016</v>
      </c>
      <c r="K5" s="13">
        <v>14</v>
      </c>
    </row>
    <row r="6" spans="1:11" x14ac:dyDescent="0.25">
      <c r="A6" s="2" t="s">
        <v>8</v>
      </c>
      <c r="B6" s="12">
        <v>42401</v>
      </c>
      <c r="C6" s="13" t="s">
        <v>125</v>
      </c>
      <c r="D6" t="s">
        <v>112</v>
      </c>
      <c r="E6" s="2" t="s">
        <v>9</v>
      </c>
      <c r="F6" s="14">
        <v>54301</v>
      </c>
      <c r="G6" s="15">
        <v>1.388888888888884E-2</v>
      </c>
      <c r="H6" s="2" t="s">
        <v>3</v>
      </c>
      <c r="I6" s="2">
        <f t="shared" si="0"/>
        <v>2</v>
      </c>
      <c r="J6" s="5">
        <f t="shared" si="1"/>
        <v>2016</v>
      </c>
      <c r="K6" s="13">
        <v>6</v>
      </c>
    </row>
    <row r="7" spans="1:11" x14ac:dyDescent="0.25">
      <c r="A7" s="2" t="s">
        <v>10</v>
      </c>
      <c r="B7" s="12">
        <v>42401</v>
      </c>
      <c r="C7" s="13" t="s">
        <v>125</v>
      </c>
      <c r="D7" t="s">
        <v>113</v>
      </c>
      <c r="E7" s="2" t="s">
        <v>11</v>
      </c>
      <c r="F7" s="14">
        <v>54304</v>
      </c>
      <c r="G7" s="15">
        <v>1.0416666666666741E-2</v>
      </c>
      <c r="H7" s="2" t="s">
        <v>3</v>
      </c>
      <c r="I7" s="2">
        <f t="shared" si="0"/>
        <v>2</v>
      </c>
      <c r="J7" s="5">
        <f t="shared" si="1"/>
        <v>2016</v>
      </c>
      <c r="K7" s="13">
        <v>3</v>
      </c>
    </row>
    <row r="8" spans="1:11" x14ac:dyDescent="0.25">
      <c r="A8" s="2" t="s">
        <v>12</v>
      </c>
      <c r="B8" s="12">
        <v>42401</v>
      </c>
      <c r="C8" s="13" t="s">
        <v>125</v>
      </c>
      <c r="D8" t="s">
        <v>113</v>
      </c>
      <c r="E8" s="2" t="s">
        <v>13</v>
      </c>
      <c r="F8" s="14">
        <v>54318</v>
      </c>
      <c r="G8" s="15">
        <v>1.388888888888884E-2</v>
      </c>
      <c r="H8" s="2" t="s">
        <v>3</v>
      </c>
      <c r="I8" s="2">
        <f t="shared" si="0"/>
        <v>2</v>
      </c>
      <c r="J8" s="5">
        <f t="shared" si="1"/>
        <v>2016</v>
      </c>
      <c r="K8" s="13">
        <v>14</v>
      </c>
    </row>
    <row r="9" spans="1:11" x14ac:dyDescent="0.25">
      <c r="A9" s="2" t="s">
        <v>14</v>
      </c>
      <c r="B9" s="12">
        <v>42401</v>
      </c>
      <c r="C9" s="13" t="s">
        <v>125</v>
      </c>
      <c r="D9" t="s">
        <v>112</v>
      </c>
      <c r="E9" s="2" t="s">
        <v>15</v>
      </c>
      <c r="F9" s="14">
        <v>54321</v>
      </c>
      <c r="G9" s="15">
        <v>1.041666666666663E-2</v>
      </c>
      <c r="H9" s="2" t="s">
        <v>16</v>
      </c>
      <c r="I9" s="2">
        <f t="shared" si="0"/>
        <v>2</v>
      </c>
      <c r="J9" s="5">
        <f t="shared" si="1"/>
        <v>2016</v>
      </c>
      <c r="K9" s="13">
        <v>3</v>
      </c>
    </row>
    <row r="10" spans="1:11" x14ac:dyDescent="0.25">
      <c r="A10" s="2" t="s">
        <v>17</v>
      </c>
      <c r="B10" s="12">
        <v>42401</v>
      </c>
      <c r="C10" s="13" t="s">
        <v>125</v>
      </c>
      <c r="D10" t="s">
        <v>114</v>
      </c>
      <c r="E10" s="2" t="s">
        <v>15</v>
      </c>
      <c r="F10" s="14">
        <v>54336</v>
      </c>
      <c r="G10" s="15">
        <v>2.4305555555555469E-2</v>
      </c>
      <c r="H10" s="2" t="s">
        <v>18</v>
      </c>
      <c r="I10" s="2">
        <f t="shared" si="0"/>
        <v>2</v>
      </c>
      <c r="J10" s="5">
        <f t="shared" si="1"/>
        <v>2016</v>
      </c>
      <c r="K10" s="13">
        <v>15</v>
      </c>
    </row>
    <row r="11" spans="1:11" x14ac:dyDescent="0.25">
      <c r="A11" s="2" t="s">
        <v>19</v>
      </c>
      <c r="B11" s="12">
        <v>42401</v>
      </c>
      <c r="C11" s="13" t="s">
        <v>126</v>
      </c>
      <c r="D11" t="s">
        <v>112</v>
      </c>
      <c r="E11" s="2" t="s">
        <v>15</v>
      </c>
      <c r="F11" s="14">
        <v>81742</v>
      </c>
      <c r="G11" s="15">
        <v>3.4722222222222265E-2</v>
      </c>
      <c r="H11" s="2" t="s">
        <v>20</v>
      </c>
      <c r="I11" s="2">
        <f t="shared" si="0"/>
        <v>2</v>
      </c>
      <c r="J11" s="5">
        <f t="shared" si="1"/>
        <v>2016</v>
      </c>
      <c r="K11" s="13">
        <v>21</v>
      </c>
    </row>
    <row r="12" spans="1:11" x14ac:dyDescent="0.25">
      <c r="A12" s="2" t="s">
        <v>21</v>
      </c>
      <c r="B12" s="12">
        <v>42401</v>
      </c>
      <c r="C12" s="13" t="s">
        <v>126</v>
      </c>
      <c r="D12" t="s">
        <v>114</v>
      </c>
      <c r="E12" s="2" t="s">
        <v>22</v>
      </c>
      <c r="F12" s="14">
        <v>81758</v>
      </c>
      <c r="G12" s="15">
        <v>8.3333333333333315E-2</v>
      </c>
      <c r="H12" s="2" t="s">
        <v>23</v>
      </c>
      <c r="I12" s="2">
        <f t="shared" si="0"/>
        <v>2</v>
      </c>
      <c r="J12" s="5">
        <f t="shared" si="1"/>
        <v>2016</v>
      </c>
      <c r="K12" s="13">
        <v>16</v>
      </c>
    </row>
    <row r="13" spans="1:11" x14ac:dyDescent="0.25">
      <c r="A13" s="2" t="s">
        <v>24</v>
      </c>
      <c r="B13" s="12">
        <v>42401</v>
      </c>
      <c r="C13" s="13" t="s">
        <v>126</v>
      </c>
      <c r="D13" t="s">
        <v>112</v>
      </c>
      <c r="E13" s="2" t="s">
        <v>25</v>
      </c>
      <c r="F13" s="14">
        <v>81762</v>
      </c>
      <c r="G13" s="15">
        <v>2.430555555555558E-2</v>
      </c>
      <c r="H13" s="2" t="s">
        <v>26</v>
      </c>
      <c r="I13" s="2">
        <f t="shared" si="0"/>
        <v>2</v>
      </c>
      <c r="J13" s="5">
        <f t="shared" si="1"/>
        <v>2016</v>
      </c>
      <c r="K13" s="13">
        <v>4</v>
      </c>
    </row>
    <row r="14" spans="1:11" x14ac:dyDescent="0.25">
      <c r="A14" s="2" t="s">
        <v>27</v>
      </c>
      <c r="B14" s="12">
        <v>42401</v>
      </c>
      <c r="C14" s="13" t="s">
        <v>126</v>
      </c>
      <c r="D14" t="s">
        <v>111</v>
      </c>
      <c r="E14" s="2" t="s">
        <v>28</v>
      </c>
      <c r="F14" s="14">
        <v>81818</v>
      </c>
      <c r="G14" s="15">
        <v>6.944444444444442E-2</v>
      </c>
      <c r="H14" s="2" t="s">
        <v>29</v>
      </c>
      <c r="I14" s="2">
        <f t="shared" si="0"/>
        <v>2</v>
      </c>
      <c r="J14" s="5">
        <f t="shared" si="1"/>
        <v>2016</v>
      </c>
      <c r="K14" s="13">
        <v>56</v>
      </c>
    </row>
    <row r="15" spans="1:11" x14ac:dyDescent="0.25">
      <c r="A15" s="2" t="s">
        <v>30</v>
      </c>
      <c r="B15" s="12">
        <v>42401</v>
      </c>
      <c r="C15" s="13" t="s">
        <v>127</v>
      </c>
      <c r="D15" t="s">
        <v>112</v>
      </c>
      <c r="E15" s="2" t="s">
        <v>31</v>
      </c>
      <c r="F15" s="14">
        <v>8770</v>
      </c>
      <c r="G15" s="15">
        <v>0.27777777777777779</v>
      </c>
      <c r="H15" s="2" t="s">
        <v>32</v>
      </c>
      <c r="I15" s="2">
        <f t="shared" si="0"/>
        <v>2</v>
      </c>
      <c r="J15" s="5">
        <f t="shared" si="1"/>
        <v>2016</v>
      </c>
      <c r="K15" s="13">
        <v>426</v>
      </c>
    </row>
    <row r="16" spans="1:11" x14ac:dyDescent="0.25">
      <c r="A16" s="2" t="s">
        <v>33</v>
      </c>
      <c r="B16" s="12">
        <v>42402</v>
      </c>
      <c r="C16" s="13" t="s">
        <v>125</v>
      </c>
      <c r="D16" t="s">
        <v>111</v>
      </c>
      <c r="E16" s="2" t="s">
        <v>34</v>
      </c>
      <c r="F16" s="2">
        <v>54350</v>
      </c>
      <c r="G16" s="15">
        <v>3.4722222222222265E-2</v>
      </c>
      <c r="H16" s="2" t="s">
        <v>35</v>
      </c>
      <c r="I16" s="2">
        <f t="shared" si="0"/>
        <v>2</v>
      </c>
      <c r="J16" s="5">
        <f t="shared" si="1"/>
        <v>2016</v>
      </c>
      <c r="K16" s="13">
        <v>14</v>
      </c>
    </row>
    <row r="17" spans="1:11" x14ac:dyDescent="0.25">
      <c r="A17" s="2" t="s">
        <v>36</v>
      </c>
      <c r="B17" s="12">
        <v>42402</v>
      </c>
      <c r="C17" s="13" t="s">
        <v>125</v>
      </c>
      <c r="D17" t="s">
        <v>114</v>
      </c>
      <c r="E17" s="2" t="s">
        <v>37</v>
      </c>
      <c r="F17" s="2">
        <v>54364</v>
      </c>
      <c r="G17" s="15">
        <v>3.4722222222222265E-2</v>
      </c>
      <c r="H17" s="2" t="s">
        <v>38</v>
      </c>
      <c r="I17" s="2">
        <f t="shared" si="0"/>
        <v>2</v>
      </c>
      <c r="J17" s="5">
        <f t="shared" si="1"/>
        <v>2016</v>
      </c>
      <c r="K17" s="13">
        <v>14</v>
      </c>
    </row>
    <row r="18" spans="1:11" x14ac:dyDescent="0.25">
      <c r="A18" s="2" t="s">
        <v>39</v>
      </c>
      <c r="B18" s="12">
        <v>42402</v>
      </c>
      <c r="C18" s="13" t="s">
        <v>125</v>
      </c>
      <c r="D18" t="s">
        <v>112</v>
      </c>
      <c r="E18" s="2" t="s">
        <v>40</v>
      </c>
      <c r="F18" s="2">
        <v>54368</v>
      </c>
      <c r="G18" s="15">
        <v>1.041666666666663E-2</v>
      </c>
      <c r="H18" s="2" t="s">
        <v>3</v>
      </c>
      <c r="I18" s="2">
        <f t="shared" si="0"/>
        <v>2</v>
      </c>
      <c r="J18" s="5">
        <f t="shared" si="1"/>
        <v>2016</v>
      </c>
      <c r="K18" s="13">
        <v>4</v>
      </c>
    </row>
    <row r="19" spans="1:11" x14ac:dyDescent="0.25">
      <c r="A19" s="2" t="s">
        <v>41</v>
      </c>
      <c r="B19" s="12">
        <v>42402</v>
      </c>
      <c r="C19" s="13" t="s">
        <v>125</v>
      </c>
      <c r="D19" t="s">
        <v>113</v>
      </c>
      <c r="E19" s="2" t="s">
        <v>40</v>
      </c>
      <c r="F19" s="2">
        <v>54382</v>
      </c>
      <c r="G19" s="15">
        <v>1.7361111111111049E-2</v>
      </c>
      <c r="H19" s="2" t="s">
        <v>3</v>
      </c>
      <c r="I19" s="2">
        <f t="shared" si="0"/>
        <v>2</v>
      </c>
      <c r="J19" s="5">
        <f t="shared" si="1"/>
        <v>2016</v>
      </c>
      <c r="K19" s="13">
        <v>14</v>
      </c>
    </row>
    <row r="20" spans="1:11" x14ac:dyDescent="0.25">
      <c r="A20" s="2" t="s">
        <v>42</v>
      </c>
      <c r="B20" s="12">
        <v>42402</v>
      </c>
      <c r="C20" s="13" t="s">
        <v>125</v>
      </c>
      <c r="D20" t="s">
        <v>111</v>
      </c>
      <c r="E20" s="2" t="s">
        <v>43</v>
      </c>
      <c r="F20" s="2">
        <v>54393</v>
      </c>
      <c r="G20" s="15">
        <v>2.0833333333333259E-2</v>
      </c>
      <c r="H20" s="2" t="s">
        <v>44</v>
      </c>
      <c r="I20" s="2">
        <f t="shared" si="0"/>
        <v>2</v>
      </c>
      <c r="J20" s="5">
        <f t="shared" si="1"/>
        <v>2016</v>
      </c>
      <c r="K20" s="13">
        <v>11</v>
      </c>
    </row>
    <row r="21" spans="1:11" x14ac:dyDescent="0.25">
      <c r="A21" s="2" t="s">
        <v>45</v>
      </c>
      <c r="B21" s="12">
        <v>42402</v>
      </c>
      <c r="C21" s="13" t="s">
        <v>125</v>
      </c>
      <c r="D21" t="s">
        <v>111</v>
      </c>
      <c r="E21" s="2" t="s">
        <v>46</v>
      </c>
      <c r="F21" s="2">
        <v>54401</v>
      </c>
      <c r="G21" s="15">
        <v>1.0416666666666741E-2</v>
      </c>
      <c r="H21" s="2" t="s">
        <v>47</v>
      </c>
      <c r="I21" s="2">
        <f t="shared" si="0"/>
        <v>2</v>
      </c>
      <c r="J21" s="5">
        <f t="shared" si="1"/>
        <v>2016</v>
      </c>
      <c r="K21" s="13">
        <v>8</v>
      </c>
    </row>
    <row r="22" spans="1:11" x14ac:dyDescent="0.25">
      <c r="A22" s="2" t="s">
        <v>48</v>
      </c>
      <c r="B22" s="12">
        <v>42402</v>
      </c>
      <c r="C22" s="13" t="s">
        <v>125</v>
      </c>
      <c r="D22" t="s">
        <v>112</v>
      </c>
      <c r="E22" s="2" t="s">
        <v>49</v>
      </c>
      <c r="F22" s="2">
        <v>54411</v>
      </c>
      <c r="G22" s="15">
        <v>2.430555555555558E-2</v>
      </c>
      <c r="H22" s="2" t="s">
        <v>50</v>
      </c>
      <c r="I22" s="2">
        <f t="shared" si="0"/>
        <v>2</v>
      </c>
      <c r="J22" s="5">
        <f t="shared" si="1"/>
        <v>2016</v>
      </c>
      <c r="K22" s="13">
        <v>10</v>
      </c>
    </row>
    <row r="23" spans="1:11" x14ac:dyDescent="0.25">
      <c r="A23" s="2" t="s">
        <v>51</v>
      </c>
      <c r="B23" s="12">
        <v>42402</v>
      </c>
      <c r="C23" s="13" t="s">
        <v>125</v>
      </c>
      <c r="D23" t="s">
        <v>113</v>
      </c>
      <c r="E23" s="2" t="s">
        <v>46</v>
      </c>
      <c r="F23" s="2">
        <v>54450</v>
      </c>
      <c r="G23" s="15">
        <v>3.125E-2</v>
      </c>
      <c r="H23" s="2" t="s">
        <v>52</v>
      </c>
      <c r="I23" s="2">
        <f t="shared" si="0"/>
        <v>2</v>
      </c>
      <c r="J23" s="5">
        <f t="shared" si="1"/>
        <v>2016</v>
      </c>
      <c r="K23" s="13">
        <v>39</v>
      </c>
    </row>
    <row r="24" spans="1:11" x14ac:dyDescent="0.25">
      <c r="A24" s="2" t="s">
        <v>53</v>
      </c>
      <c r="B24" s="12">
        <v>42402</v>
      </c>
      <c r="C24" s="13" t="s">
        <v>126</v>
      </c>
      <c r="D24" t="s">
        <v>114</v>
      </c>
      <c r="E24" s="2" t="s">
        <v>54</v>
      </c>
      <c r="F24" s="2">
        <v>81834</v>
      </c>
      <c r="G24" s="15">
        <v>4.1666666666666685E-2</v>
      </c>
      <c r="H24" s="2" t="s">
        <v>3</v>
      </c>
      <c r="I24" s="2">
        <f t="shared" si="0"/>
        <v>2</v>
      </c>
      <c r="J24" s="5">
        <f t="shared" si="1"/>
        <v>2016</v>
      </c>
      <c r="K24" s="13">
        <v>16</v>
      </c>
    </row>
    <row r="25" spans="1:11" x14ac:dyDescent="0.25">
      <c r="A25" s="2" t="s">
        <v>55</v>
      </c>
      <c r="B25" s="12">
        <v>42402</v>
      </c>
      <c r="C25" s="13" t="s">
        <v>126</v>
      </c>
      <c r="D25" t="s">
        <v>112</v>
      </c>
      <c r="E25" s="2" t="s">
        <v>56</v>
      </c>
      <c r="F25" s="2">
        <v>81837</v>
      </c>
      <c r="G25" s="15">
        <v>1.0416666666666685E-2</v>
      </c>
      <c r="H25" s="2" t="s">
        <v>57</v>
      </c>
      <c r="I25" s="2">
        <f t="shared" si="0"/>
        <v>2</v>
      </c>
      <c r="J25" s="5">
        <f t="shared" si="1"/>
        <v>2016</v>
      </c>
      <c r="K25" s="13">
        <v>3</v>
      </c>
    </row>
    <row r="26" spans="1:11" x14ac:dyDescent="0.25">
      <c r="A26" s="2" t="s">
        <v>58</v>
      </c>
      <c r="B26" s="12">
        <v>42402</v>
      </c>
      <c r="C26" s="13" t="s">
        <v>126</v>
      </c>
      <c r="D26" t="s">
        <v>113</v>
      </c>
      <c r="E26" s="2" t="s">
        <v>59</v>
      </c>
      <c r="F26" s="2">
        <v>81849</v>
      </c>
      <c r="G26" s="15">
        <v>4.1666666666666685E-2</v>
      </c>
      <c r="H26" s="2" t="s">
        <v>60</v>
      </c>
      <c r="I26" s="2">
        <f t="shared" si="0"/>
        <v>2</v>
      </c>
      <c r="J26" s="5">
        <f t="shared" si="1"/>
        <v>2016</v>
      </c>
      <c r="K26" s="13">
        <v>12</v>
      </c>
    </row>
    <row r="27" spans="1:11" x14ac:dyDescent="0.25">
      <c r="A27" s="2" t="s">
        <v>61</v>
      </c>
      <c r="B27" s="12">
        <v>42402</v>
      </c>
      <c r="C27" s="13" t="s">
        <v>126</v>
      </c>
      <c r="D27" t="s">
        <v>113</v>
      </c>
      <c r="E27" s="2" t="s">
        <v>59</v>
      </c>
      <c r="F27" s="2">
        <v>81861</v>
      </c>
      <c r="G27" s="15">
        <v>2.0833333333333259E-2</v>
      </c>
      <c r="H27" s="2" t="s">
        <v>62</v>
      </c>
      <c r="I27" s="2">
        <f t="shared" si="0"/>
        <v>2</v>
      </c>
      <c r="J27" s="5">
        <f t="shared" si="1"/>
        <v>2016</v>
      </c>
      <c r="K27" s="13">
        <v>12</v>
      </c>
    </row>
    <row r="28" spans="1:11" x14ac:dyDescent="0.25">
      <c r="A28" s="2" t="s">
        <v>63</v>
      </c>
      <c r="B28" s="12">
        <v>42402</v>
      </c>
      <c r="C28" s="13" t="s">
        <v>126</v>
      </c>
      <c r="D28" t="s">
        <v>112</v>
      </c>
      <c r="E28" s="2" t="s">
        <v>64</v>
      </c>
      <c r="F28" s="2">
        <v>81879</v>
      </c>
      <c r="G28" s="15">
        <v>3.4722222222222321E-2</v>
      </c>
      <c r="H28" s="2" t="s">
        <v>65</v>
      </c>
      <c r="I28" s="2">
        <f t="shared" si="0"/>
        <v>2</v>
      </c>
      <c r="J28" s="5">
        <f t="shared" si="1"/>
        <v>2016</v>
      </c>
      <c r="K28" s="13">
        <v>18</v>
      </c>
    </row>
    <row r="29" spans="1:11" x14ac:dyDescent="0.25">
      <c r="A29" s="2" t="s">
        <v>66</v>
      </c>
      <c r="B29" s="12">
        <v>42402</v>
      </c>
      <c r="C29" s="13" t="s">
        <v>127</v>
      </c>
      <c r="D29" t="s">
        <v>114</v>
      </c>
      <c r="E29" s="2" t="s">
        <v>67</v>
      </c>
      <c r="F29" s="2">
        <v>9205</v>
      </c>
      <c r="G29" s="15">
        <v>0.24305555555555558</v>
      </c>
      <c r="H29" s="2" t="s">
        <v>3</v>
      </c>
      <c r="I29" s="2">
        <f t="shared" si="0"/>
        <v>2</v>
      </c>
      <c r="J29" s="5">
        <f t="shared" si="1"/>
        <v>2016</v>
      </c>
      <c r="K29" s="13">
        <v>435</v>
      </c>
    </row>
    <row r="30" spans="1:11" x14ac:dyDescent="0.25">
      <c r="A30" s="2" t="s">
        <v>69</v>
      </c>
      <c r="B30" s="12">
        <v>42403</v>
      </c>
      <c r="C30" s="13" t="s">
        <v>125</v>
      </c>
      <c r="D30" t="s">
        <v>114</v>
      </c>
      <c r="E30" s="2" t="s">
        <v>68</v>
      </c>
      <c r="F30" s="2">
        <v>54584</v>
      </c>
      <c r="G30" s="15">
        <v>0.125</v>
      </c>
      <c r="H30" s="2" t="s">
        <v>70</v>
      </c>
      <c r="I30" s="2">
        <f t="shared" si="0"/>
        <v>2</v>
      </c>
      <c r="J30" s="5">
        <f t="shared" si="1"/>
        <v>2016</v>
      </c>
      <c r="K30" s="13">
        <v>134</v>
      </c>
    </row>
    <row r="31" spans="1:11" x14ac:dyDescent="0.25">
      <c r="A31" s="2" t="s">
        <v>71</v>
      </c>
      <c r="B31" s="12">
        <v>42403</v>
      </c>
      <c r="C31" s="13" t="s">
        <v>125</v>
      </c>
      <c r="D31" t="s">
        <v>112</v>
      </c>
      <c r="E31" s="2" t="s">
        <v>72</v>
      </c>
      <c r="F31" s="2">
        <v>54668</v>
      </c>
      <c r="G31" s="15">
        <v>6.25E-2</v>
      </c>
      <c r="H31" s="2" t="s">
        <v>3</v>
      </c>
      <c r="I31" s="2">
        <f t="shared" si="0"/>
        <v>2</v>
      </c>
      <c r="J31" s="5">
        <f t="shared" si="1"/>
        <v>2016</v>
      </c>
      <c r="K31" s="13">
        <v>84</v>
      </c>
    </row>
    <row r="32" spans="1:11" x14ac:dyDescent="0.25">
      <c r="A32" s="2" t="s">
        <v>73</v>
      </c>
      <c r="B32" s="12">
        <v>42403</v>
      </c>
      <c r="C32" s="13" t="s">
        <v>126</v>
      </c>
      <c r="D32" t="s">
        <v>111</v>
      </c>
      <c r="E32" s="2" t="s">
        <v>72</v>
      </c>
      <c r="F32" s="2">
        <v>81914</v>
      </c>
      <c r="G32" s="15">
        <v>9.7222222222222265E-2</v>
      </c>
      <c r="H32" s="2" t="s">
        <v>3</v>
      </c>
      <c r="I32" s="2">
        <f t="shared" si="0"/>
        <v>2</v>
      </c>
      <c r="J32" s="5">
        <f t="shared" si="1"/>
        <v>2016</v>
      </c>
      <c r="K32" s="13">
        <v>35</v>
      </c>
    </row>
    <row r="33" spans="1:11" x14ac:dyDescent="0.25">
      <c r="A33" s="2" t="s">
        <v>74</v>
      </c>
      <c r="B33" s="12">
        <v>42403</v>
      </c>
      <c r="C33" s="13" t="s">
        <v>126</v>
      </c>
      <c r="D33" t="s">
        <v>112</v>
      </c>
      <c r="E33" s="2" t="s">
        <v>75</v>
      </c>
      <c r="F33" s="2">
        <v>81946</v>
      </c>
      <c r="G33" s="15">
        <v>6.25E-2</v>
      </c>
      <c r="H33" s="2" t="s">
        <v>65</v>
      </c>
      <c r="I33" s="2">
        <f t="shared" si="0"/>
        <v>2</v>
      </c>
      <c r="J33" s="5">
        <f t="shared" si="1"/>
        <v>2016</v>
      </c>
      <c r="K33" s="13">
        <v>32</v>
      </c>
    </row>
    <row r="34" spans="1:11" x14ac:dyDescent="0.25">
      <c r="A34" s="2" t="s">
        <v>76</v>
      </c>
      <c r="B34" s="12">
        <v>42403</v>
      </c>
      <c r="C34" s="13" t="s">
        <v>126</v>
      </c>
      <c r="D34" t="s">
        <v>111</v>
      </c>
      <c r="E34" s="2" t="s">
        <v>77</v>
      </c>
      <c r="F34" s="2">
        <v>81960</v>
      </c>
      <c r="G34" s="15">
        <v>3.472222222222221E-2</v>
      </c>
      <c r="H34" s="2" t="s">
        <v>3</v>
      </c>
      <c r="I34" s="2">
        <f t="shared" si="0"/>
        <v>2</v>
      </c>
      <c r="J34" s="5">
        <f t="shared" si="1"/>
        <v>2016</v>
      </c>
      <c r="K34" s="13">
        <v>14</v>
      </c>
    </row>
    <row r="35" spans="1:11" x14ac:dyDescent="0.25">
      <c r="A35" s="2" t="s">
        <v>78</v>
      </c>
      <c r="B35" s="12">
        <v>42403</v>
      </c>
      <c r="C35" s="13" t="s">
        <v>126</v>
      </c>
      <c r="D35" t="s">
        <v>114</v>
      </c>
      <c r="E35" s="2" t="s">
        <v>77</v>
      </c>
      <c r="F35" s="2">
        <v>81999</v>
      </c>
      <c r="G35" s="15">
        <v>4.166666666666663E-2</v>
      </c>
      <c r="H35" s="2" t="s">
        <v>3</v>
      </c>
      <c r="I35" s="2">
        <f t="shared" si="0"/>
        <v>2</v>
      </c>
      <c r="J35" s="5">
        <f t="shared" si="1"/>
        <v>2016</v>
      </c>
      <c r="K35" s="13">
        <v>39</v>
      </c>
    </row>
    <row r="36" spans="1:11" x14ac:dyDescent="0.25">
      <c r="A36" s="2" t="s">
        <v>79</v>
      </c>
      <c r="B36" s="12">
        <v>42403</v>
      </c>
      <c r="C36" s="13" t="s">
        <v>127</v>
      </c>
      <c r="D36" t="s">
        <v>112</v>
      </c>
      <c r="E36" s="2" t="s">
        <v>80</v>
      </c>
      <c r="F36" s="2">
        <v>9390</v>
      </c>
      <c r="G36" s="15">
        <v>0.125</v>
      </c>
      <c r="H36" s="2" t="s">
        <v>81</v>
      </c>
      <c r="I36" s="2">
        <f t="shared" si="0"/>
        <v>2</v>
      </c>
      <c r="J36" s="5">
        <f t="shared" si="1"/>
        <v>2016</v>
      </c>
      <c r="K36" s="13">
        <v>185</v>
      </c>
    </row>
    <row r="37" spans="1:11" x14ac:dyDescent="0.25">
      <c r="A37" s="2" t="s">
        <v>82</v>
      </c>
      <c r="B37" s="12">
        <v>42403</v>
      </c>
      <c r="C37" s="13" t="s">
        <v>127</v>
      </c>
      <c r="D37" t="s">
        <v>113</v>
      </c>
      <c r="E37" s="2" t="s">
        <v>83</v>
      </c>
      <c r="F37" s="2">
        <v>9536</v>
      </c>
      <c r="G37" s="15">
        <v>0.10416666666666663</v>
      </c>
      <c r="H37" s="2" t="s">
        <v>84</v>
      </c>
      <c r="I37" s="2">
        <f t="shared" si="0"/>
        <v>2</v>
      </c>
      <c r="J37" s="5">
        <f t="shared" si="1"/>
        <v>2016</v>
      </c>
      <c r="K37" s="13">
        <v>146</v>
      </c>
    </row>
    <row r="38" spans="1:11" x14ac:dyDescent="0.25">
      <c r="A38" s="2" t="s">
        <v>85</v>
      </c>
      <c r="B38" s="12">
        <v>42404</v>
      </c>
      <c r="C38" s="13" t="s">
        <v>125</v>
      </c>
      <c r="D38" t="s">
        <v>111</v>
      </c>
      <c r="E38" s="2" t="s">
        <v>83</v>
      </c>
      <c r="F38" s="2">
        <v>54802</v>
      </c>
      <c r="G38" s="15">
        <v>0.14583333333333337</v>
      </c>
      <c r="H38" s="2" t="s">
        <v>86</v>
      </c>
      <c r="I38" s="2">
        <f t="shared" si="0"/>
        <v>2</v>
      </c>
      <c r="J38" s="5">
        <f t="shared" si="1"/>
        <v>2016</v>
      </c>
      <c r="K38" s="13">
        <v>134</v>
      </c>
    </row>
    <row r="39" spans="1:11" x14ac:dyDescent="0.25">
      <c r="A39" s="2" t="s">
        <v>87</v>
      </c>
      <c r="B39" s="12">
        <v>42404</v>
      </c>
      <c r="C39" s="13" t="s">
        <v>125</v>
      </c>
      <c r="D39" t="s">
        <v>112</v>
      </c>
      <c r="E39" s="2" t="s">
        <v>88</v>
      </c>
      <c r="F39" s="2">
        <v>54866</v>
      </c>
      <c r="G39" s="15">
        <v>4.1666666666666741E-2</v>
      </c>
      <c r="H39" s="2" t="s">
        <v>89</v>
      </c>
      <c r="I39" s="2">
        <f t="shared" si="0"/>
        <v>2</v>
      </c>
      <c r="J39" s="5">
        <f t="shared" si="1"/>
        <v>2016</v>
      </c>
      <c r="K39" s="13">
        <v>64</v>
      </c>
    </row>
    <row r="40" spans="1:11" x14ac:dyDescent="0.25">
      <c r="A40" s="2" t="s">
        <v>90</v>
      </c>
      <c r="B40" s="12">
        <v>42404</v>
      </c>
      <c r="C40" s="13" t="s">
        <v>126</v>
      </c>
      <c r="D40" t="s">
        <v>113</v>
      </c>
      <c r="E40" s="2" t="s">
        <v>15</v>
      </c>
      <c r="F40" s="2">
        <v>82044</v>
      </c>
      <c r="G40" s="15">
        <v>0.1875</v>
      </c>
      <c r="H40" s="2" t="s">
        <v>91</v>
      </c>
      <c r="I40" s="2">
        <f t="shared" si="0"/>
        <v>2</v>
      </c>
      <c r="J40" s="5">
        <f t="shared" si="1"/>
        <v>2016</v>
      </c>
      <c r="K40" s="13">
        <v>45</v>
      </c>
    </row>
    <row r="41" spans="1:11" x14ac:dyDescent="0.25">
      <c r="A41" s="2" t="s">
        <v>92</v>
      </c>
      <c r="B41" s="12">
        <v>42404</v>
      </c>
      <c r="C41" s="13" t="s">
        <v>126</v>
      </c>
      <c r="D41" t="s">
        <v>114</v>
      </c>
      <c r="E41" s="2" t="s">
        <v>93</v>
      </c>
      <c r="F41" s="2">
        <v>82061</v>
      </c>
      <c r="G41" s="15">
        <v>2.083333333333337E-2</v>
      </c>
      <c r="H41" s="2" t="s">
        <v>3</v>
      </c>
      <c r="I41" s="2">
        <f t="shared" si="0"/>
        <v>2</v>
      </c>
      <c r="J41" s="5">
        <f t="shared" si="1"/>
        <v>2016</v>
      </c>
      <c r="K41" s="13">
        <v>17</v>
      </c>
    </row>
    <row r="42" spans="1:11" x14ac:dyDescent="0.25">
      <c r="A42" s="2" t="s">
        <v>94</v>
      </c>
      <c r="B42" s="12">
        <v>42404</v>
      </c>
      <c r="C42" s="13" t="s">
        <v>127</v>
      </c>
      <c r="D42" t="s">
        <v>112</v>
      </c>
      <c r="E42" s="2" t="s">
        <v>93</v>
      </c>
      <c r="F42" s="2">
        <v>9615</v>
      </c>
      <c r="G42" s="15">
        <v>5.555555555555558E-2</v>
      </c>
      <c r="H42" s="2" t="s">
        <v>3</v>
      </c>
      <c r="I42" s="2">
        <f t="shared" si="0"/>
        <v>2</v>
      </c>
      <c r="J42" s="5">
        <f t="shared" si="1"/>
        <v>2016</v>
      </c>
      <c r="K42" s="13">
        <v>79</v>
      </c>
    </row>
    <row r="43" spans="1:11" x14ac:dyDescent="0.25">
      <c r="A43" s="2" t="s">
        <v>95</v>
      </c>
      <c r="B43" s="12">
        <v>42404</v>
      </c>
      <c r="C43" s="13" t="s">
        <v>127</v>
      </c>
      <c r="D43" t="s">
        <v>113</v>
      </c>
      <c r="E43" s="2" t="s">
        <v>88</v>
      </c>
      <c r="F43" s="2">
        <v>9633</v>
      </c>
      <c r="G43" s="15">
        <v>2.0833333333333315E-2</v>
      </c>
      <c r="H43" s="2" t="s">
        <v>96</v>
      </c>
      <c r="I43" s="2">
        <f t="shared" si="0"/>
        <v>2</v>
      </c>
      <c r="J43" s="5">
        <f t="shared" si="1"/>
        <v>2016</v>
      </c>
      <c r="K43" s="13">
        <v>18</v>
      </c>
    </row>
    <row r="44" spans="1:11" x14ac:dyDescent="0.25">
      <c r="A44" s="2" t="s">
        <v>97</v>
      </c>
      <c r="B44" s="12">
        <v>42404</v>
      </c>
      <c r="C44" s="13" t="s">
        <v>127</v>
      </c>
      <c r="D44" t="s">
        <v>113</v>
      </c>
      <c r="E44" s="2" t="s">
        <v>98</v>
      </c>
      <c r="F44" s="2">
        <v>9743</v>
      </c>
      <c r="G44" s="15">
        <v>8.3333333333333315E-2</v>
      </c>
      <c r="H44" s="2" t="s">
        <v>99</v>
      </c>
      <c r="I44" s="2">
        <f t="shared" si="0"/>
        <v>2</v>
      </c>
      <c r="J44" s="5">
        <f t="shared" si="1"/>
        <v>2016</v>
      </c>
      <c r="K44" s="13">
        <v>110</v>
      </c>
    </row>
    <row r="45" spans="1:11" x14ac:dyDescent="0.25">
      <c r="A45" s="2" t="s">
        <v>100</v>
      </c>
      <c r="B45" s="12">
        <v>42404</v>
      </c>
      <c r="C45" s="13" t="s">
        <v>127</v>
      </c>
      <c r="D45" t="s">
        <v>112</v>
      </c>
      <c r="E45" s="2" t="s">
        <v>98</v>
      </c>
      <c r="F45" s="2">
        <v>9753</v>
      </c>
      <c r="G45" s="15">
        <v>1.388888888888884E-2</v>
      </c>
      <c r="H45" s="2" t="s">
        <v>101</v>
      </c>
      <c r="I45" s="2">
        <f t="shared" si="0"/>
        <v>2</v>
      </c>
      <c r="J45" s="5">
        <f t="shared" si="1"/>
        <v>2016</v>
      </c>
      <c r="K45" s="13">
        <v>10</v>
      </c>
    </row>
    <row r="46" spans="1:11" x14ac:dyDescent="0.25">
      <c r="A46" s="2" t="s">
        <v>102</v>
      </c>
      <c r="B46" s="12">
        <v>42404</v>
      </c>
      <c r="C46" s="13" t="s">
        <v>127</v>
      </c>
      <c r="D46" t="s">
        <v>114</v>
      </c>
      <c r="E46" s="2" t="s">
        <v>103</v>
      </c>
      <c r="F46" s="2">
        <v>9771</v>
      </c>
      <c r="G46" s="15">
        <v>2.083333333333337E-2</v>
      </c>
      <c r="H46" s="2" t="s">
        <v>65</v>
      </c>
      <c r="I46" s="2">
        <f t="shared" si="0"/>
        <v>2</v>
      </c>
      <c r="J46" s="5">
        <f t="shared" si="1"/>
        <v>2016</v>
      </c>
      <c r="K46" s="13">
        <v>18</v>
      </c>
    </row>
    <row r="47" spans="1:11" x14ac:dyDescent="0.25">
      <c r="A47" s="2" t="s">
        <v>104</v>
      </c>
      <c r="B47" s="12">
        <v>42404</v>
      </c>
      <c r="C47" s="13" t="s">
        <v>127</v>
      </c>
      <c r="D47" t="s">
        <v>112</v>
      </c>
      <c r="E47" s="2" t="s">
        <v>103</v>
      </c>
      <c r="F47" s="2">
        <v>9776</v>
      </c>
      <c r="G47" s="15">
        <v>6.9444444444444198E-3</v>
      </c>
      <c r="H47" s="2" t="s">
        <v>3</v>
      </c>
      <c r="I47" s="2">
        <f t="shared" si="0"/>
        <v>2</v>
      </c>
      <c r="J47" s="5">
        <f t="shared" si="1"/>
        <v>2016</v>
      </c>
      <c r="K47" s="13">
        <v>5</v>
      </c>
    </row>
    <row r="48" spans="1:11" x14ac:dyDescent="0.25">
      <c r="A48" s="2" t="s">
        <v>105</v>
      </c>
      <c r="B48" s="12">
        <v>42404</v>
      </c>
      <c r="C48" s="13" t="s">
        <v>127</v>
      </c>
      <c r="D48" t="s">
        <v>114</v>
      </c>
      <c r="E48" s="2" t="s">
        <v>106</v>
      </c>
      <c r="F48" s="2">
        <v>9782</v>
      </c>
      <c r="G48" s="15">
        <v>6.9444444444445308E-3</v>
      </c>
      <c r="H48" s="2" t="s">
        <v>3</v>
      </c>
      <c r="I48" s="2">
        <f t="shared" si="0"/>
        <v>2</v>
      </c>
      <c r="J48" s="5">
        <f t="shared" si="1"/>
        <v>2016</v>
      </c>
      <c r="K48" s="13">
        <v>6</v>
      </c>
    </row>
    <row r="49" spans="1:11" x14ac:dyDescent="0.25">
      <c r="A49" s="2" t="s">
        <v>107</v>
      </c>
      <c r="B49" s="12">
        <v>42404</v>
      </c>
      <c r="C49" s="13" t="s">
        <v>127</v>
      </c>
      <c r="D49" t="s">
        <v>112</v>
      </c>
      <c r="E49" s="2" t="s">
        <v>106</v>
      </c>
      <c r="F49" s="2">
        <v>9789</v>
      </c>
      <c r="G49" s="15">
        <v>1.0416666666666741E-2</v>
      </c>
      <c r="H49" s="2" t="s">
        <v>3</v>
      </c>
      <c r="I49" s="2">
        <f t="shared" si="0"/>
        <v>2</v>
      </c>
      <c r="J49" s="5">
        <f t="shared" si="1"/>
        <v>2016</v>
      </c>
      <c r="K49" s="13">
        <v>7</v>
      </c>
    </row>
    <row r="50" spans="1:11" x14ac:dyDescent="0.25">
      <c r="A50" s="2" t="s">
        <v>108</v>
      </c>
      <c r="B50" s="12">
        <v>42404</v>
      </c>
      <c r="C50" s="13" t="s">
        <v>127</v>
      </c>
      <c r="D50" t="s">
        <v>111</v>
      </c>
      <c r="E50" s="2" t="s">
        <v>109</v>
      </c>
      <c r="F50" s="2">
        <v>9796</v>
      </c>
      <c r="G50" s="15">
        <v>6.9444444444444198E-3</v>
      </c>
      <c r="H50" s="2" t="s">
        <v>3</v>
      </c>
      <c r="I50" s="2">
        <f t="shared" si="0"/>
        <v>2</v>
      </c>
      <c r="J50" s="5">
        <f t="shared" si="1"/>
        <v>2016</v>
      </c>
      <c r="K50" s="13">
        <v>7</v>
      </c>
    </row>
    <row r="51" spans="1:11" x14ac:dyDescent="0.25">
      <c r="A51" s="2" t="s">
        <v>110</v>
      </c>
      <c r="B51" s="12">
        <v>42404</v>
      </c>
      <c r="C51" s="13" t="s">
        <v>127</v>
      </c>
      <c r="D51" t="s">
        <v>112</v>
      </c>
      <c r="E51" s="2" t="s">
        <v>54</v>
      </c>
      <c r="F51" s="2">
        <v>9800</v>
      </c>
      <c r="G51" s="15">
        <v>6.9444444444444198E-3</v>
      </c>
      <c r="H51" s="2" t="s">
        <v>3</v>
      </c>
      <c r="I51" s="2">
        <f t="shared" si="0"/>
        <v>2</v>
      </c>
      <c r="J51" s="5">
        <f t="shared" si="1"/>
        <v>2016</v>
      </c>
      <c r="K51" s="13">
        <v>4</v>
      </c>
    </row>
    <row r="52" spans="1:11" x14ac:dyDescent="0.25">
      <c r="C52" s="13"/>
      <c r="J52" s="5"/>
      <c r="K52" s="13"/>
    </row>
    <row r="53" spans="1:11" x14ac:dyDescent="0.25">
      <c r="C53" s="13"/>
      <c r="K53" s="13"/>
    </row>
    <row r="54" spans="1:11" x14ac:dyDescent="0.25">
      <c r="C54" s="13"/>
      <c r="K54" s="13"/>
    </row>
    <row r="55" spans="1:11" x14ac:dyDescent="0.25">
      <c r="C55" s="13"/>
      <c r="K55" s="13"/>
    </row>
    <row r="56" spans="1:11" x14ac:dyDescent="0.25">
      <c r="C56" s="13"/>
      <c r="K56" s="13"/>
    </row>
    <row r="57" spans="1:11" x14ac:dyDescent="0.25">
      <c r="C57" s="13"/>
      <c r="K57" s="13"/>
    </row>
    <row r="58" spans="1:11" x14ac:dyDescent="0.25">
      <c r="C58" s="13"/>
      <c r="K58" s="13"/>
    </row>
    <row r="59" spans="1:11" x14ac:dyDescent="0.25">
      <c r="C59" s="13"/>
      <c r="K59" s="13"/>
    </row>
    <row r="60" spans="1:11" x14ac:dyDescent="0.25">
      <c r="C60" s="13"/>
      <c r="K60" s="13"/>
    </row>
    <row r="61" spans="1:11" x14ac:dyDescent="0.25">
      <c r="C61" s="13"/>
      <c r="K61" s="13"/>
    </row>
    <row r="62" spans="1:11" x14ac:dyDescent="0.25">
      <c r="C62" s="13"/>
      <c r="K62" s="13"/>
    </row>
    <row r="63" spans="1:11" x14ac:dyDescent="0.25">
      <c r="C63" s="13"/>
      <c r="K63" s="13"/>
    </row>
    <row r="64" spans="1:11" x14ac:dyDescent="0.25">
      <c r="C64" s="13"/>
      <c r="K64" s="13"/>
    </row>
    <row r="65" spans="3:11" x14ac:dyDescent="0.25">
      <c r="C65" s="13"/>
      <c r="K65" s="13"/>
    </row>
    <row r="66" spans="3:11" x14ac:dyDescent="0.25">
      <c r="C66" s="13"/>
      <c r="K66" s="13"/>
    </row>
    <row r="67" spans="3:11" x14ac:dyDescent="0.25">
      <c r="C67" s="13"/>
      <c r="K67" s="13"/>
    </row>
    <row r="68" spans="3:11" x14ac:dyDescent="0.25">
      <c r="C68" s="13"/>
      <c r="K68" s="13"/>
    </row>
    <row r="69" spans="3:11" x14ac:dyDescent="0.25">
      <c r="C69" s="13"/>
      <c r="K69" s="13"/>
    </row>
    <row r="70" spans="3:11" x14ac:dyDescent="0.25">
      <c r="C70" s="13"/>
      <c r="K70" s="13"/>
    </row>
    <row r="71" spans="3:11" x14ac:dyDescent="0.25">
      <c r="C71" s="13"/>
      <c r="K71" s="13"/>
    </row>
    <row r="72" spans="3:11" x14ac:dyDescent="0.25">
      <c r="C72" s="13"/>
      <c r="K72" s="13"/>
    </row>
    <row r="73" spans="3:11" x14ac:dyDescent="0.25">
      <c r="C73" s="13"/>
      <c r="K73" s="13"/>
    </row>
    <row r="74" spans="3:11" x14ac:dyDescent="0.25">
      <c r="C74" s="13"/>
      <c r="K74" s="13"/>
    </row>
    <row r="75" spans="3:11" x14ac:dyDescent="0.25">
      <c r="C75" s="13"/>
      <c r="K75" s="13"/>
    </row>
    <row r="76" spans="3:11" x14ac:dyDescent="0.25">
      <c r="C76" s="13"/>
      <c r="K76" s="13"/>
    </row>
    <row r="77" spans="3:11" x14ac:dyDescent="0.25">
      <c r="C77" s="13"/>
      <c r="K77" s="13"/>
    </row>
    <row r="78" spans="3:11" x14ac:dyDescent="0.25">
      <c r="C78" s="13"/>
      <c r="K78" s="13"/>
    </row>
    <row r="79" spans="3:11" x14ac:dyDescent="0.25">
      <c r="C79" s="13"/>
      <c r="K79" s="13"/>
    </row>
    <row r="80" spans="3:11" x14ac:dyDescent="0.25">
      <c r="C80" s="13"/>
      <c r="K80" s="13"/>
    </row>
    <row r="81" spans="3:11" x14ac:dyDescent="0.25">
      <c r="C81" s="13"/>
      <c r="K81" s="13"/>
    </row>
    <row r="82" spans="3:11" x14ac:dyDescent="0.25">
      <c r="C82" s="13"/>
      <c r="K82" s="13"/>
    </row>
    <row r="83" spans="3:11" x14ac:dyDescent="0.25">
      <c r="C83" s="13"/>
      <c r="K83" s="13"/>
    </row>
    <row r="84" spans="3:11" x14ac:dyDescent="0.25">
      <c r="C84" s="13"/>
      <c r="K84" s="13"/>
    </row>
    <row r="85" spans="3:11" x14ac:dyDescent="0.25">
      <c r="K85" s="13"/>
    </row>
    <row r="86" spans="3:11" x14ac:dyDescent="0.25">
      <c r="K86" s="13"/>
    </row>
    <row r="87" spans="3:11" x14ac:dyDescent="0.25">
      <c r="K87" s="13"/>
    </row>
    <row r="88" spans="3:11" x14ac:dyDescent="0.25">
      <c r="K88" s="13"/>
    </row>
    <row r="89" spans="3:11" x14ac:dyDescent="0.25">
      <c r="K89" s="13"/>
    </row>
    <row r="90" spans="3:11" x14ac:dyDescent="0.25">
      <c r="K90" s="13"/>
    </row>
    <row r="91" spans="3:11" x14ac:dyDescent="0.25">
      <c r="K91" s="13"/>
    </row>
    <row r="92" spans="3:11" x14ac:dyDescent="0.25">
      <c r="K92" s="13"/>
    </row>
    <row r="93" spans="3:11" x14ac:dyDescent="0.25">
      <c r="K93" s="13"/>
    </row>
    <row r="94" spans="3:11" x14ac:dyDescent="0.25">
      <c r="K94" s="13"/>
    </row>
    <row r="95" spans="3:11" x14ac:dyDescent="0.25">
      <c r="K95" s="13"/>
    </row>
    <row r="96" spans="3:11" x14ac:dyDescent="0.25">
      <c r="K96" s="13"/>
    </row>
    <row r="97" spans="11:11" x14ac:dyDescent="0.25">
      <c r="K97" s="13"/>
    </row>
  </sheetData>
  <dataValidations count="1">
    <dataValidation type="date" operator="greaterThan" allowBlank="1" showInputMessage="1" showErrorMessage="1" sqref="B2:B44 B46:B51">
      <formula1>42308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[1]Automasinas!#REF!</xm:f>
          </x14:formula1>
          <xm:sqref>C2:C84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zoomScaleSheetLayoutView="85" workbookViewId="0">
      <selection activeCell="B5" sqref="B5"/>
    </sheetView>
  </sheetViews>
  <sheetFormatPr defaultRowHeight="15" x14ac:dyDescent="0.25"/>
  <cols>
    <col min="1" max="1" width="3.7109375" customWidth="1"/>
    <col min="2" max="2" width="21" customWidth="1"/>
    <col min="3" max="3" width="53" customWidth="1"/>
    <col min="4" max="4" width="26.140625" customWidth="1"/>
    <col min="5" max="5" width="46.5703125" customWidth="1"/>
    <col min="6" max="6" width="41.5703125" customWidth="1"/>
    <col min="7" max="7" width="3.85546875" customWidth="1"/>
    <col min="8" max="8" width="10.42578125" bestFit="1" customWidth="1"/>
    <col min="9" max="9" width="10.28515625" bestFit="1" customWidth="1"/>
    <col min="10" max="10" width="16.42578125" customWidth="1"/>
  </cols>
  <sheetData>
    <row r="1" spans="1:10" x14ac:dyDescent="0.25">
      <c r="C1" t="s">
        <v>117</v>
      </c>
      <c r="D1" t="s">
        <v>124</v>
      </c>
      <c r="E1" s="18">
        <v>2</v>
      </c>
    </row>
    <row r="2" spans="1:10" x14ac:dyDescent="0.25">
      <c r="C2" s="17"/>
      <c r="D2" s="17" t="s">
        <v>130</v>
      </c>
      <c r="E2" s="18">
        <v>2016</v>
      </c>
    </row>
    <row r="3" spans="1:10" x14ac:dyDescent="0.25">
      <c r="D3" t="s">
        <v>132</v>
      </c>
      <c r="E3" s="13" t="s">
        <v>127</v>
      </c>
    </row>
    <row r="4" spans="1:10" ht="44.25" customHeight="1" x14ac:dyDescent="0.25">
      <c r="A4" s="8" t="s">
        <v>0</v>
      </c>
      <c r="B4" s="8" t="s">
        <v>118</v>
      </c>
      <c r="C4" s="8" t="s">
        <v>119</v>
      </c>
      <c r="D4" s="8" t="s">
        <v>120</v>
      </c>
      <c r="E4" s="8" t="s">
        <v>121</v>
      </c>
      <c r="F4" s="8" t="s">
        <v>122</v>
      </c>
      <c r="G4" s="8"/>
      <c r="H4" s="7"/>
      <c r="I4" s="7"/>
    </row>
    <row r="5" spans="1:10" ht="15.75" x14ac:dyDescent="0.25">
      <c r="A5" s="9"/>
      <c r="B5" s="19">
        <f>IFERROR(INDEX('Ввод данных'!$B$2:$K$51,SMALL(IF(('Ввод данных'!$C$2:$C$51='Маршрутный лист'!_xlnm.Criteria)*('Ввод данных'!$I$2:$I$51=Критерий2),ROW('Ввод данных'!$B$2:$K$51)-1),ROW(A1)),COLUMN(A1)),"")</f>
        <v>42401</v>
      </c>
      <c r="C5" s="19" t="str">
        <f>IFERROR(INDEX('Ввод данных'!$B$2:$K$51,SMALL(IF(('Ввод данных'!$C$2:$C$51='Маршрутный лист'!_xlnm.Criteria)*('Ввод данных'!$I$2:$I$51=Критерий2),ROW('Ввод данных'!$B$2:$K$51)-1),ROW(B1)),COLUMN(B1)),"")</f>
        <v>JZ 4252</v>
      </c>
      <c r="D5" s="19" t="str">
        <f>IFERROR(INDEX('Ввод данных'!$B$2:$K$51,SMALL(IF(('Ввод данных'!$C$2:$C$51='Маршрутный лист'!_xlnm.Criteria)*('Ввод данных'!$I$2:$I$51=Критерий2),ROW('Ввод данных'!$B$2:$K$51)-1),ROW(C1)),COLUMN(C1)),"")</f>
        <v>Филиппов Н.</v>
      </c>
      <c r="E5" s="19" t="str">
        <f>IFERROR(INDEX('Ввод данных'!$B$2:$K$51,SMALL(IF(('Ввод данных'!$C$2:$C$51='Маршрутный лист'!_xlnm.Criteria)*('Ввод данных'!$I$2:$I$51=Критерий2),ROW('Ввод данных'!$B$2:$K$51)-1),ROW(D1)),COLUMN(D1)),"")</f>
        <v>г. Архангельск,Обводный канал пр-кт,д. 67</v>
      </c>
      <c r="F5" s="19">
        <f>IFERROR(INDEX('Ввод данных'!$B$2:$K$51,SMALL(IF(('Ввод данных'!$C$2:$C$51='Маршрутный лист'!_xlnm.Criteria)*('Ввод данных'!$I$2:$I$51=Критерий2),ROW('Ввод данных'!$B$2:$K$51)-1),ROW(E1)),COLUMN(E1)),"")</f>
        <v>54295</v>
      </c>
      <c r="G5" s="10"/>
      <c r="H5" s="5"/>
      <c r="I5" s="5"/>
      <c r="J5" s="5"/>
    </row>
    <row r="6" spans="1:10" ht="15.75" x14ac:dyDescent="0.25">
      <c r="A6" s="9"/>
      <c r="B6" s="19" t="str">
        <f>IFERROR(INDEX('Ввод данных'!$B$2:$K$51,SMALL(IF(('Ввод данных'!$C$2:$C$51='Маршрутный лист'!_xlnm.Criteria)*('Ввод данных'!$I$2:$I$51=Критерий2),ROW('Ввод данных'!$B$2:$K$51)-1),ROW(A2)),COLUMN(A2)),"")</f>
        <v/>
      </c>
      <c r="C6" s="19" t="str">
        <f>IFERROR(INDEX('Ввод данных'!$B$2:$K$51,SMALL(IF(('Ввод данных'!$C$2:$C$51='Маршрутный лист'!_xlnm.Criteria)*('Ввод данных'!$I$2:$I$51=Критерий2),ROW('Ввод данных'!$B$2:$K$51)-1),ROW(B2)),COLUMN(B2)),"")</f>
        <v/>
      </c>
      <c r="D6" s="19" t="str">
        <f>IFERROR(INDEX('Ввод данных'!$B$2:$K$51,SMALL(IF(('Ввод данных'!$C$2:$C$51='Маршрутный лист'!_xlnm.Criteria)*('Ввод данных'!$I$2:$I$51=Критерий2),ROW('Ввод данных'!$B$2:$K$51)-1),ROW(C2)),COLUMN(C2)),"")</f>
        <v/>
      </c>
      <c r="E6" s="19" t="str">
        <f>IFERROR(INDEX('Ввод данных'!$B$2:$K$51,SMALL(IF(('Ввод данных'!$C$2:$C$51='Маршрутный лист'!_xlnm.Criteria)*('Ввод данных'!$I$2:$I$51=Критерий2),ROW('Ввод данных'!$B$2:$K$51)-1),ROW(D2)),COLUMN(D2)),"")</f>
        <v/>
      </c>
      <c r="F6" s="19" t="str">
        <f>IFERROR(INDEX('Ввод данных'!$B$2:$K$51,SMALL(IF(('Ввод данных'!$C$2:$C$51='Маршрутный лист'!_xlnm.Criteria)*('Ввод данных'!$I$2:$I$51=Критерий2),ROW('Ввод данных'!$B$2:$K$51)-1),ROW(E2)),COLUMN(E2)),"")</f>
        <v/>
      </c>
      <c r="G6" s="10"/>
      <c r="H6" s="5"/>
      <c r="I6" s="6"/>
    </row>
    <row r="7" spans="1:10" ht="15.75" x14ac:dyDescent="0.25">
      <c r="A7" s="9"/>
      <c r="B7" s="19" t="str">
        <f>IFERROR(INDEX('Ввод данных'!$B$2:$K$51,SMALL(IF(('Ввод данных'!$C$2:$C$51='Маршрутный лист'!_xlnm.Criteria)*('Ввод данных'!$I$2:$I$51=Критерий2),ROW('Ввод данных'!$B$2:$K$51)-1),ROW(A3)),COLUMN(A3)),"")</f>
        <v/>
      </c>
      <c r="C7" s="19" t="str">
        <f>IFERROR(INDEX('Ввод данных'!$B$2:$K$51,SMALL(IF(('Ввод данных'!$C$2:$C$51='Маршрутный лист'!_xlnm.Criteria)*('Ввод данных'!$I$2:$I$51=Критерий2),ROW('Ввод данных'!$B$2:$K$51)-1),ROW(B3)),COLUMN(B3)),"")</f>
        <v/>
      </c>
      <c r="D7" s="19" t="str">
        <f>IFERROR(INDEX('Ввод данных'!$B$2:$K$51,SMALL(IF(('Ввод данных'!$C$2:$C$51='Маршрутный лист'!_xlnm.Criteria)*('Ввод данных'!$I$2:$I$51=Критерий2),ROW('Ввод данных'!$B$2:$K$51)-1),ROW(C3)),COLUMN(C3)),"")</f>
        <v/>
      </c>
      <c r="E7" s="19" t="str">
        <f>IFERROR(INDEX('Ввод данных'!$B$2:$K$51,SMALL(IF(('Ввод данных'!$C$2:$C$51='Маршрутный лист'!_xlnm.Criteria)*('Ввод данных'!$I$2:$I$51=Критерий2),ROW('Ввод данных'!$B$2:$K$51)-1),ROW(D3)),COLUMN(D3)),"")</f>
        <v/>
      </c>
      <c r="F7" s="19" t="str">
        <f>IFERROR(INDEX('Ввод данных'!$B$2:$K$51,SMALL(IF(('Ввод данных'!$C$2:$C$51='Маршрутный лист'!_xlnm.Criteria)*('Ввод данных'!$I$2:$I$51=Критерий2),ROW('Ввод данных'!$B$2:$K$51)-1),ROW(E3)),COLUMN(E3)),"")</f>
        <v/>
      </c>
      <c r="G7" s="10"/>
      <c r="H7" s="5"/>
      <c r="I7" s="6"/>
    </row>
    <row r="8" spans="1:10" ht="15.75" x14ac:dyDescent="0.25">
      <c r="A8" s="9"/>
      <c r="B8" s="19" t="str">
        <f>IFERROR(INDEX('Ввод данных'!$B$2:$K$51,SMALL(IF(('Ввод данных'!$C$2:$C$51='Маршрутный лист'!_xlnm.Criteria)*('Ввод данных'!$I$2:$I$51=Критерий2),ROW('Ввод данных'!$B$2:$K$51)-1),ROW(A4)),COLUMN(A4)),"")</f>
        <v/>
      </c>
      <c r="C8" s="19" t="str">
        <f>IFERROR(INDEX('Ввод данных'!$B$2:$K$51,SMALL(IF(('Ввод данных'!$C$2:$C$51='Маршрутный лист'!_xlnm.Criteria)*('Ввод данных'!$I$2:$I$51=Критерий2),ROW('Ввод данных'!$B$2:$K$51)-1),ROW(B4)),COLUMN(B4)),"")</f>
        <v/>
      </c>
      <c r="D8" s="19" t="str">
        <f>IFERROR(INDEX('Ввод данных'!$B$2:$K$51,SMALL(IF(('Ввод данных'!$C$2:$C$51='Маршрутный лист'!_xlnm.Criteria)*('Ввод данных'!$I$2:$I$51=Критерий2),ROW('Ввод данных'!$B$2:$K$51)-1),ROW(C4)),COLUMN(C4)),"")</f>
        <v/>
      </c>
      <c r="E8" s="19" t="str">
        <f>IFERROR(INDEX('Ввод данных'!$B$2:$K$51,SMALL(IF(('Ввод данных'!$C$2:$C$51='Маршрутный лист'!_xlnm.Criteria)*('Ввод данных'!$I$2:$I$51=Критерий2),ROW('Ввод данных'!$B$2:$K$51)-1),ROW(D4)),COLUMN(D4)),"")</f>
        <v/>
      </c>
      <c r="F8" s="19" t="str">
        <f>IFERROR(INDEX('Ввод данных'!$B$2:$K$51,SMALL(IF(('Ввод данных'!$C$2:$C$51='Маршрутный лист'!_xlnm.Criteria)*('Ввод данных'!$I$2:$I$51=Критерий2),ROW('Ввод данных'!$B$2:$K$51)-1),ROW(E4)),COLUMN(E4)),"")</f>
        <v/>
      </c>
      <c r="G8" s="10"/>
      <c r="H8" s="5"/>
      <c r="I8" s="6"/>
    </row>
    <row r="9" spans="1:10" ht="15.75" x14ac:dyDescent="0.25">
      <c r="A9" s="9"/>
      <c r="B9" s="19" t="str">
        <f>IFERROR(INDEX('Ввод данных'!$B$2:$K$51,SMALL(IF(('Ввод данных'!$C$2:$C$51='Маршрутный лист'!_xlnm.Criteria)*('Ввод данных'!$I$2:$I$51=Критерий2),ROW('Ввод данных'!$B$2:$K$51)-1),ROW(A5)),COLUMN(A5)),"")</f>
        <v/>
      </c>
      <c r="C9" s="19" t="str">
        <f>IFERROR(INDEX('Ввод данных'!$B$2:$K$51,SMALL(IF(('Ввод данных'!$C$2:$C$51='Маршрутный лист'!_xlnm.Criteria)*('Ввод данных'!$I$2:$I$51=Критерий2),ROW('Ввод данных'!$B$2:$K$51)-1),ROW(B5)),COLUMN(B5)),"")</f>
        <v/>
      </c>
      <c r="D9" s="19" t="str">
        <f>IFERROR(INDEX('Ввод данных'!$B$2:$K$51,SMALL(IF(('Ввод данных'!$C$2:$C$51='Маршрутный лист'!_xlnm.Criteria)*('Ввод данных'!$I$2:$I$51=Критерий2),ROW('Ввод данных'!$B$2:$K$51)-1),ROW(C5)),COLUMN(C5)),"")</f>
        <v/>
      </c>
      <c r="E9" s="19" t="str">
        <f>IFERROR(INDEX('Ввод данных'!$B$2:$K$51,SMALL(IF(('Ввод данных'!$C$2:$C$51='Маршрутный лист'!_xlnm.Criteria)*('Ввод данных'!$I$2:$I$51=Критерий2),ROW('Ввод данных'!$B$2:$K$51)-1),ROW(D5)),COLUMN(D5)),"")</f>
        <v/>
      </c>
      <c r="F9" s="19" t="str">
        <f>IFERROR(INDEX('Ввод данных'!$B$2:$K$51,SMALL(IF(('Ввод данных'!$C$2:$C$51='Маршрутный лист'!_xlnm.Criteria)*('Ввод данных'!$I$2:$I$51=Критерий2),ROW('Ввод данных'!$B$2:$K$51)-1),ROW(E5)),COLUMN(E5)),"")</f>
        <v/>
      </c>
      <c r="G9" s="10"/>
      <c r="H9" s="5"/>
      <c r="I9" s="6"/>
    </row>
    <row r="10" spans="1:10" ht="15.75" x14ac:dyDescent="0.25">
      <c r="A10" s="9"/>
      <c r="B10" s="19" t="str">
        <f>IFERROR(INDEX('Ввод данных'!$B$2:$K$51,SMALL(IF(('Ввод данных'!$C$2:$C$51='Маршрутный лист'!_xlnm.Criteria)*('Ввод данных'!$I$2:$I$51=Критерий2),ROW('Ввод данных'!$B$2:$K$51)-1),ROW(A6)),COLUMN(A6)),"")</f>
        <v/>
      </c>
      <c r="C10" s="19" t="str">
        <f>IFERROR(INDEX('Ввод данных'!$B$2:$K$51,SMALL(IF(('Ввод данных'!$C$2:$C$51='Маршрутный лист'!_xlnm.Criteria)*('Ввод данных'!$I$2:$I$51=Критерий2),ROW('Ввод данных'!$B$2:$K$51)-1),ROW(B6)),COLUMN(B6)),"")</f>
        <v/>
      </c>
      <c r="D10" s="19" t="str">
        <f>IFERROR(INDEX('Ввод данных'!$B$2:$K$51,SMALL(IF(('Ввод данных'!$C$2:$C$51='Маршрутный лист'!_xlnm.Criteria)*('Ввод данных'!$I$2:$I$51=Критерий2),ROW('Ввод данных'!$B$2:$K$51)-1),ROW(C6)),COLUMN(C6)),"")</f>
        <v/>
      </c>
      <c r="E10" s="19" t="str">
        <f>IFERROR(INDEX('Ввод данных'!$B$2:$K$51,SMALL(IF(('Ввод данных'!$C$2:$C$51='Маршрутный лист'!_xlnm.Criteria)*('Ввод данных'!$I$2:$I$51=Критерий2),ROW('Ввод данных'!$B$2:$K$51)-1),ROW(D6)),COLUMN(D6)),"")</f>
        <v/>
      </c>
      <c r="F10" s="19" t="str">
        <f>IFERROR(INDEX('Ввод данных'!$B$2:$K$51,SMALL(IF(('Ввод данных'!$C$2:$C$51='Маршрутный лист'!_xlnm.Criteria)*('Ввод данных'!$I$2:$I$51=Критерий2),ROW('Ввод данных'!$B$2:$K$51)-1),ROW(E6)),COLUMN(E6)),"")</f>
        <v/>
      </c>
      <c r="G10" s="10"/>
      <c r="H10" s="5"/>
      <c r="I10" s="6"/>
    </row>
    <row r="11" spans="1:10" ht="15.75" x14ac:dyDescent="0.25">
      <c r="A11" s="9"/>
      <c r="B11" s="19" t="str">
        <f>IFERROR(INDEX('Ввод данных'!$B$2:$K$51,SMALL(IF(('Ввод данных'!$C$2:$C$51='Маршрутный лист'!_xlnm.Criteria)*('Ввод данных'!$I$2:$I$51=Критерий2),ROW('Ввод данных'!$B$2:$K$51)-1),ROW(A7)),COLUMN(A7)),"")</f>
        <v/>
      </c>
      <c r="C11" s="19" t="str">
        <f>IFERROR(INDEX('Ввод данных'!$B$2:$K$51,SMALL(IF(('Ввод данных'!$C$2:$C$51='Маршрутный лист'!_xlnm.Criteria)*('Ввод данных'!$I$2:$I$51=Критерий2),ROW('Ввод данных'!$B$2:$K$51)-1),ROW(B7)),COLUMN(B7)),"")</f>
        <v/>
      </c>
      <c r="D11" s="19" t="str">
        <f>IFERROR(INDEX('Ввод данных'!$B$2:$K$51,SMALL(IF(('Ввод данных'!$C$2:$C$51='Маршрутный лист'!_xlnm.Criteria)*('Ввод данных'!$I$2:$I$51=Критерий2),ROW('Ввод данных'!$B$2:$K$51)-1),ROW(C7)),COLUMN(C7)),"")</f>
        <v/>
      </c>
      <c r="E11" s="19" t="str">
        <f>IFERROR(INDEX('Ввод данных'!$B$2:$K$51,SMALL(IF(('Ввод данных'!$C$2:$C$51='Маршрутный лист'!_xlnm.Criteria)*('Ввод данных'!$I$2:$I$51=Критерий2),ROW('Ввод данных'!$B$2:$K$51)-1),ROW(D7)),COLUMN(D7)),"")</f>
        <v/>
      </c>
      <c r="F11" s="19" t="str">
        <f>IFERROR(INDEX('Ввод данных'!$B$2:$K$51,SMALL(IF(('Ввод данных'!$C$2:$C$51='Маршрутный лист'!_xlnm.Criteria)*('Ввод данных'!$I$2:$I$51=Критерий2),ROW('Ввод данных'!$B$2:$K$51)-1),ROW(E7)),COLUMN(E7)),"")</f>
        <v/>
      </c>
      <c r="G11" s="10"/>
      <c r="H11" s="5"/>
      <c r="I11" s="6"/>
    </row>
    <row r="12" spans="1:10" ht="15.75" x14ac:dyDescent="0.25">
      <c r="A12" s="9"/>
      <c r="B12" s="19" t="str">
        <f>IFERROR(INDEX('Ввод данных'!$B$2:$K$51,SMALL(IF(('Ввод данных'!$C$2:$C$51='Маршрутный лист'!_xlnm.Criteria)*('Ввод данных'!$I$2:$I$51=Критерий2),ROW('Ввод данных'!$B$2:$K$51)-1),ROW(A8)),COLUMN(A8)),"")</f>
        <v/>
      </c>
      <c r="C12" s="19" t="str">
        <f>IFERROR(INDEX('Ввод данных'!$B$2:$K$51,SMALL(IF(('Ввод данных'!$C$2:$C$51='Маршрутный лист'!_xlnm.Criteria)*('Ввод данных'!$I$2:$I$51=Критерий2),ROW('Ввод данных'!$B$2:$K$51)-1),ROW(B8)),COLUMN(B8)),"")</f>
        <v/>
      </c>
      <c r="D12" s="19" t="str">
        <f>IFERROR(INDEX('Ввод данных'!$B$2:$K$51,SMALL(IF(('Ввод данных'!$C$2:$C$51='Маршрутный лист'!_xlnm.Criteria)*('Ввод данных'!$I$2:$I$51=Критерий2),ROW('Ввод данных'!$B$2:$K$51)-1),ROW(C8)),COLUMN(C8)),"")</f>
        <v/>
      </c>
      <c r="E12" s="19" t="str">
        <f>IFERROR(INDEX('Ввод данных'!$B$2:$K$51,SMALL(IF(('Ввод данных'!$C$2:$C$51='Маршрутный лист'!_xlnm.Criteria)*('Ввод данных'!$I$2:$I$51=Критерий2),ROW('Ввод данных'!$B$2:$K$51)-1),ROW(D8)),COLUMN(D8)),"")</f>
        <v/>
      </c>
      <c r="F12" s="19" t="str">
        <f>IFERROR(INDEX('Ввод данных'!$B$2:$K$51,SMALL(IF(('Ввод данных'!$C$2:$C$51='Маршрутный лист'!_xlnm.Criteria)*('Ввод данных'!$I$2:$I$51=Критерий2),ROW('Ввод данных'!$B$2:$K$51)-1),ROW(E8)),COLUMN(E8)),"")</f>
        <v/>
      </c>
      <c r="G12" s="10"/>
      <c r="H12" s="5"/>
      <c r="I12" s="6"/>
    </row>
    <row r="13" spans="1:10" ht="15.75" x14ac:dyDescent="0.25">
      <c r="A13" s="9"/>
      <c r="B13" s="19" t="str">
        <f>IFERROR(INDEX('Ввод данных'!$B$2:$K$51,SMALL(IF(('Ввод данных'!$C$2:$C$51='Маршрутный лист'!_xlnm.Criteria)*('Ввод данных'!$I$2:$I$51=Критерий2),ROW('Ввод данных'!$B$2:$K$51)-1),ROW(A9)),COLUMN(A9)),"")</f>
        <v/>
      </c>
      <c r="C13" s="19" t="str">
        <f>IFERROR(INDEX('Ввод данных'!$B$2:$K$51,SMALL(IF(('Ввод данных'!$C$2:$C$51='Маршрутный лист'!_xlnm.Criteria)*('Ввод данных'!$I$2:$I$51=Критерий2),ROW('Ввод данных'!$B$2:$K$51)-1),ROW(B9)),COLUMN(B9)),"")</f>
        <v/>
      </c>
      <c r="D13" s="19" t="str">
        <f>IFERROR(INDEX('Ввод данных'!$B$2:$K$51,SMALL(IF(('Ввод данных'!$C$2:$C$51='Маршрутный лист'!_xlnm.Criteria)*('Ввод данных'!$I$2:$I$51=Критерий2),ROW('Ввод данных'!$B$2:$K$51)-1),ROW(C9)),COLUMN(C9)),"")</f>
        <v/>
      </c>
      <c r="E13" s="19" t="str">
        <f>IFERROR(INDEX('Ввод данных'!$B$2:$K$51,SMALL(IF(('Ввод данных'!$C$2:$C$51='Маршрутный лист'!_xlnm.Criteria)*('Ввод данных'!$I$2:$I$51=Критерий2),ROW('Ввод данных'!$B$2:$K$51)-1),ROW(D9)),COLUMN(D9)),"")</f>
        <v/>
      </c>
      <c r="F13" s="19" t="str">
        <f>IFERROR(INDEX('Ввод данных'!$B$2:$K$51,SMALL(IF(('Ввод данных'!$C$2:$C$51='Маршрутный лист'!_xlnm.Criteria)*('Ввод данных'!$I$2:$I$51=Критерий2),ROW('Ввод данных'!$B$2:$K$51)-1),ROW(E9)),COLUMN(E9)),"")</f>
        <v/>
      </c>
      <c r="G13" s="10"/>
      <c r="H13" s="5"/>
      <c r="I13" s="6"/>
    </row>
    <row r="14" spans="1:10" ht="15.75" x14ac:dyDescent="0.25">
      <c r="A14" s="9"/>
      <c r="B14" s="19" t="str">
        <f>IFERROR(INDEX('Ввод данных'!$B$2:$K$51,SMALL(IF(('Ввод данных'!$C$2:$C$51='Маршрутный лист'!_xlnm.Criteria)*('Ввод данных'!$I$2:$I$51=Критерий2),ROW('Ввод данных'!$B$2:$K$51)-1),ROW(A10)),COLUMN(A10)),"")</f>
        <v/>
      </c>
      <c r="C14" s="19" t="str">
        <f>IFERROR(INDEX('Ввод данных'!$B$2:$K$51,SMALL(IF(('Ввод данных'!$C$2:$C$51='Маршрутный лист'!_xlnm.Criteria)*('Ввод данных'!$I$2:$I$51=Критерий2),ROW('Ввод данных'!$B$2:$K$51)-1),ROW(B10)),COLUMN(B10)),"")</f>
        <v/>
      </c>
      <c r="D14" s="19" t="str">
        <f>IFERROR(INDEX('Ввод данных'!$B$2:$K$51,SMALL(IF(('Ввод данных'!$C$2:$C$51='Маршрутный лист'!_xlnm.Criteria)*('Ввод данных'!$I$2:$I$51=Критерий2),ROW('Ввод данных'!$B$2:$K$51)-1),ROW(C10)),COLUMN(C10)),"")</f>
        <v/>
      </c>
      <c r="E14" s="19" t="str">
        <f>IFERROR(INDEX('Ввод данных'!$B$2:$K$51,SMALL(IF(('Ввод данных'!$C$2:$C$51='Маршрутный лист'!_xlnm.Criteria)*('Ввод данных'!$I$2:$I$51=Критерий2),ROW('Ввод данных'!$B$2:$K$51)-1),ROW(D10)),COLUMN(D10)),"")</f>
        <v/>
      </c>
      <c r="F14" s="19" t="str">
        <f>IFERROR(INDEX('Ввод данных'!$B$2:$K$51,SMALL(IF(('Ввод данных'!$C$2:$C$51='Маршрутный лист'!_xlnm.Criteria)*('Ввод данных'!$I$2:$I$51=Критерий2),ROW('Ввод данных'!$B$2:$K$51)-1),ROW(E10)),COLUMN(E10)),"")</f>
        <v/>
      </c>
      <c r="G14" s="10"/>
      <c r="H14" s="5"/>
      <c r="I14" s="6"/>
    </row>
    <row r="15" spans="1:10" ht="15.75" x14ac:dyDescent="0.25">
      <c r="A15" s="9"/>
      <c r="B15" s="19" t="str">
        <f>IFERROR(INDEX('Ввод данных'!$B$2:$K$51,SMALL(IF(('Ввод данных'!$C$2:$C$51='Маршрутный лист'!_xlnm.Criteria)*('Ввод данных'!$I$2:$I$51=Критерий2),ROW('Ввод данных'!$B$2:$K$51)-1),ROW(A11)),COLUMN(A11)),"")</f>
        <v/>
      </c>
      <c r="C15" s="19" t="str">
        <f>IFERROR(INDEX('Ввод данных'!$B$2:$K$51,SMALL(IF(('Ввод данных'!$C$2:$C$51='Маршрутный лист'!_xlnm.Criteria)*('Ввод данных'!$I$2:$I$51=Критерий2),ROW('Ввод данных'!$B$2:$K$51)-1),ROW(B11)),COLUMN(B11)),"")</f>
        <v/>
      </c>
      <c r="D15" s="19" t="str">
        <f>IFERROR(INDEX('Ввод данных'!$B$2:$K$51,SMALL(IF(('Ввод данных'!$C$2:$C$51='Маршрутный лист'!_xlnm.Criteria)*('Ввод данных'!$I$2:$I$51=Критерий2),ROW('Ввод данных'!$B$2:$K$51)-1),ROW(C11)),COLUMN(C11)),"")</f>
        <v/>
      </c>
      <c r="E15" s="19" t="str">
        <f>IFERROR(INDEX('Ввод данных'!$B$2:$K$51,SMALL(IF(('Ввод данных'!$C$2:$C$51='Маршрутный лист'!_xlnm.Criteria)*('Ввод данных'!$I$2:$I$51=Критерий2),ROW('Ввод данных'!$B$2:$K$51)-1),ROW(D11)),COLUMN(D11)),"")</f>
        <v/>
      </c>
      <c r="F15" s="19" t="str">
        <f>IFERROR(INDEX('Ввод данных'!$B$2:$K$51,SMALL(IF(('Ввод данных'!$C$2:$C$51='Маршрутный лист'!_xlnm.Criteria)*('Ввод данных'!$I$2:$I$51=Критерий2),ROW('Ввод данных'!$B$2:$K$51)-1),ROW(E11)),COLUMN(E11)),"")</f>
        <v/>
      </c>
      <c r="G15" s="10"/>
      <c r="H15" s="5"/>
      <c r="I15" s="6"/>
    </row>
    <row r="16" spans="1:10" ht="15.75" x14ac:dyDescent="0.25">
      <c r="A16" s="9"/>
      <c r="B16" s="19" t="str">
        <f>IFERROR(INDEX('Ввод данных'!$B$2:$K$51,SMALL(IF(('Ввод данных'!$C$2:$C$51='Маршрутный лист'!_xlnm.Criteria)*('Ввод данных'!$I$2:$I$51=Критерий2),ROW('Ввод данных'!$B$2:$K$51)-1),ROW(A12)),COLUMN(A12)),"")</f>
        <v/>
      </c>
      <c r="C16" s="19" t="str">
        <f>IFERROR(INDEX('Ввод данных'!$B$2:$K$51,SMALL(IF(('Ввод данных'!$C$2:$C$51='Маршрутный лист'!_xlnm.Criteria)*('Ввод данных'!$I$2:$I$51=Критерий2),ROW('Ввод данных'!$B$2:$K$51)-1),ROW(B12)),COLUMN(B12)),"")</f>
        <v/>
      </c>
      <c r="D16" s="19" t="str">
        <f>IFERROR(INDEX('Ввод данных'!$B$2:$K$51,SMALL(IF(('Ввод данных'!$C$2:$C$51='Маршрутный лист'!_xlnm.Criteria)*('Ввод данных'!$I$2:$I$51=Критерий2),ROW('Ввод данных'!$B$2:$K$51)-1),ROW(C12)),COLUMN(C12)),"")</f>
        <v/>
      </c>
      <c r="E16" s="19" t="str">
        <f>IFERROR(INDEX('Ввод данных'!$B$2:$K$51,SMALL(IF(('Ввод данных'!$C$2:$C$51='Маршрутный лист'!_xlnm.Criteria)*('Ввод данных'!$I$2:$I$51=Критерий2),ROW('Ввод данных'!$B$2:$K$51)-1),ROW(D12)),COLUMN(D12)),"")</f>
        <v/>
      </c>
      <c r="F16" s="19" t="str">
        <f>IFERROR(INDEX('Ввод данных'!$B$2:$K$51,SMALL(IF(('Ввод данных'!$C$2:$C$51='Маршрутный лист'!_xlnm.Criteria)*('Ввод данных'!$I$2:$I$51=Критерий2),ROW('Ввод данных'!$B$2:$K$51)-1),ROW(E12)),COLUMN(E12)),"")</f>
        <v/>
      </c>
      <c r="G16" s="10"/>
      <c r="H16" s="5"/>
      <c r="I16" s="6"/>
    </row>
    <row r="17" spans="1:9" ht="15.75" x14ac:dyDescent="0.25">
      <c r="A17" s="9"/>
      <c r="B17" s="19" t="str">
        <f>IFERROR(INDEX('Ввод данных'!$B$2:$K$51,SMALL(IF(('Ввод данных'!$C$2:$C$51='Маршрутный лист'!_xlnm.Criteria)*('Ввод данных'!$I$2:$I$51=Критерий2),ROW('Ввод данных'!$B$2:$K$51)-1),ROW(A13)),COLUMN(A13)),"")</f>
        <v/>
      </c>
      <c r="C17" s="19" t="str">
        <f>IFERROR(INDEX('Ввод данных'!$B$2:$K$51,SMALL(IF(('Ввод данных'!$C$2:$C$51='Маршрутный лист'!_xlnm.Criteria)*('Ввод данных'!$I$2:$I$51=Критерий2),ROW('Ввод данных'!$B$2:$K$51)-1),ROW(B13)),COLUMN(B13)),"")</f>
        <v/>
      </c>
      <c r="D17" s="19" t="str">
        <f>IFERROR(INDEX('Ввод данных'!$B$2:$K$51,SMALL(IF(('Ввод данных'!$C$2:$C$51='Маршрутный лист'!_xlnm.Criteria)*('Ввод данных'!$I$2:$I$51=Критерий2),ROW('Ввод данных'!$B$2:$K$51)-1),ROW(C13)),COLUMN(C13)),"")</f>
        <v/>
      </c>
      <c r="E17" s="19" t="str">
        <f>IFERROR(INDEX('Ввод данных'!$B$2:$K$51,SMALL(IF(('Ввод данных'!$C$2:$C$51='Маршрутный лист'!_xlnm.Criteria)*('Ввод данных'!$I$2:$I$51=Критерий2),ROW('Ввод данных'!$B$2:$K$51)-1),ROW(D13)),COLUMN(D13)),"")</f>
        <v/>
      </c>
      <c r="F17" s="19" t="str">
        <f>IFERROR(INDEX('Ввод данных'!$B$2:$K$51,SMALL(IF(('Ввод данных'!$C$2:$C$51='Маршрутный лист'!_xlnm.Criteria)*('Ввод данных'!$I$2:$I$51=Критерий2),ROW('Ввод данных'!$B$2:$K$51)-1),ROW(E13)),COLUMN(E13)),"")</f>
        <v/>
      </c>
      <c r="G17" s="10"/>
      <c r="H17" s="5"/>
      <c r="I17" s="6"/>
    </row>
    <row r="18" spans="1:9" ht="15.75" x14ac:dyDescent="0.25">
      <c r="A18" s="9"/>
      <c r="B18" s="19" t="str">
        <f>IFERROR(INDEX('Ввод данных'!$B$2:$K$51,SMALL(IF(('Ввод данных'!$C$2:$C$51='Маршрутный лист'!_xlnm.Criteria)*('Ввод данных'!$I$2:$I$51=Критерий2),ROW('Ввод данных'!$B$2:$K$51)-1),ROW(A14)),COLUMN(A14)),"")</f>
        <v/>
      </c>
      <c r="C18" s="19" t="str">
        <f>IFERROR(INDEX('Ввод данных'!$B$2:$K$51,SMALL(IF(('Ввод данных'!$C$2:$C$51='Маршрутный лист'!_xlnm.Criteria)*('Ввод данных'!$I$2:$I$51=Критерий2),ROW('Ввод данных'!$B$2:$K$51)-1),ROW(B14)),COLUMN(B14)),"")</f>
        <v/>
      </c>
      <c r="D18" s="19" t="str">
        <f>IFERROR(INDEX('Ввод данных'!$B$2:$K$51,SMALL(IF(('Ввод данных'!$C$2:$C$51='Маршрутный лист'!_xlnm.Criteria)*('Ввод данных'!$I$2:$I$51=Критерий2),ROW('Ввод данных'!$B$2:$K$51)-1),ROW(C14)),COLUMN(C14)),"")</f>
        <v/>
      </c>
      <c r="E18" s="19" t="str">
        <f>IFERROR(INDEX('Ввод данных'!$B$2:$K$51,SMALL(IF(('Ввод данных'!$C$2:$C$51='Маршрутный лист'!_xlnm.Criteria)*('Ввод данных'!$I$2:$I$51=Критерий2),ROW('Ввод данных'!$B$2:$K$51)-1),ROW(D14)),COLUMN(D14)),"")</f>
        <v/>
      </c>
      <c r="F18" s="19" t="str">
        <f>IFERROR(INDEX('Ввод данных'!$B$2:$K$51,SMALL(IF(('Ввод данных'!$C$2:$C$51='Маршрутный лист'!_xlnm.Criteria)*('Ввод данных'!$I$2:$I$51=Критерий2),ROW('Ввод данных'!$B$2:$K$51)-1),ROW(E14)),COLUMN(E14)),"")</f>
        <v/>
      </c>
      <c r="G18" s="10"/>
      <c r="H18" s="5"/>
      <c r="I18" s="6"/>
    </row>
    <row r="19" spans="1:9" ht="15.75" x14ac:dyDescent="0.25">
      <c r="A19" s="9"/>
      <c r="B19" s="19" t="str">
        <f>IFERROR(INDEX('Ввод данных'!$B$2:$K$51,SMALL(IF(('Ввод данных'!$C$2:$C$51='Маршрутный лист'!_xlnm.Criteria)*('Ввод данных'!$I$2:$I$51=Критерий2),ROW('Ввод данных'!$B$2:$K$51)-1),ROW(A15)),COLUMN(A15)),"")</f>
        <v/>
      </c>
      <c r="C19" s="19" t="str">
        <f>IFERROR(INDEX('Ввод данных'!$B$2:$K$51,SMALL(IF(('Ввод данных'!$C$2:$C$51='Маршрутный лист'!_xlnm.Criteria)*('Ввод данных'!$I$2:$I$51=Критерий2),ROW('Ввод данных'!$B$2:$K$51)-1),ROW(B15)),COLUMN(B15)),"")</f>
        <v/>
      </c>
      <c r="D19" s="19" t="str">
        <f>IFERROR(INDEX('Ввод данных'!$B$2:$K$51,SMALL(IF(('Ввод данных'!$C$2:$C$51='Маршрутный лист'!_xlnm.Criteria)*('Ввод данных'!$I$2:$I$51=Критерий2),ROW('Ввод данных'!$B$2:$K$51)-1),ROW(C15)),COLUMN(C15)),"")</f>
        <v/>
      </c>
      <c r="E19" s="19" t="str">
        <f>IFERROR(INDEX('Ввод данных'!$B$2:$K$51,SMALL(IF(('Ввод данных'!$C$2:$C$51='Маршрутный лист'!_xlnm.Criteria)*('Ввод данных'!$I$2:$I$51=Критерий2),ROW('Ввод данных'!$B$2:$K$51)-1),ROW(D15)),COLUMN(D15)),"")</f>
        <v/>
      </c>
      <c r="F19" s="19" t="str">
        <f>IFERROR(INDEX('Ввод данных'!$B$2:$K$51,SMALL(IF(('Ввод данных'!$C$2:$C$51='Маршрутный лист'!_xlnm.Criteria)*('Ввод данных'!$I$2:$I$51=Критерий2),ROW('Ввод данных'!$B$2:$K$51)-1),ROW(E15)),COLUMN(E15)),"")</f>
        <v/>
      </c>
      <c r="G19" s="10"/>
      <c r="H19" s="6"/>
      <c r="I19" s="6"/>
    </row>
    <row r="20" spans="1:9" ht="15.75" x14ac:dyDescent="0.25">
      <c r="A20" s="9"/>
      <c r="B20" s="19" t="str">
        <f>IFERROR(INDEX('Ввод данных'!$B$2:$K$51,SMALL(IF(('Ввод данных'!$C$2:$C$51='Маршрутный лист'!_xlnm.Criteria)*('Ввод данных'!$I$2:$I$51=Критерий2),ROW('Ввод данных'!$B$2:$K$51)-1),ROW(A16)),COLUMN(A16)),"")</f>
        <v/>
      </c>
      <c r="C20" s="19" t="str">
        <f>IFERROR(INDEX('Ввод данных'!$B$2:$K$51,SMALL(IF(('Ввод данных'!$C$2:$C$51='Маршрутный лист'!_xlnm.Criteria)*('Ввод данных'!$I$2:$I$51=Критерий2),ROW('Ввод данных'!$B$2:$K$51)-1),ROW(B16)),COLUMN(B16)),"")</f>
        <v/>
      </c>
      <c r="D20" s="19" t="str">
        <f>IFERROR(INDEX('Ввод данных'!$B$2:$K$51,SMALL(IF(('Ввод данных'!$C$2:$C$51='Маршрутный лист'!_xlnm.Criteria)*('Ввод данных'!$I$2:$I$51=Критерий2),ROW('Ввод данных'!$B$2:$K$51)-1),ROW(C16)),COLUMN(C16)),"")</f>
        <v/>
      </c>
      <c r="E20" s="19" t="str">
        <f>IFERROR(INDEX('Ввод данных'!$B$2:$K$51,SMALL(IF(('Ввод данных'!$C$2:$C$51='Маршрутный лист'!_xlnm.Criteria)*('Ввод данных'!$I$2:$I$51=Критерий2),ROW('Ввод данных'!$B$2:$K$51)-1),ROW(D16)),COLUMN(D16)),"")</f>
        <v/>
      </c>
      <c r="F20" s="19" t="str">
        <f>IFERROR(INDEX('Ввод данных'!$B$2:$K$51,SMALL(IF(('Ввод данных'!$C$2:$C$51='Маршрутный лист'!_xlnm.Criteria)*('Ввод данных'!$I$2:$I$51=Критерий2),ROW('Ввод данных'!$B$2:$K$51)-1),ROW(E16)),COLUMN(E16)),"")</f>
        <v/>
      </c>
      <c r="G20" s="10"/>
      <c r="H20" s="6"/>
      <c r="I20" s="6"/>
    </row>
    <row r="21" spans="1:9" ht="15.75" x14ac:dyDescent="0.25">
      <c r="A21" s="9"/>
      <c r="B21" s="19" t="str">
        <f>IFERROR(INDEX('Ввод данных'!$B$2:$K$51,SMALL(IF(('Ввод данных'!$C$2:$C$51='Маршрутный лист'!_xlnm.Criteria)*('Ввод данных'!$I$2:$I$51=Критерий2),ROW('Ввод данных'!$B$2:$K$51)-1),ROW(A17)),COLUMN(A17)),"")</f>
        <v/>
      </c>
      <c r="C21" s="19" t="str">
        <f>IFERROR(INDEX('Ввод данных'!$B$2:$K$51,SMALL(IF(('Ввод данных'!$C$2:$C$51='Маршрутный лист'!_xlnm.Criteria)*('Ввод данных'!$I$2:$I$51=Критерий2),ROW('Ввод данных'!$B$2:$K$51)-1),ROW(B17)),COLUMN(B17)),"")</f>
        <v/>
      </c>
      <c r="D21" s="19" t="str">
        <f>IFERROR(INDEX('Ввод данных'!$B$2:$K$51,SMALL(IF(('Ввод данных'!$C$2:$C$51='Маршрутный лист'!_xlnm.Criteria)*('Ввод данных'!$I$2:$I$51=Критерий2),ROW('Ввод данных'!$B$2:$K$51)-1),ROW(C17)),COLUMN(C17)),"")</f>
        <v/>
      </c>
      <c r="E21" s="19" t="str">
        <f>IFERROR(INDEX('Ввод данных'!$B$2:$K$51,SMALL(IF(('Ввод данных'!$C$2:$C$51='Маршрутный лист'!_xlnm.Criteria)*('Ввод данных'!$I$2:$I$51=Критерий2),ROW('Ввод данных'!$B$2:$K$51)-1),ROW(D17)),COLUMN(D17)),"")</f>
        <v/>
      </c>
      <c r="F21" s="19" t="str">
        <f>IFERROR(INDEX('Ввод данных'!$B$2:$K$51,SMALL(IF(('Ввод данных'!$C$2:$C$51='Маршрутный лист'!_xlnm.Criteria)*('Ввод данных'!$I$2:$I$51=Критерий2),ROW('Ввод данных'!$B$2:$K$51)-1),ROW(E17)),COLUMN(E17)),"")</f>
        <v/>
      </c>
      <c r="G21" s="10"/>
    </row>
    <row r="22" spans="1:9" ht="15.75" x14ac:dyDescent="0.25">
      <c r="A22" s="9"/>
      <c r="B22" s="19" t="str">
        <f>IFERROR(INDEX('Ввод данных'!$B$2:$K$51,SMALL(IF(('Ввод данных'!$C$2:$C$51='Маршрутный лист'!_xlnm.Criteria)*('Ввод данных'!$I$2:$I$51=Критерий2),ROW('Ввод данных'!$B$2:$K$51)-1),ROW(A18)),COLUMN(A18)),"")</f>
        <v/>
      </c>
      <c r="C22" s="19" t="str">
        <f>IFERROR(INDEX('Ввод данных'!$B$2:$K$51,SMALL(IF(('Ввод данных'!$C$2:$C$51='Маршрутный лист'!_xlnm.Criteria)*('Ввод данных'!$I$2:$I$51=Критерий2),ROW('Ввод данных'!$B$2:$K$51)-1),ROW(B18)),COLUMN(B18)),"")</f>
        <v/>
      </c>
      <c r="D22" s="19" t="str">
        <f>IFERROR(INDEX('Ввод данных'!$B$2:$K$51,SMALL(IF(('Ввод данных'!$C$2:$C$51='Маршрутный лист'!_xlnm.Criteria)*('Ввод данных'!$I$2:$I$51=Критерий2),ROW('Ввод данных'!$B$2:$K$51)-1),ROW(C18)),COLUMN(C18)),"")</f>
        <v/>
      </c>
      <c r="E22" s="19" t="str">
        <f>IFERROR(INDEX('Ввод данных'!$B$2:$K$51,SMALL(IF(('Ввод данных'!$C$2:$C$51='Маршрутный лист'!_xlnm.Criteria)*('Ввод данных'!$I$2:$I$51=Критерий2),ROW('Ввод данных'!$B$2:$K$51)-1),ROW(D18)),COLUMN(D18)),"")</f>
        <v/>
      </c>
      <c r="F22" s="19" t="str">
        <f>IFERROR(INDEX('Ввод данных'!$B$2:$K$51,SMALL(IF(('Ввод данных'!$C$2:$C$51='Маршрутный лист'!_xlnm.Criteria)*('Ввод данных'!$I$2:$I$51=Критерий2),ROW('Ввод данных'!$B$2:$K$51)-1),ROW(E18)),COLUMN(E18)),"")</f>
        <v/>
      </c>
      <c r="G22" s="10"/>
    </row>
    <row r="23" spans="1:9" ht="15.75" x14ac:dyDescent="0.25">
      <c r="A23" s="9"/>
      <c r="B23" s="19" t="str">
        <f>IFERROR(INDEX('Ввод данных'!$B$2:$K$51,SMALL(IF(('Ввод данных'!$C$2:$C$51='Маршрутный лист'!_xlnm.Criteria)*('Ввод данных'!$I$2:$I$51=Критерий2),ROW('Ввод данных'!$B$2:$K$51)-1),ROW(A19)),COLUMN(A19)),"")</f>
        <v/>
      </c>
      <c r="C23" s="19" t="str">
        <f>IFERROR(INDEX('Ввод данных'!$B$2:$K$51,SMALL(IF(('Ввод данных'!$C$2:$C$51='Маршрутный лист'!_xlnm.Criteria)*('Ввод данных'!$I$2:$I$51=Критерий2),ROW('Ввод данных'!$B$2:$K$51)-1),ROW(B19)),COLUMN(B19)),"")</f>
        <v/>
      </c>
      <c r="D23" s="19" t="str">
        <f>IFERROR(INDEX('Ввод данных'!$B$2:$K$51,SMALL(IF(('Ввод данных'!$C$2:$C$51='Маршрутный лист'!_xlnm.Criteria)*('Ввод данных'!$I$2:$I$51=Критерий2),ROW('Ввод данных'!$B$2:$K$51)-1),ROW(C19)),COLUMN(C19)),"")</f>
        <v/>
      </c>
      <c r="E23" s="19" t="str">
        <f>IFERROR(INDEX('Ввод данных'!$B$2:$K$51,SMALL(IF(('Ввод данных'!$C$2:$C$51='Маршрутный лист'!_xlnm.Criteria)*('Ввод данных'!$I$2:$I$51=Критерий2),ROW('Ввод данных'!$B$2:$K$51)-1),ROW(D19)),COLUMN(D19)),"")</f>
        <v/>
      </c>
      <c r="F23" s="19" t="str">
        <f>IFERROR(INDEX('Ввод данных'!$B$2:$K$51,SMALL(IF(('Ввод данных'!$C$2:$C$51='Маршрутный лист'!_xlnm.Criteria)*('Ввод данных'!$I$2:$I$51=Критерий2),ROW('Ввод данных'!$B$2:$K$51)-1),ROW(E19)),COLUMN(E19)),"")</f>
        <v/>
      </c>
      <c r="G23" s="10"/>
    </row>
    <row r="24" spans="1:9" ht="15.75" x14ac:dyDescent="0.25">
      <c r="A24" s="9"/>
      <c r="B24" s="19" t="str">
        <f>IFERROR(INDEX('Ввод данных'!$B$2:$K$51,SMALL(IF(('Ввод данных'!$C$2:$C$51='Маршрутный лист'!_xlnm.Criteria)*('Ввод данных'!$I$2:$I$51=Критерий2),ROW('Ввод данных'!$B$2:$K$51)-1),ROW(A20)),COLUMN(A20)),"")</f>
        <v/>
      </c>
      <c r="C24" s="19" t="str">
        <f>IFERROR(INDEX('Ввод данных'!$B$2:$K$51,SMALL(IF(('Ввод данных'!$C$2:$C$51='Маршрутный лист'!_xlnm.Criteria)*('Ввод данных'!$I$2:$I$51=Критерий2),ROW('Ввод данных'!$B$2:$K$51)-1),ROW(B20)),COLUMN(B20)),"")</f>
        <v/>
      </c>
      <c r="D24" s="19" t="str">
        <f>IFERROR(INDEX('Ввод данных'!$B$2:$K$51,SMALL(IF(('Ввод данных'!$C$2:$C$51='Маршрутный лист'!_xlnm.Criteria)*('Ввод данных'!$I$2:$I$51=Критерий2),ROW('Ввод данных'!$B$2:$K$51)-1),ROW(C20)),COLUMN(C20)),"")</f>
        <v/>
      </c>
      <c r="E24" s="19" t="str">
        <f>IFERROR(INDEX('Ввод данных'!$B$2:$K$51,SMALL(IF(('Ввод данных'!$C$2:$C$51='Маршрутный лист'!_xlnm.Criteria)*('Ввод данных'!$I$2:$I$51=Критерий2),ROW('Ввод данных'!$B$2:$K$51)-1),ROW(D20)),COLUMN(D20)),"")</f>
        <v/>
      </c>
      <c r="F24" s="19" t="str">
        <f>IFERROR(INDEX('Ввод данных'!$B$2:$K$51,SMALL(IF(('Ввод данных'!$C$2:$C$51='Маршрутный лист'!_xlnm.Criteria)*('Ввод данных'!$I$2:$I$51=Критерий2),ROW('Ввод данных'!$B$2:$K$51)-1),ROW(E20)),COLUMN(E20)),"")</f>
        <v/>
      </c>
      <c r="G24" s="10"/>
    </row>
    <row r="25" spans="1:9" ht="15.75" x14ac:dyDescent="0.25">
      <c r="A25" s="9"/>
      <c r="B25" s="19" t="str">
        <f>IFERROR(INDEX('Ввод данных'!$B$2:$K$51,SMALL(IF(('Ввод данных'!$C$2:$C$51='Маршрутный лист'!_xlnm.Criteria)*('Ввод данных'!$I$2:$I$51=Критерий2),ROW('Ввод данных'!$B$2:$K$51)-1),ROW(A21)),COLUMN(A21)),"")</f>
        <v/>
      </c>
      <c r="C25" s="19" t="str">
        <f>IFERROR(INDEX('Ввод данных'!$B$2:$K$51,SMALL(IF(('Ввод данных'!$C$2:$C$51='Маршрутный лист'!_xlnm.Criteria)*('Ввод данных'!$I$2:$I$51=Критерий2),ROW('Ввод данных'!$B$2:$K$51)-1),ROW(B21)),COLUMN(B21)),"")</f>
        <v/>
      </c>
      <c r="D25" s="19" t="str">
        <f>IFERROR(INDEX('Ввод данных'!$B$2:$K$51,SMALL(IF(('Ввод данных'!$C$2:$C$51='Маршрутный лист'!_xlnm.Criteria)*('Ввод данных'!$I$2:$I$51=Критерий2),ROW('Ввод данных'!$B$2:$K$51)-1),ROW(C21)),COLUMN(C21)),"")</f>
        <v/>
      </c>
      <c r="E25" s="19" t="str">
        <f>IFERROR(INDEX('Ввод данных'!$B$2:$K$51,SMALL(IF(('Ввод данных'!$C$2:$C$51='Маршрутный лист'!_xlnm.Criteria)*('Ввод данных'!$I$2:$I$51=Критерий2),ROW('Ввод данных'!$B$2:$K$51)-1),ROW(D21)),COLUMN(D21)),"")</f>
        <v/>
      </c>
      <c r="F25" s="19" t="str">
        <f>IFERROR(INDEX('Ввод данных'!$B$2:$K$51,SMALL(IF(('Ввод данных'!$C$2:$C$51='Маршрутный лист'!_xlnm.Criteria)*('Ввод данных'!$I$2:$I$51=Критерий2),ROW('Ввод данных'!$B$2:$K$51)-1),ROW(E21)),COLUMN(E21)),"")</f>
        <v/>
      </c>
      <c r="G25" s="10"/>
    </row>
    <row r="26" spans="1:9" ht="15.75" x14ac:dyDescent="0.25">
      <c r="A26" s="9"/>
      <c r="B26" s="19" t="str">
        <f>IFERROR(INDEX('Ввод данных'!$B$2:$K$51,SMALL(IF(('Ввод данных'!$C$2:$C$51='Маршрутный лист'!_xlnm.Criteria)*('Ввод данных'!$I$2:$I$51=Критерий2),ROW('Ввод данных'!$B$2:$K$51)-1),ROW(A22)),COLUMN(A22)),"")</f>
        <v/>
      </c>
      <c r="C26" s="19" t="str">
        <f>IFERROR(INDEX('Ввод данных'!$B$2:$K$51,SMALL(IF(('Ввод данных'!$C$2:$C$51='Маршрутный лист'!_xlnm.Criteria)*('Ввод данных'!$I$2:$I$51=Критерий2),ROW('Ввод данных'!$B$2:$K$51)-1),ROW(B22)),COLUMN(B22)),"")</f>
        <v/>
      </c>
      <c r="D26" s="19" t="str">
        <f>IFERROR(INDEX('Ввод данных'!$B$2:$K$51,SMALL(IF(('Ввод данных'!$C$2:$C$51='Маршрутный лист'!_xlnm.Criteria)*('Ввод данных'!$I$2:$I$51=Критерий2),ROW('Ввод данных'!$B$2:$K$51)-1),ROW(C22)),COLUMN(C22)),"")</f>
        <v/>
      </c>
      <c r="E26" s="19" t="str">
        <f>IFERROR(INDEX('Ввод данных'!$B$2:$K$51,SMALL(IF(('Ввод данных'!$C$2:$C$51='Маршрутный лист'!_xlnm.Criteria)*('Ввод данных'!$I$2:$I$51=Критерий2),ROW('Ввод данных'!$B$2:$K$51)-1),ROW(D22)),COLUMN(D22)),"")</f>
        <v/>
      </c>
      <c r="F26" s="19" t="str">
        <f>IFERROR(INDEX('Ввод данных'!$B$2:$K$51,SMALL(IF(('Ввод данных'!$C$2:$C$51='Маршрутный лист'!_xlnm.Criteria)*('Ввод данных'!$I$2:$I$51=Критерий2),ROW('Ввод данных'!$B$2:$K$51)-1),ROW(E22)),COLUMN(E22)),"")</f>
        <v/>
      </c>
      <c r="G26" s="10"/>
    </row>
    <row r="27" spans="1:9" ht="15.75" x14ac:dyDescent="0.25">
      <c r="A27" s="9"/>
      <c r="B27" s="19" t="str">
        <f>IFERROR(INDEX('Ввод данных'!$B$2:$K$51,SMALL(IF(('Ввод данных'!$C$2:$C$51='Маршрутный лист'!_xlnm.Criteria)*('Ввод данных'!$I$2:$I$51=Критерий2),ROW('Ввод данных'!$B$2:$K$51)-1),ROW(A23)),COLUMN(A23)),"")</f>
        <v/>
      </c>
      <c r="C27" s="19" t="str">
        <f>IFERROR(INDEX('Ввод данных'!$B$2:$K$51,SMALL(IF(('Ввод данных'!$C$2:$C$51='Маршрутный лист'!_xlnm.Criteria)*('Ввод данных'!$I$2:$I$51=Критерий2),ROW('Ввод данных'!$B$2:$K$51)-1),ROW(B23)),COLUMN(B23)),"")</f>
        <v/>
      </c>
      <c r="D27" s="19" t="str">
        <f>IFERROR(INDEX('Ввод данных'!$B$2:$K$51,SMALL(IF(('Ввод данных'!$C$2:$C$51='Маршрутный лист'!_xlnm.Criteria)*('Ввод данных'!$I$2:$I$51=Критерий2),ROW('Ввод данных'!$B$2:$K$51)-1),ROW(C23)),COLUMN(C23)),"")</f>
        <v/>
      </c>
      <c r="E27" s="19" t="str">
        <f>IFERROR(INDEX('Ввод данных'!$B$2:$K$51,SMALL(IF(('Ввод данных'!$C$2:$C$51='Маршрутный лист'!_xlnm.Criteria)*('Ввод данных'!$I$2:$I$51=Критерий2),ROW('Ввод данных'!$B$2:$K$51)-1),ROW(D23)),COLUMN(D23)),"")</f>
        <v/>
      </c>
      <c r="F27" s="19" t="str">
        <f>IFERROR(INDEX('Ввод данных'!$B$2:$K$51,SMALL(IF(('Ввод данных'!$C$2:$C$51='Маршрутный лист'!_xlnm.Criteria)*('Ввод данных'!$I$2:$I$51=Критерий2),ROW('Ввод данных'!$B$2:$K$51)-1),ROW(E23)),COLUMN(E23)),"")</f>
        <v/>
      </c>
      <c r="G27" s="10"/>
    </row>
    <row r="28" spans="1:9" ht="15.75" x14ac:dyDescent="0.25">
      <c r="A28" s="9"/>
      <c r="B28" s="19" t="str">
        <f>IFERROR(INDEX('Ввод данных'!$B$2:$K$51,SMALL(IF(('Ввод данных'!$C$2:$C$51='Маршрутный лист'!_xlnm.Criteria)*('Ввод данных'!$I$2:$I$51=Критерий2),ROW('Ввод данных'!$B$2:$K$51)-1),ROW(A24)),COLUMN(A24)),"")</f>
        <v/>
      </c>
      <c r="C28" s="19" t="str">
        <f>IFERROR(INDEX('Ввод данных'!$B$2:$K$51,SMALL(IF(('Ввод данных'!$C$2:$C$51='Маршрутный лист'!_xlnm.Criteria)*('Ввод данных'!$I$2:$I$51=Критерий2),ROW('Ввод данных'!$B$2:$K$51)-1),ROW(B24)),COLUMN(B24)),"")</f>
        <v/>
      </c>
      <c r="D28" s="19" t="str">
        <f>IFERROR(INDEX('Ввод данных'!$B$2:$K$51,SMALL(IF(('Ввод данных'!$C$2:$C$51='Маршрутный лист'!_xlnm.Criteria)*('Ввод данных'!$I$2:$I$51=Критерий2),ROW('Ввод данных'!$B$2:$K$51)-1),ROW(C24)),COLUMN(C24)),"")</f>
        <v/>
      </c>
      <c r="E28" s="19" t="str">
        <f>IFERROR(INDEX('Ввод данных'!$B$2:$K$51,SMALL(IF(('Ввод данных'!$C$2:$C$51='Маршрутный лист'!_xlnm.Criteria)*('Ввод данных'!$I$2:$I$51=Критерий2),ROW('Ввод данных'!$B$2:$K$51)-1),ROW(D24)),COLUMN(D24)),"")</f>
        <v/>
      </c>
      <c r="F28" s="19" t="str">
        <f>IFERROR(INDEX('Ввод данных'!$B$2:$K$51,SMALL(IF(('Ввод данных'!$C$2:$C$51='Маршрутный лист'!_xlnm.Criteria)*('Ввод данных'!$I$2:$I$51=Критерий2),ROW('Ввод данных'!$B$2:$K$51)-1),ROW(E24)),COLUMN(E24)),"")</f>
        <v/>
      </c>
      <c r="G28" s="10"/>
    </row>
    <row r="29" spans="1:9" ht="15.75" x14ac:dyDescent="0.25">
      <c r="A29" s="9"/>
      <c r="B29" s="19" t="str">
        <f>IFERROR(INDEX('Ввод данных'!$B$2:$K$51,SMALL(IF(('Ввод данных'!$C$2:$C$51='Маршрутный лист'!_xlnm.Criteria)*('Ввод данных'!$I$2:$I$51=Критерий2),ROW('Ввод данных'!$B$2:$K$51)-1),ROW(A25)),COLUMN(A25)),"")</f>
        <v/>
      </c>
      <c r="C29" s="19" t="str">
        <f>IFERROR(INDEX('Ввод данных'!$B$2:$K$51,SMALL(IF(('Ввод данных'!$C$2:$C$51='Маршрутный лист'!_xlnm.Criteria)*('Ввод данных'!$I$2:$I$51=Критерий2),ROW('Ввод данных'!$B$2:$K$51)-1),ROW(B25)),COLUMN(B25)),"")</f>
        <v/>
      </c>
      <c r="D29" s="19" t="str">
        <f>IFERROR(INDEX('Ввод данных'!$B$2:$K$51,SMALL(IF(('Ввод данных'!$C$2:$C$51='Маршрутный лист'!_xlnm.Criteria)*('Ввод данных'!$I$2:$I$51=Критерий2),ROW('Ввод данных'!$B$2:$K$51)-1),ROW(C25)),COLUMN(C25)),"")</f>
        <v/>
      </c>
      <c r="E29" s="19" t="str">
        <f>IFERROR(INDEX('Ввод данных'!$B$2:$K$51,SMALL(IF(('Ввод данных'!$C$2:$C$51='Маршрутный лист'!_xlnm.Criteria)*('Ввод данных'!$I$2:$I$51=Критерий2),ROW('Ввод данных'!$B$2:$K$51)-1),ROW(D25)),COLUMN(D25)),"")</f>
        <v/>
      </c>
      <c r="F29" s="19" t="str">
        <f>IFERROR(INDEX('Ввод данных'!$B$2:$K$51,SMALL(IF(('Ввод данных'!$C$2:$C$51='Маршрутный лист'!_xlnm.Criteria)*('Ввод данных'!$I$2:$I$51=Критерий2),ROW('Ввод данных'!$B$2:$K$51)-1),ROW(E25)),COLUMN(E25)),"")</f>
        <v/>
      </c>
      <c r="G29" s="10"/>
    </row>
    <row r="30" spans="1:9" ht="15.75" x14ac:dyDescent="0.25">
      <c r="A30" s="9"/>
      <c r="B30" s="19" t="str">
        <f>IFERROR(INDEX('Ввод данных'!$B$2:$K$51,SMALL(IF(('Ввод данных'!$C$2:$C$51='Маршрутный лист'!_xlnm.Criteria)*('Ввод данных'!$I$2:$I$51=Критерий2),ROW('Ввод данных'!$B$2:$K$51)-1),ROW(A26)),COLUMN(A26)),"")</f>
        <v/>
      </c>
      <c r="C30" s="19" t="str">
        <f>IFERROR(INDEX('Ввод данных'!$B$2:$K$51,SMALL(IF(('Ввод данных'!$C$2:$C$51='Маршрутный лист'!_xlnm.Criteria)*('Ввод данных'!$I$2:$I$51=Критерий2),ROW('Ввод данных'!$B$2:$K$51)-1),ROW(B26)),COLUMN(B26)),"")</f>
        <v/>
      </c>
      <c r="D30" s="19" t="str">
        <f>IFERROR(INDEX('Ввод данных'!$B$2:$K$51,SMALL(IF(('Ввод данных'!$C$2:$C$51='Маршрутный лист'!_xlnm.Criteria)*('Ввод данных'!$I$2:$I$51=Критерий2),ROW('Ввод данных'!$B$2:$K$51)-1),ROW(C26)),COLUMN(C26)),"")</f>
        <v/>
      </c>
      <c r="E30" s="19" t="str">
        <f>IFERROR(INDEX('Ввод данных'!$B$2:$K$51,SMALL(IF(('Ввод данных'!$C$2:$C$51='Маршрутный лист'!_xlnm.Criteria)*('Ввод данных'!$I$2:$I$51=Критерий2),ROW('Ввод данных'!$B$2:$K$51)-1),ROW(D26)),COLUMN(D26)),"")</f>
        <v/>
      </c>
      <c r="F30" s="19" t="str">
        <f>IFERROR(INDEX('Ввод данных'!$B$2:$K$51,SMALL(IF(('Ввод данных'!$C$2:$C$51='Маршрутный лист'!_xlnm.Criteria)*('Ввод данных'!$I$2:$I$51=Критерий2),ROW('Ввод данных'!$B$2:$K$51)-1),ROW(E26)),COLUMN(E26)),"")</f>
        <v/>
      </c>
      <c r="G30" s="10"/>
    </row>
    <row r="34" spans="2:2" x14ac:dyDescent="0.25">
      <c r="B34" t="str">
        <f>'Маршрутный лист'!_xlnm.Criteria</f>
        <v>KE 8895</v>
      </c>
    </row>
  </sheetData>
  <autoFilter ref="A4:G30"/>
  <conditionalFormatting sqref="G5:G30">
    <cfRule type="cellIs" dxfId="0" priority="1" operator="equal">
      <formula>1</formula>
    </cfRule>
  </conditionalFormatting>
  <pageMargins left="0.25" right="0.25" top="0.75" bottom="0.75" header="0.3" footer="0.3"/>
  <pageSetup paperSize="9" scale="54" orientation="landscape" verticalDpi="0" r:id="rId1"/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[1]Automasinas!#REF!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"/>
  <sheetViews>
    <sheetView workbookViewId="0">
      <selection activeCell="D32" sqref="D32"/>
    </sheetView>
  </sheetViews>
  <sheetFormatPr defaultRowHeight="15" x14ac:dyDescent="0.25"/>
  <cols>
    <col min="1" max="1" width="16.140625" customWidth="1"/>
  </cols>
  <sheetData>
    <row r="1" spans="1:50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</row>
    <row r="2" spans="1:50" x14ac:dyDescent="0.25">
      <c r="A2" s="3" t="s">
        <v>131</v>
      </c>
    </row>
    <row r="3" spans="1:50" x14ac:dyDescent="0.25">
      <c r="A3" s="13" t="s">
        <v>125</v>
      </c>
    </row>
    <row r="4" spans="1:50" x14ac:dyDescent="0.25">
      <c r="A4" s="13" t="s">
        <v>126</v>
      </c>
    </row>
    <row r="5" spans="1:50" x14ac:dyDescent="0.25">
      <c r="A5" s="13" t="s">
        <v>127</v>
      </c>
    </row>
    <row r="6" spans="1:50" x14ac:dyDescent="0.25">
      <c r="A6" s="11"/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[1]Automasinas!#REF!</xm:f>
          </x14:formula1>
          <xm:sqref>A4:A5 A3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Ввод данных</vt:lpstr>
      <vt:lpstr>Маршрутный лист</vt:lpstr>
      <vt:lpstr>Авто</vt:lpstr>
      <vt:lpstr>'Маршрутный лист'!Criteria</vt:lpstr>
      <vt:lpstr>'Маршрутный лист'!Extract</vt:lpstr>
      <vt:lpstr>voditeli</vt:lpstr>
      <vt:lpstr>Критерий2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Marija Mališeva</cp:lastModifiedBy>
  <cp:lastPrinted>2016-02-21T19:04:36Z</cp:lastPrinted>
  <dcterms:created xsi:type="dcterms:W3CDTF">2016-02-19T14:19:09Z</dcterms:created>
  <dcterms:modified xsi:type="dcterms:W3CDTF">2016-02-22T17:32:15Z</dcterms:modified>
</cp:coreProperties>
</file>