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codeName="ЭтаКнига" defaultThemeVersion="124226"/>
  <bookViews>
    <workbookView xWindow="240" yWindow="288" windowWidth="14808" windowHeight="7836" activeTab="2"/>
  </bookViews>
  <sheets>
    <sheet name="Личные данные" sheetId="1" r:id="rId1"/>
    <sheet name="Калькулятор рецептов" sheetId="2" r:id="rId2"/>
    <sheet name="Пн" sheetId="4" r:id="rId3"/>
    <sheet name="Вт" sheetId="5" r:id="rId4"/>
    <sheet name="Ср" sheetId="6" r:id="rId5"/>
    <sheet name="Чт" sheetId="7" r:id="rId6"/>
    <sheet name="Пт" sheetId="8" r:id="rId7"/>
    <sheet name="Сб" sheetId="9" r:id="rId8"/>
    <sheet name="Вс" sheetId="10" r:id="rId9"/>
    <sheet name="База данных" sheetId="3" state="hidden" r:id="rId10"/>
    <sheet name="База калорий" sheetId="11" r:id="rId11"/>
  </sheets>
  <definedNames>
    <definedName name="Fast_Food">'База калорий'!$A$9:$A$11</definedName>
    <definedName name="McDonalds">'База калорий'!$A$29:$A$31</definedName>
    <definedName name="Мои_рецепты">'База калорий'!$A$25:$A$26</definedName>
    <definedName name="Продукты">'База калорий'!$A$14:$A$17</definedName>
    <definedName name="Рецепты_КК">'База калорий'!$A$20:$A$22</definedName>
  </definedNames>
  <calcPr calcId="145621" calcOnSave="0"/>
</workbook>
</file>

<file path=xl/calcChain.xml><?xml version="1.0" encoding="utf-8"?>
<calcChain xmlns="http://schemas.openxmlformats.org/spreadsheetml/2006/main">
  <c r="BC115" i="4" l="1"/>
  <c r="BB115" i="4"/>
  <c r="BA115" i="4"/>
  <c r="AZ115" i="4"/>
  <c r="AY115" i="4"/>
  <c r="AX115" i="4"/>
  <c r="AW115" i="4"/>
  <c r="AV115" i="4"/>
  <c r="AU115" i="4"/>
  <c r="AT115" i="4"/>
  <c r="AS115" i="4"/>
  <c r="AR115" i="4"/>
  <c r="AQ115" i="4"/>
  <c r="AP115" i="4"/>
  <c r="AO115" i="4"/>
  <c r="AN115" i="4"/>
  <c r="AM115" i="4"/>
  <c r="AL115" i="4"/>
  <c r="AK115" i="4"/>
  <c r="AJ115" i="4"/>
  <c r="AI115" i="4"/>
  <c r="AH115" i="4"/>
  <c r="AG115" i="4"/>
  <c r="AF115" i="4"/>
  <c r="AE115" i="4"/>
  <c r="BC114" i="4"/>
  <c r="BB114" i="4"/>
  <c r="BA114" i="4"/>
  <c r="AZ114" i="4"/>
  <c r="AY114" i="4"/>
  <c r="AX114" i="4"/>
  <c r="AW114" i="4"/>
  <c r="AV114" i="4"/>
  <c r="AU114" i="4"/>
  <c r="AT114" i="4"/>
  <c r="AS114" i="4"/>
  <c r="AR114" i="4"/>
  <c r="AQ114" i="4"/>
  <c r="AP114" i="4"/>
  <c r="AO114" i="4"/>
  <c r="AN114" i="4"/>
  <c r="AM114" i="4"/>
  <c r="AL114" i="4"/>
  <c r="AK114" i="4"/>
  <c r="AJ114" i="4"/>
  <c r="AI114" i="4"/>
  <c r="AH114" i="4"/>
  <c r="AG114" i="4"/>
  <c r="AF114" i="4"/>
  <c r="AE114" i="4"/>
  <c r="BC113" i="4"/>
  <c r="BB113" i="4"/>
  <c r="BA113" i="4"/>
  <c r="AZ113" i="4"/>
  <c r="AY113" i="4"/>
  <c r="AX113" i="4"/>
  <c r="AW113" i="4"/>
  <c r="AV113" i="4"/>
  <c r="AU113" i="4"/>
  <c r="AT113" i="4"/>
  <c r="AS113" i="4"/>
  <c r="AR113" i="4"/>
  <c r="AQ113" i="4"/>
  <c r="AP113" i="4"/>
  <c r="AO113" i="4"/>
  <c r="AN113" i="4"/>
  <c r="AM113" i="4"/>
  <c r="AL113" i="4"/>
  <c r="AK113" i="4"/>
  <c r="AJ113" i="4"/>
  <c r="AI113" i="4"/>
  <c r="AH113" i="4"/>
  <c r="AG113" i="4"/>
  <c r="AF113" i="4"/>
  <c r="AE113" i="4"/>
  <c r="BC112" i="4"/>
  <c r="BB112" i="4"/>
  <c r="BA112" i="4"/>
  <c r="AZ112" i="4"/>
  <c r="AY112" i="4"/>
  <c r="AX112" i="4"/>
  <c r="AW112" i="4"/>
  <c r="AV112" i="4"/>
  <c r="AU112" i="4"/>
  <c r="AT112" i="4"/>
  <c r="AS112" i="4"/>
  <c r="AR112" i="4"/>
  <c r="AQ112" i="4"/>
  <c r="AP112" i="4"/>
  <c r="AO112" i="4"/>
  <c r="AN112" i="4"/>
  <c r="AM112" i="4"/>
  <c r="AL112" i="4"/>
  <c r="AK112" i="4"/>
  <c r="AJ112" i="4"/>
  <c r="AI112" i="4"/>
  <c r="AH112" i="4"/>
  <c r="AG112" i="4"/>
  <c r="AF112" i="4"/>
  <c r="AE112" i="4"/>
  <c r="BC111" i="4"/>
  <c r="BB111" i="4"/>
  <c r="BA111" i="4"/>
  <c r="AZ111" i="4"/>
  <c r="AY111" i="4"/>
  <c r="AX111" i="4"/>
  <c r="AW111" i="4"/>
  <c r="AV111" i="4"/>
  <c r="AU111" i="4"/>
  <c r="AT111" i="4"/>
  <c r="AS111" i="4"/>
  <c r="AR111" i="4"/>
  <c r="AQ111" i="4"/>
  <c r="AP111" i="4"/>
  <c r="AO111" i="4"/>
  <c r="AN111" i="4"/>
  <c r="AM111" i="4"/>
  <c r="AL111" i="4"/>
  <c r="AK111" i="4"/>
  <c r="AJ111" i="4"/>
  <c r="AI111" i="4"/>
  <c r="AH111" i="4"/>
  <c r="AG111" i="4"/>
  <c r="AF111" i="4"/>
  <c r="AE111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I110" i="4"/>
  <c r="AH110" i="4"/>
  <c r="AG110" i="4"/>
  <c r="AF110" i="4"/>
  <c r="AE110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G108" i="4"/>
  <c r="AF108" i="4"/>
  <c r="AE108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G107" i="4"/>
  <c r="AF107" i="4"/>
  <c r="AE107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I105" i="4"/>
  <c r="AH105" i="4"/>
  <c r="AG105" i="4"/>
  <c r="AF105" i="4"/>
  <c r="AE105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I104" i="4"/>
  <c r="AH104" i="4"/>
  <c r="AG104" i="4"/>
  <c r="AF104" i="4"/>
  <c r="AE104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I103" i="4"/>
  <c r="AH103" i="4"/>
  <c r="AG103" i="4"/>
  <c r="AF103" i="4"/>
  <c r="AE103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AN102" i="4"/>
  <c r="AM102" i="4"/>
  <c r="AL102" i="4"/>
  <c r="AK102" i="4"/>
  <c r="AJ102" i="4"/>
  <c r="AI102" i="4"/>
  <c r="AH102" i="4"/>
  <c r="AG102" i="4"/>
  <c r="AF102" i="4"/>
  <c r="AE102" i="4"/>
  <c r="BC101" i="4"/>
  <c r="BB101" i="4"/>
  <c r="BA101" i="4"/>
  <c r="AZ101" i="4"/>
  <c r="AY101" i="4"/>
  <c r="AX101" i="4"/>
  <c r="AW101" i="4"/>
  <c r="AV101" i="4"/>
  <c r="AU101" i="4"/>
  <c r="AT101" i="4"/>
  <c r="AS101" i="4"/>
  <c r="AR101" i="4"/>
  <c r="AQ101" i="4"/>
  <c r="AP101" i="4"/>
  <c r="AO101" i="4"/>
  <c r="AN101" i="4"/>
  <c r="AM101" i="4"/>
  <c r="AL101" i="4"/>
  <c r="AK101" i="4"/>
  <c r="AJ101" i="4"/>
  <c r="AI101" i="4"/>
  <c r="AH101" i="4"/>
  <c r="AG101" i="4"/>
  <c r="AF101" i="4"/>
  <c r="AE101" i="4"/>
  <c r="BC98" i="4"/>
  <c r="BB98" i="4"/>
  <c r="BA98" i="4"/>
  <c r="AZ98" i="4"/>
  <c r="AY98" i="4"/>
  <c r="AX98" i="4"/>
  <c r="AW98" i="4"/>
  <c r="AV98" i="4"/>
  <c r="AU98" i="4"/>
  <c r="AT98" i="4"/>
  <c r="AS98" i="4"/>
  <c r="AR98" i="4"/>
  <c r="AQ98" i="4"/>
  <c r="AP98" i="4"/>
  <c r="AO98" i="4"/>
  <c r="AN98" i="4"/>
  <c r="AM98" i="4"/>
  <c r="AL98" i="4"/>
  <c r="AK98" i="4"/>
  <c r="AJ98" i="4"/>
  <c r="AI98" i="4"/>
  <c r="AH98" i="4"/>
  <c r="AG98" i="4"/>
  <c r="AF98" i="4"/>
  <c r="AE98" i="4"/>
  <c r="BC97" i="4"/>
  <c r="BB97" i="4"/>
  <c r="BA97" i="4"/>
  <c r="AZ97" i="4"/>
  <c r="AY97" i="4"/>
  <c r="AX97" i="4"/>
  <c r="AW97" i="4"/>
  <c r="AV97" i="4"/>
  <c r="AU97" i="4"/>
  <c r="AT97" i="4"/>
  <c r="AS97" i="4"/>
  <c r="AR97" i="4"/>
  <c r="AQ97" i="4"/>
  <c r="AP97" i="4"/>
  <c r="AO97" i="4"/>
  <c r="AN97" i="4"/>
  <c r="AM97" i="4"/>
  <c r="AL97" i="4"/>
  <c r="AK97" i="4"/>
  <c r="AJ97" i="4"/>
  <c r="AI97" i="4"/>
  <c r="AH97" i="4"/>
  <c r="AG97" i="4"/>
  <c r="AF97" i="4"/>
  <c r="AE97" i="4"/>
  <c r="BC96" i="4"/>
  <c r="BB96" i="4"/>
  <c r="BA96" i="4"/>
  <c r="AZ96" i="4"/>
  <c r="AY96" i="4"/>
  <c r="AX96" i="4"/>
  <c r="AW96" i="4"/>
  <c r="AV96" i="4"/>
  <c r="AU96" i="4"/>
  <c r="AT96" i="4"/>
  <c r="AS96" i="4"/>
  <c r="AR96" i="4"/>
  <c r="AQ96" i="4"/>
  <c r="AP96" i="4"/>
  <c r="AO96" i="4"/>
  <c r="AN96" i="4"/>
  <c r="AM96" i="4"/>
  <c r="AL96" i="4"/>
  <c r="AK96" i="4"/>
  <c r="AJ96" i="4"/>
  <c r="AI96" i="4"/>
  <c r="AH96" i="4"/>
  <c r="AG96" i="4"/>
  <c r="AF96" i="4"/>
  <c r="AE96" i="4"/>
  <c r="BC95" i="4"/>
  <c r="BB95" i="4"/>
  <c r="BA95" i="4"/>
  <c r="AZ95" i="4"/>
  <c r="AY95" i="4"/>
  <c r="AX95" i="4"/>
  <c r="AW95" i="4"/>
  <c r="AV95" i="4"/>
  <c r="AU95" i="4"/>
  <c r="AT95" i="4"/>
  <c r="AS95" i="4"/>
  <c r="AR95" i="4"/>
  <c r="AQ95" i="4"/>
  <c r="AP95" i="4"/>
  <c r="AO95" i="4"/>
  <c r="AN95" i="4"/>
  <c r="AM95" i="4"/>
  <c r="AL95" i="4"/>
  <c r="AK95" i="4"/>
  <c r="AJ95" i="4"/>
  <c r="AI95" i="4"/>
  <c r="AH95" i="4"/>
  <c r="AG95" i="4"/>
  <c r="AF95" i="4"/>
  <c r="AE95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I94" i="4"/>
  <c r="AH94" i="4"/>
  <c r="AG94" i="4"/>
  <c r="AF94" i="4"/>
  <c r="AE94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I92" i="4"/>
  <c r="AH92" i="4"/>
  <c r="AG92" i="4"/>
  <c r="AF92" i="4"/>
  <c r="AE92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E91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I89" i="4"/>
  <c r="AH89" i="4"/>
  <c r="AG89" i="4"/>
  <c r="AF89" i="4"/>
  <c r="AE89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I88" i="4"/>
  <c r="AH88" i="4"/>
  <c r="AG88" i="4"/>
  <c r="AF88" i="4"/>
  <c r="AE88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I87" i="4"/>
  <c r="AH87" i="4"/>
  <c r="AG87" i="4"/>
  <c r="AF87" i="4"/>
  <c r="AE87" i="4"/>
  <c r="BC86" i="4"/>
  <c r="BB86" i="4"/>
  <c r="BA86" i="4"/>
  <c r="AZ86" i="4"/>
  <c r="AY86" i="4"/>
  <c r="AX86" i="4"/>
  <c r="AW86" i="4"/>
  <c r="AV86" i="4"/>
  <c r="AU86" i="4"/>
  <c r="AT86" i="4"/>
  <c r="AS86" i="4"/>
  <c r="AR86" i="4"/>
  <c r="AQ86" i="4"/>
  <c r="AP86" i="4"/>
  <c r="AO86" i="4"/>
  <c r="AN86" i="4"/>
  <c r="AM86" i="4"/>
  <c r="AL86" i="4"/>
  <c r="AK86" i="4"/>
  <c r="AJ86" i="4"/>
  <c r="AI86" i="4"/>
  <c r="AH86" i="4"/>
  <c r="AG86" i="4"/>
  <c r="AF86" i="4"/>
  <c r="AE86" i="4"/>
  <c r="BC85" i="4"/>
  <c r="BB85" i="4"/>
  <c r="BA85" i="4"/>
  <c r="AZ85" i="4"/>
  <c r="AY85" i="4"/>
  <c r="AX85" i="4"/>
  <c r="AW85" i="4"/>
  <c r="AV85" i="4"/>
  <c r="AU85" i="4"/>
  <c r="AT85" i="4"/>
  <c r="AS85" i="4"/>
  <c r="AR85" i="4"/>
  <c r="AQ85" i="4"/>
  <c r="AP85" i="4"/>
  <c r="AO85" i="4"/>
  <c r="AN85" i="4"/>
  <c r="AM85" i="4"/>
  <c r="AL85" i="4"/>
  <c r="AK85" i="4"/>
  <c r="AJ85" i="4"/>
  <c r="AI85" i="4"/>
  <c r="AH85" i="4"/>
  <c r="AG85" i="4"/>
  <c r="AF85" i="4"/>
  <c r="AE85" i="4"/>
  <c r="BC84" i="4"/>
  <c r="BB84" i="4"/>
  <c r="BA84" i="4"/>
  <c r="AZ84" i="4"/>
  <c r="AY84" i="4"/>
  <c r="AX84" i="4"/>
  <c r="AW84" i="4"/>
  <c r="AV84" i="4"/>
  <c r="AU84" i="4"/>
  <c r="AT84" i="4"/>
  <c r="AS84" i="4"/>
  <c r="AR84" i="4"/>
  <c r="AQ84" i="4"/>
  <c r="AP84" i="4"/>
  <c r="AO84" i="4"/>
  <c r="AN84" i="4"/>
  <c r="AM84" i="4"/>
  <c r="AL84" i="4"/>
  <c r="AK84" i="4"/>
  <c r="AJ84" i="4"/>
  <c r="AI84" i="4"/>
  <c r="AH84" i="4"/>
  <c r="AG84" i="4"/>
  <c r="AF84" i="4"/>
  <c r="AE84" i="4"/>
  <c r="BC81" i="4"/>
  <c r="BB81" i="4"/>
  <c r="BA81" i="4"/>
  <c r="AZ81" i="4"/>
  <c r="AY81" i="4"/>
  <c r="AX81" i="4"/>
  <c r="AW81" i="4"/>
  <c r="AV81" i="4"/>
  <c r="AU81" i="4"/>
  <c r="AT81" i="4"/>
  <c r="AS81" i="4"/>
  <c r="AR81" i="4"/>
  <c r="AQ81" i="4"/>
  <c r="AP81" i="4"/>
  <c r="AO81" i="4"/>
  <c r="AN81" i="4"/>
  <c r="AM81" i="4"/>
  <c r="AL81" i="4"/>
  <c r="AK81" i="4"/>
  <c r="AJ81" i="4"/>
  <c r="AI81" i="4"/>
  <c r="AH81" i="4"/>
  <c r="AG81" i="4"/>
  <c r="AF81" i="4"/>
  <c r="AE81" i="4"/>
  <c r="BC80" i="4"/>
  <c r="BB80" i="4"/>
  <c r="BA80" i="4"/>
  <c r="AZ80" i="4"/>
  <c r="AY80" i="4"/>
  <c r="AX80" i="4"/>
  <c r="AW80" i="4"/>
  <c r="AV80" i="4"/>
  <c r="AU80" i="4"/>
  <c r="AT80" i="4"/>
  <c r="AS80" i="4"/>
  <c r="AR80" i="4"/>
  <c r="AQ80" i="4"/>
  <c r="AP80" i="4"/>
  <c r="AO80" i="4"/>
  <c r="AN80" i="4"/>
  <c r="AM80" i="4"/>
  <c r="AL80" i="4"/>
  <c r="AK80" i="4"/>
  <c r="AJ80" i="4"/>
  <c r="AI80" i="4"/>
  <c r="AH80" i="4"/>
  <c r="AG80" i="4"/>
  <c r="AF80" i="4"/>
  <c r="AE80" i="4"/>
  <c r="BC79" i="4"/>
  <c r="BB79" i="4"/>
  <c r="BA79" i="4"/>
  <c r="AZ79" i="4"/>
  <c r="AY79" i="4"/>
  <c r="AX79" i="4"/>
  <c r="AW79" i="4"/>
  <c r="AV79" i="4"/>
  <c r="AU79" i="4"/>
  <c r="AT79" i="4"/>
  <c r="AS79" i="4"/>
  <c r="AR79" i="4"/>
  <c r="AQ79" i="4"/>
  <c r="AP79" i="4"/>
  <c r="AO79" i="4"/>
  <c r="AN79" i="4"/>
  <c r="AM79" i="4"/>
  <c r="AL79" i="4"/>
  <c r="AK79" i="4"/>
  <c r="AJ79" i="4"/>
  <c r="AI79" i="4"/>
  <c r="AH79" i="4"/>
  <c r="AG79" i="4"/>
  <c r="AF79" i="4"/>
  <c r="AE79" i="4"/>
  <c r="BC78" i="4"/>
  <c r="BB78" i="4"/>
  <c r="BA78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I78" i="4"/>
  <c r="AH78" i="4"/>
  <c r="AG78" i="4"/>
  <c r="AF78" i="4"/>
  <c r="AE78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I71" i="4"/>
  <c r="AH71" i="4"/>
  <c r="AG71" i="4"/>
  <c r="AF71" i="4"/>
  <c r="AE71" i="4"/>
  <c r="BC70" i="4"/>
  <c r="BB70" i="4"/>
  <c r="BA70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AN70" i="4"/>
  <c r="AM70" i="4"/>
  <c r="AL70" i="4"/>
  <c r="AK70" i="4"/>
  <c r="AJ70" i="4"/>
  <c r="AI70" i="4"/>
  <c r="AH70" i="4"/>
  <c r="AG70" i="4"/>
  <c r="AF70" i="4"/>
  <c r="AE70" i="4"/>
  <c r="BC69" i="4"/>
  <c r="BB69" i="4"/>
  <c r="BA69" i="4"/>
  <c r="AZ69" i="4"/>
  <c r="AY69" i="4"/>
  <c r="AX69" i="4"/>
  <c r="AW69" i="4"/>
  <c r="AV69" i="4"/>
  <c r="AU69" i="4"/>
  <c r="AT69" i="4"/>
  <c r="AS69" i="4"/>
  <c r="AR69" i="4"/>
  <c r="AQ69" i="4"/>
  <c r="AP69" i="4"/>
  <c r="AO69" i="4"/>
  <c r="AN69" i="4"/>
  <c r="AM69" i="4"/>
  <c r="AL69" i="4"/>
  <c r="AK69" i="4"/>
  <c r="AJ69" i="4"/>
  <c r="AI69" i="4"/>
  <c r="AH69" i="4"/>
  <c r="AG69" i="4"/>
  <c r="AF69" i="4"/>
  <c r="AE69" i="4"/>
  <c r="BC68" i="4"/>
  <c r="BB68" i="4"/>
  <c r="BA68" i="4"/>
  <c r="AZ68" i="4"/>
  <c r="AY68" i="4"/>
  <c r="AX68" i="4"/>
  <c r="AW68" i="4"/>
  <c r="AV68" i="4"/>
  <c r="AU68" i="4"/>
  <c r="AT68" i="4"/>
  <c r="AS68" i="4"/>
  <c r="AR68" i="4"/>
  <c r="AQ68" i="4"/>
  <c r="AP68" i="4"/>
  <c r="AO68" i="4"/>
  <c r="AN68" i="4"/>
  <c r="AM68" i="4"/>
  <c r="AL68" i="4"/>
  <c r="AK68" i="4"/>
  <c r="AJ68" i="4"/>
  <c r="AI68" i="4"/>
  <c r="AH68" i="4"/>
  <c r="AG68" i="4"/>
  <c r="AF68" i="4"/>
  <c r="AE68" i="4"/>
  <c r="BC67" i="4"/>
  <c r="BB67" i="4"/>
  <c r="BA67" i="4"/>
  <c r="AZ67" i="4"/>
  <c r="AY67" i="4"/>
  <c r="AX67" i="4"/>
  <c r="AW67" i="4"/>
  <c r="AV67" i="4"/>
  <c r="AU67" i="4"/>
  <c r="AT67" i="4"/>
  <c r="AS67" i="4"/>
  <c r="AR67" i="4"/>
  <c r="AQ67" i="4"/>
  <c r="AP67" i="4"/>
  <c r="AO67" i="4"/>
  <c r="AN67" i="4"/>
  <c r="AM67" i="4"/>
  <c r="AL67" i="4"/>
  <c r="AK67" i="4"/>
  <c r="AJ67" i="4"/>
  <c r="AI67" i="4"/>
  <c r="AH67" i="4"/>
  <c r="AG67" i="4"/>
  <c r="AF67" i="4"/>
  <c r="AE67" i="4"/>
  <c r="BC64" i="4"/>
  <c r="BB64" i="4"/>
  <c r="BA64" i="4"/>
  <c r="AZ64" i="4"/>
  <c r="AY64" i="4"/>
  <c r="AX64" i="4"/>
  <c r="AW64" i="4"/>
  <c r="AV64" i="4"/>
  <c r="AU64" i="4"/>
  <c r="AT64" i="4"/>
  <c r="AS64" i="4"/>
  <c r="AR64" i="4"/>
  <c r="AQ64" i="4"/>
  <c r="AP64" i="4"/>
  <c r="AO64" i="4"/>
  <c r="AN64" i="4"/>
  <c r="AM64" i="4"/>
  <c r="AL64" i="4"/>
  <c r="AK64" i="4"/>
  <c r="AJ64" i="4"/>
  <c r="AI64" i="4"/>
  <c r="AH64" i="4"/>
  <c r="AG64" i="4"/>
  <c r="AF64" i="4"/>
  <c r="AE64" i="4"/>
  <c r="BC63" i="4"/>
  <c r="BB63" i="4"/>
  <c r="BA63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I63" i="4"/>
  <c r="AH63" i="4"/>
  <c r="AG63" i="4"/>
  <c r="AF63" i="4"/>
  <c r="AE63" i="4"/>
  <c r="BC62" i="4"/>
  <c r="BB62" i="4"/>
  <c r="BA62" i="4"/>
  <c r="AZ62" i="4"/>
  <c r="AY62" i="4"/>
  <c r="AX62" i="4"/>
  <c r="AW62" i="4"/>
  <c r="AV62" i="4"/>
  <c r="AU62" i="4"/>
  <c r="AT62" i="4"/>
  <c r="AS62" i="4"/>
  <c r="AR62" i="4"/>
  <c r="AQ62" i="4"/>
  <c r="AP62" i="4"/>
  <c r="AO62" i="4"/>
  <c r="AN62" i="4"/>
  <c r="AM62" i="4"/>
  <c r="AL62" i="4"/>
  <c r="AK62" i="4"/>
  <c r="AJ62" i="4"/>
  <c r="AI62" i="4"/>
  <c r="AH62" i="4"/>
  <c r="AG62" i="4"/>
  <c r="AF62" i="4"/>
  <c r="AE62" i="4"/>
  <c r="BC61" i="4"/>
  <c r="BB61" i="4"/>
  <c r="BA61" i="4"/>
  <c r="AZ61" i="4"/>
  <c r="AY61" i="4"/>
  <c r="AX61" i="4"/>
  <c r="AW61" i="4"/>
  <c r="AV61" i="4"/>
  <c r="AU61" i="4"/>
  <c r="AT61" i="4"/>
  <c r="AS61" i="4"/>
  <c r="AR61" i="4"/>
  <c r="AQ61" i="4"/>
  <c r="AP61" i="4"/>
  <c r="AO61" i="4"/>
  <c r="AN61" i="4"/>
  <c r="AM61" i="4"/>
  <c r="AL61" i="4"/>
  <c r="AK61" i="4"/>
  <c r="AJ61" i="4"/>
  <c r="AI61" i="4"/>
  <c r="AH61" i="4"/>
  <c r="AG61" i="4"/>
  <c r="AF61" i="4"/>
  <c r="AE61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I52" i="4"/>
  <c r="AH52" i="4"/>
  <c r="AG52" i="4"/>
  <c r="AF52" i="4"/>
  <c r="AE52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BC50" i="4"/>
  <c r="BB50" i="4"/>
  <c r="BA50" i="4"/>
  <c r="AZ50" i="4"/>
  <c r="AY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E47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C115" i="4"/>
  <c r="AB115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AC113" i="4"/>
  <c r="AB113" i="4"/>
  <c r="AA113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AC112" i="4"/>
  <c r="AB112" i="4"/>
  <c r="AA112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AC111" i="4"/>
  <c r="AB111" i="4"/>
  <c r="AA111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J16" i="4"/>
  <c r="BC16" i="4" l="1"/>
  <c r="AC16" i="4" s="1"/>
  <c r="BB16" i="4"/>
  <c r="AB16" i="4" s="1"/>
  <c r="BA16" i="4"/>
  <c r="AA16" i="4" s="1"/>
  <c r="AZ16" i="4"/>
  <c r="Z16" i="4" s="1"/>
  <c r="AY16" i="4"/>
  <c r="Y16" i="4" s="1"/>
  <c r="AX16" i="4"/>
  <c r="X16" i="4" s="1"/>
  <c r="AW16" i="4"/>
  <c r="W16" i="4" s="1"/>
  <c r="AV16" i="4"/>
  <c r="V16" i="4" s="1"/>
  <c r="AU16" i="4"/>
  <c r="U16" i="4" s="1"/>
  <c r="AT16" i="4"/>
  <c r="T16" i="4" s="1"/>
  <c r="AS16" i="4"/>
  <c r="S16" i="4" s="1"/>
  <c r="AR16" i="4"/>
  <c r="R16" i="4" s="1"/>
  <c r="AQ16" i="4"/>
  <c r="Q16" i="4" s="1"/>
  <c r="AP16" i="4"/>
  <c r="P16" i="4" s="1"/>
  <c r="AO16" i="4"/>
  <c r="O16" i="4" s="1"/>
  <c r="AN16" i="4"/>
  <c r="N16" i="4" s="1"/>
  <c r="AM16" i="4"/>
  <c r="M16" i="4" s="1"/>
  <c r="AL16" i="4"/>
  <c r="L16" i="4" s="1"/>
  <c r="AK16" i="4"/>
  <c r="K16" i="4" s="1"/>
  <c r="AI16" i="4"/>
  <c r="I16" i="4" s="1"/>
  <c r="AH16" i="4"/>
  <c r="H16" i="4" s="1"/>
  <c r="AG16" i="4"/>
  <c r="G16" i="4" s="1"/>
  <c r="AF16" i="4"/>
  <c r="F16" i="4" s="1"/>
  <c r="AE16" i="4"/>
  <c r="I118" i="4" l="1"/>
  <c r="I3" i="4"/>
  <c r="N118" i="4"/>
  <c r="N3" i="4"/>
  <c r="R118" i="4"/>
  <c r="R3" i="4"/>
  <c r="V118" i="4"/>
  <c r="V3" i="4"/>
  <c r="Z118" i="4"/>
  <c r="Z3" i="4"/>
  <c r="H118" i="4"/>
  <c r="H3" i="4"/>
  <c r="F118" i="4"/>
  <c r="F3" i="4"/>
  <c r="K3" i="4"/>
  <c r="K118" i="4"/>
  <c r="O3" i="4"/>
  <c r="O118" i="4"/>
  <c r="S3" i="4"/>
  <c r="S118" i="4"/>
  <c r="W3" i="4"/>
  <c r="W118" i="4"/>
  <c r="AA3" i="4"/>
  <c r="AA118" i="4"/>
  <c r="J16" i="4"/>
  <c r="E16" i="4"/>
  <c r="G3" i="4"/>
  <c r="G118" i="4"/>
  <c r="L118" i="4"/>
  <c r="L3" i="4"/>
  <c r="P118" i="4"/>
  <c r="P3" i="4"/>
  <c r="T118" i="4"/>
  <c r="T3" i="4"/>
  <c r="X118" i="4"/>
  <c r="X3" i="4"/>
  <c r="AB118" i="4"/>
  <c r="AB3" i="4"/>
  <c r="M118" i="4"/>
  <c r="M3" i="4"/>
  <c r="Q118" i="4"/>
  <c r="Q3" i="4"/>
  <c r="U118" i="4"/>
  <c r="U3" i="4"/>
  <c r="Y118" i="4"/>
  <c r="Y3" i="4"/>
  <c r="AC118" i="4"/>
  <c r="AC3" i="4"/>
  <c r="O9" i="4"/>
  <c r="E118" i="4" l="1"/>
  <c r="E3" i="4"/>
  <c r="J118" i="4"/>
  <c r="J3" i="4"/>
  <c r="E9" i="4"/>
  <c r="E7" i="4"/>
  <c r="G5" i="4" l="1"/>
  <c r="E5" i="4"/>
  <c r="H2" i="1" l="1"/>
  <c r="H3" i="1"/>
  <c r="D26" i="1" l="1"/>
  <c r="D8" i="1" l="1"/>
  <c r="B13" i="3" s="1"/>
  <c r="B14" i="3" l="1"/>
  <c r="H4" i="1" s="1"/>
  <c r="B15" i="3"/>
  <c r="D12" i="1" l="1"/>
  <c r="D22" i="1" l="1"/>
  <c r="D13" i="1"/>
  <c r="D19" i="1"/>
  <c r="D16" i="1"/>
  <c r="D23" i="1" l="1"/>
  <c r="D17" i="1"/>
  <c r="D20" i="1"/>
</calcChain>
</file>

<file path=xl/comments1.xml><?xml version="1.0" encoding="utf-8"?>
<comments xmlns="http://schemas.openxmlformats.org/spreadsheetml/2006/main">
  <authors>
    <author>Автор</author>
  </authors>
  <commentList>
    <comment ref="D6" authorId="0">
      <text>
        <r>
          <rPr>
            <b/>
            <sz val="9"/>
            <color indexed="81"/>
            <rFont val="Tahoma"/>
            <family val="2"/>
            <charset val="204"/>
          </rPr>
          <t>Уровень 1 - если образ жизни сидячий и спортом человек не занимается
Уровень 2 - если образ жизни сидячий и спортом человек не занимается, но довольно много передвигается пешком или тратит время на дела по дому
Уровень 3 - если человек много двигается по работе или занимается фитнесом хотя бы 3 часа в неделю 
Уровень 4 - если мало двигается в основное время, но активно занимается спортом 6-7 часов в неделю
Уровень 5 - если человек занимается спортом хотя бы 6-7 часов в неделю, при этом двигается и по работе
Уровень - 6сли физическая нагрузка человека очень высока, спортсмен</t>
        </r>
      </text>
    </comment>
  </commentList>
</comments>
</file>

<file path=xl/sharedStrings.xml><?xml version="1.0" encoding="utf-8"?>
<sst xmlns="http://schemas.openxmlformats.org/spreadsheetml/2006/main" count="378" uniqueCount="129">
  <si>
    <t>Пол</t>
  </si>
  <si>
    <t>Вес</t>
  </si>
  <si>
    <t>кг</t>
  </si>
  <si>
    <t>Рост</t>
  </si>
  <si>
    <t>см</t>
  </si>
  <si>
    <t>Возраст</t>
  </si>
  <si>
    <t>лет</t>
  </si>
  <si>
    <t>Уровень активности</t>
  </si>
  <si>
    <t>Для поддерживания веса</t>
  </si>
  <si>
    <t>ккал/день</t>
  </si>
  <si>
    <t>%</t>
  </si>
  <si>
    <t>Нижняя граница</t>
  </si>
  <si>
    <t>Верхняя граница</t>
  </si>
  <si>
    <t>Белки</t>
  </si>
  <si>
    <t>г/день</t>
  </si>
  <si>
    <t>Жиры</t>
  </si>
  <si>
    <t>Угледоды</t>
  </si>
  <si>
    <t>Количество воды без физических нагрузок</t>
  </si>
  <si>
    <t>л</t>
  </si>
  <si>
    <t>Личные данные</t>
  </si>
  <si>
    <t>Женщина</t>
  </si>
  <si>
    <t>Мужчина</t>
  </si>
  <si>
    <t>Уровень 1</t>
  </si>
  <si>
    <t>Уровень 2</t>
  </si>
  <si>
    <t>Уровень 3</t>
  </si>
  <si>
    <t>Уровень 4</t>
  </si>
  <si>
    <t>Уровень 5</t>
  </si>
  <si>
    <t>Уровень 6</t>
  </si>
  <si>
    <t>(30-35%)</t>
  </si>
  <si>
    <t>(15-20%)</t>
  </si>
  <si>
    <t>(45-50%)</t>
  </si>
  <si>
    <t>Набрать вес</t>
  </si>
  <si>
    <t>Снизить вес</t>
  </si>
  <si>
    <t>Желаемое изменение</t>
  </si>
  <si>
    <t>Как изменить вес</t>
  </si>
  <si>
    <t>Поддерживать</t>
  </si>
  <si>
    <t>Fast Food</t>
  </si>
  <si>
    <t>Продукты</t>
  </si>
  <si>
    <t>McDonalds</t>
  </si>
  <si>
    <t>Subway</t>
  </si>
  <si>
    <t>PizzaHat</t>
  </si>
  <si>
    <t>Мясо</t>
  </si>
  <si>
    <t>Специи</t>
  </si>
  <si>
    <t>Напитки</t>
  </si>
  <si>
    <t>Молочные продукты</t>
  </si>
  <si>
    <t>Мои_рецепты</t>
  </si>
  <si>
    <t>Рецепты_КК</t>
  </si>
  <si>
    <t>Fast_Food</t>
  </si>
  <si>
    <t>Осень_2015</t>
  </si>
  <si>
    <t>Зима-2015/2016</t>
  </si>
  <si>
    <t>Марафон_любаи</t>
  </si>
  <si>
    <t>Рецепт_1</t>
  </si>
  <si>
    <t>Рецепт_2</t>
  </si>
  <si>
    <t>Понедельник</t>
  </si>
  <si>
    <t>от</t>
  </si>
  <si>
    <t>до</t>
  </si>
  <si>
    <t xml:space="preserve">Необходимое количество воды сегодня </t>
  </si>
  <si>
    <t>ч</t>
  </si>
  <si>
    <t>ккал</t>
  </si>
  <si>
    <t>Размер вашего стакана</t>
  </si>
  <si>
    <t>Завтрак</t>
  </si>
  <si>
    <t>Время</t>
  </si>
  <si>
    <t>Меню</t>
  </si>
  <si>
    <t>Категория блюда</t>
  </si>
  <si>
    <t>Блюдо</t>
  </si>
  <si>
    <t>Вес порции</t>
  </si>
  <si>
    <t>Белки г</t>
  </si>
  <si>
    <t>Жиры г</t>
  </si>
  <si>
    <t>Углеводы г</t>
  </si>
  <si>
    <t>Дневная норма калорий</t>
  </si>
  <si>
    <t>Витамин А г</t>
  </si>
  <si>
    <t>Витамин B1 г</t>
  </si>
  <si>
    <t>Витамин B2 г</t>
  </si>
  <si>
    <t>Витамин B6 г</t>
  </si>
  <si>
    <t>Витамин D г</t>
  </si>
  <si>
    <t>Витамин E г</t>
  </si>
  <si>
    <t>Витамин С г</t>
  </si>
  <si>
    <t>Железо г</t>
  </si>
  <si>
    <t>Цинк г</t>
  </si>
  <si>
    <t>Медь г</t>
  </si>
  <si>
    <t>Кобальт г</t>
  </si>
  <si>
    <t>Марганец г</t>
  </si>
  <si>
    <t>Селен г</t>
  </si>
  <si>
    <t>Фтор г</t>
  </si>
  <si>
    <t>Йод г</t>
  </si>
  <si>
    <t>Кальций г</t>
  </si>
  <si>
    <t>Фосфор г</t>
  </si>
  <si>
    <t>Магний г</t>
  </si>
  <si>
    <t>Натрий г</t>
  </si>
  <si>
    <t>Хлор г</t>
  </si>
  <si>
    <t>Сера г</t>
  </si>
  <si>
    <t>Утрений перекус</t>
  </si>
  <si>
    <t>Обед</t>
  </si>
  <si>
    <t>Ужин</t>
  </si>
  <si>
    <t>Вечерний перекус</t>
  </si>
  <si>
    <t>Дневной перекус</t>
  </si>
  <si>
    <t>Всего за день</t>
  </si>
  <si>
    <t>BigMac Burger</t>
  </si>
  <si>
    <t>Toffe Latte</t>
  </si>
  <si>
    <t>Happy Meal</t>
  </si>
  <si>
    <t>ккал/100 Г</t>
  </si>
  <si>
    <t>Белки г/100 Г</t>
  </si>
  <si>
    <t>Жиры г/100 Г</t>
  </si>
  <si>
    <t>Углеводы г/100 Г</t>
  </si>
  <si>
    <t>Витамин А г/100 Г</t>
  </si>
  <si>
    <t>Витамин B1 г/100 Г</t>
  </si>
  <si>
    <t>Витамин B2 г/100 Г</t>
  </si>
  <si>
    <t>Витамин B6 г/100 Г</t>
  </si>
  <si>
    <t>Витамин D г/100 Г</t>
  </si>
  <si>
    <t>Витамин E г/100 Г</t>
  </si>
  <si>
    <t>Витамин С г/100 Г</t>
  </si>
  <si>
    <t>Железо г/100 Г</t>
  </si>
  <si>
    <t>Цинк г/100 Г</t>
  </si>
  <si>
    <t>Медь г/100 Г</t>
  </si>
  <si>
    <t>Кобальт г/100 Г</t>
  </si>
  <si>
    <t>Марганец г/100 Г</t>
  </si>
  <si>
    <t>Селен г/100 Г</t>
  </si>
  <si>
    <t>Фтор г/100 Г</t>
  </si>
  <si>
    <t>Йод г/100 Г</t>
  </si>
  <si>
    <t>Кальций г/100 Г</t>
  </si>
  <si>
    <t>Фосфор г/100 Г</t>
  </si>
  <si>
    <t>Магний г/100 Г</t>
  </si>
  <si>
    <t>Натрий г/100 Г</t>
  </si>
  <si>
    <t>Хлор г/100 Г</t>
  </si>
  <si>
    <t>Сера г/100 Г</t>
  </si>
  <si>
    <t>ккал/100г</t>
  </si>
  <si>
    <t>Вес порции г</t>
  </si>
  <si>
    <t>Время тренировок</t>
  </si>
  <si>
    <t>Осталось выпить стаканов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</si>
</sst>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abic Typesetting"/>
      <family val="4"/>
    </font>
    <font>
      <b/>
      <sz val="14"/>
      <color rgb="FF00B050"/>
      <name val="Calibri"/>
      <family val="2"/>
      <scheme val="minor"/>
    </font>
    <font>
      <sz val="14"/>
      <name val="Arabic Typesetting"/>
      <family val="4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8"/>
      <color theme="3" tint="0.39997558519241921"/>
      <name val="Calibri"/>
      <family val="2"/>
      <scheme val="minor"/>
    </font>
    <font>
      <b/>
      <sz val="20"/>
      <color theme="3" tint="0.3999755851924192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" fontId="0" fillId="0" borderId="0" xfId="1" applyNumberFormat="1" applyFont="1"/>
    <xf numFmtId="1" fontId="0" fillId="0" borderId="0" xfId="0" applyNumberFormat="1"/>
    <xf numFmtId="0" fontId="0" fillId="0" borderId="0" xfId="0" applyAlignment="1"/>
    <xf numFmtId="1" fontId="0" fillId="0" borderId="0" xfId="0" applyNumberFormat="1" applyAlignment="1"/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1" fillId="3" borderId="0" xfId="0" applyFont="1" applyFill="1"/>
    <xf numFmtId="0" fontId="3" fillId="0" borderId="1" xfId="0" applyFont="1" applyFill="1" applyBorder="1"/>
    <xf numFmtId="1" fontId="3" fillId="0" borderId="1" xfId="1" applyNumberFormat="1" applyFont="1" applyFill="1" applyBorder="1" applyAlignment="1"/>
    <xf numFmtId="1" fontId="3" fillId="0" borderId="1" xfId="0" applyNumberFormat="1" applyFont="1" applyFill="1" applyBorder="1"/>
    <xf numFmtId="0" fontId="3" fillId="4" borderId="3" xfId="0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165" fontId="3" fillId="4" borderId="3" xfId="1" applyNumberFormat="1" applyFont="1" applyFill="1" applyBorder="1" applyAlignment="1">
      <alignment wrapText="1"/>
    </xf>
    <xf numFmtId="1" fontId="3" fillId="0" borderId="1" xfId="0" applyNumberFormat="1" applyFont="1" applyFill="1" applyBorder="1" applyAlignment="1"/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6" borderId="0" xfId="0" applyFont="1" applyFill="1" applyBorder="1" applyAlignment="1">
      <alignment horizontal="right"/>
    </xf>
    <xf numFmtId="0" fontId="0" fillId="6" borderId="0" xfId="0" applyFill="1"/>
    <xf numFmtId="0" fontId="8" fillId="6" borderId="0" xfId="0" applyFont="1" applyFill="1" applyAlignment="1">
      <alignment horizontal="center" vertical="center"/>
    </xf>
    <xf numFmtId="0" fontId="7" fillId="6" borderId="0" xfId="0" applyFont="1" applyFill="1" applyBorder="1" applyAlignment="1"/>
    <xf numFmtId="1" fontId="10" fillId="6" borderId="0" xfId="0" applyNumberFormat="1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1" fontId="11" fillId="6" borderId="0" xfId="0" applyNumberFormat="1" applyFont="1" applyFill="1" applyBorder="1" applyAlignment="1">
      <alignment horizontal="center" vertical="center"/>
    </xf>
    <xf numFmtId="0" fontId="12" fillId="6" borderId="0" xfId="0" applyFont="1" applyFill="1"/>
    <xf numFmtId="0" fontId="8" fillId="6" borderId="0" xfId="0" applyFont="1" applyFill="1" applyAlignment="1">
      <alignment horizontal="left" vertical="center"/>
    </xf>
    <xf numFmtId="0" fontId="13" fillId="6" borderId="0" xfId="0" applyFont="1" applyFill="1"/>
    <xf numFmtId="0" fontId="15" fillId="0" borderId="0" xfId="0" applyFont="1"/>
    <xf numFmtId="0" fontId="15" fillId="0" borderId="3" xfId="0" applyFont="1" applyBorder="1"/>
    <xf numFmtId="0" fontId="16" fillId="0" borderId="4" xfId="0" applyFont="1" applyBorder="1"/>
    <xf numFmtId="20" fontId="16" fillId="0" borderId="4" xfId="0" applyNumberFormat="1" applyFont="1" applyBorder="1" applyAlignment="1">
      <alignment horizontal="left"/>
    </xf>
    <xf numFmtId="0" fontId="16" fillId="0" borderId="4" xfId="0" applyFont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0" fontId="0" fillId="8" borderId="0" xfId="0" applyFill="1"/>
    <xf numFmtId="0" fontId="26" fillId="0" borderId="0" xfId="0" applyFont="1"/>
    <xf numFmtId="0" fontId="0" fillId="9" borderId="0" xfId="0" applyFill="1"/>
    <xf numFmtId="0" fontId="27" fillId="0" borderId="0" xfId="0" applyFont="1"/>
    <xf numFmtId="0" fontId="28" fillId="10" borderId="0" xfId="0" applyFont="1" applyFill="1" applyAlignment="1">
      <alignment wrapText="1"/>
    </xf>
    <xf numFmtId="0" fontId="0" fillId="0" borderId="0" xfId="0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2" fillId="3" borderId="0" xfId="0" applyFont="1" applyFill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right" wrapText="1"/>
    </xf>
    <xf numFmtId="0" fontId="6" fillId="4" borderId="1" xfId="0" applyFont="1" applyFill="1" applyBorder="1" applyAlignment="1">
      <alignment horizontal="center"/>
    </xf>
    <xf numFmtId="0" fontId="23" fillId="7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6" borderId="0" xfId="0" applyFont="1" applyFill="1" applyBorder="1" applyAlignment="1">
      <alignment horizontal="right"/>
    </xf>
    <xf numFmtId="0" fontId="25" fillId="5" borderId="0" xfId="0" applyFont="1" applyFill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CC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7" lockText="1" noThreeD="1"/>
</file>

<file path=xl/ctrlProps/ctrlProp10.xml><?xml version="1.0" encoding="utf-8"?>
<formControlPr xmlns="http://schemas.microsoft.com/office/spreadsheetml/2009/9/main" objectType="CheckBox" fmlaLink="$P$7" lockText="1" noThreeD="1"/>
</file>

<file path=xl/ctrlProps/ctrlProp11.xml><?xml version="1.0" encoding="utf-8"?>
<formControlPr xmlns="http://schemas.microsoft.com/office/spreadsheetml/2009/9/main" objectType="CheckBox" fmlaLink="$G$8" lockText="1" noThreeD="1"/>
</file>

<file path=xl/ctrlProps/ctrlProp12.xml><?xml version="1.0" encoding="utf-8"?>
<formControlPr xmlns="http://schemas.microsoft.com/office/spreadsheetml/2009/9/main" objectType="CheckBox" fmlaLink="$H$8" lockText="1" noThreeD="1"/>
</file>

<file path=xl/ctrlProps/ctrlProp13.xml><?xml version="1.0" encoding="utf-8"?>
<formControlPr xmlns="http://schemas.microsoft.com/office/spreadsheetml/2009/9/main" objectType="CheckBox" fmlaLink="$I$8" lockText="1" noThreeD="1"/>
</file>

<file path=xl/ctrlProps/ctrlProp14.xml><?xml version="1.0" encoding="utf-8"?>
<formControlPr xmlns="http://schemas.microsoft.com/office/spreadsheetml/2009/9/main" objectType="CheckBox" fmlaLink="$J$8" lockText="1" noThreeD="1"/>
</file>

<file path=xl/ctrlProps/ctrlProp15.xml><?xml version="1.0" encoding="utf-8"?>
<formControlPr xmlns="http://schemas.microsoft.com/office/spreadsheetml/2009/9/main" objectType="CheckBox" fmlaLink="$K$8" lockText="1" noThreeD="1"/>
</file>

<file path=xl/ctrlProps/ctrlProp16.xml><?xml version="1.0" encoding="utf-8"?>
<formControlPr xmlns="http://schemas.microsoft.com/office/spreadsheetml/2009/9/main" objectType="CheckBox" fmlaLink="$L$8" lockText="1" noThreeD="1"/>
</file>

<file path=xl/ctrlProps/ctrlProp17.xml><?xml version="1.0" encoding="utf-8"?>
<formControlPr xmlns="http://schemas.microsoft.com/office/spreadsheetml/2009/9/main" objectType="CheckBox" fmlaLink="$M$8" lockText="1" noThreeD="1"/>
</file>

<file path=xl/ctrlProps/ctrlProp18.xml><?xml version="1.0" encoding="utf-8"?>
<formControlPr xmlns="http://schemas.microsoft.com/office/spreadsheetml/2009/9/main" objectType="CheckBox" fmlaLink="$N$8" lockText="1" noThreeD="1"/>
</file>

<file path=xl/ctrlProps/ctrlProp19.xml><?xml version="1.0" encoding="utf-8"?>
<formControlPr xmlns="http://schemas.microsoft.com/office/spreadsheetml/2009/9/main" objectType="CheckBox" fmlaLink="$O$8" lockText="1" noThreeD="1"/>
</file>

<file path=xl/ctrlProps/ctrlProp2.xml><?xml version="1.0" encoding="utf-8"?>
<formControlPr xmlns="http://schemas.microsoft.com/office/spreadsheetml/2009/9/main" objectType="CheckBox" fmlaLink="$H$7" lockText="1" noThreeD="1"/>
</file>

<file path=xl/ctrlProps/ctrlProp20.xml><?xml version="1.0" encoding="utf-8"?>
<formControlPr xmlns="http://schemas.microsoft.com/office/spreadsheetml/2009/9/main" objectType="CheckBox" fmlaLink="$P$8" lockText="1" noThreeD="1"/>
</file>

<file path=xl/ctrlProps/ctrlProp3.xml><?xml version="1.0" encoding="utf-8"?>
<formControlPr xmlns="http://schemas.microsoft.com/office/spreadsheetml/2009/9/main" objectType="CheckBox" fmlaLink="$I$7" lockText="1" noThreeD="1"/>
</file>

<file path=xl/ctrlProps/ctrlProp4.xml><?xml version="1.0" encoding="utf-8"?>
<formControlPr xmlns="http://schemas.microsoft.com/office/spreadsheetml/2009/9/main" objectType="CheckBox" fmlaLink="$J$7" lockText="1" noThreeD="1"/>
</file>

<file path=xl/ctrlProps/ctrlProp5.xml><?xml version="1.0" encoding="utf-8"?>
<formControlPr xmlns="http://schemas.microsoft.com/office/spreadsheetml/2009/9/main" objectType="CheckBox" fmlaLink="$K$7" lockText="1" noThreeD="1"/>
</file>

<file path=xl/ctrlProps/ctrlProp6.xml><?xml version="1.0" encoding="utf-8"?>
<formControlPr xmlns="http://schemas.microsoft.com/office/spreadsheetml/2009/9/main" objectType="CheckBox" fmlaLink="$L$7" lockText="1" noThreeD="1"/>
</file>

<file path=xl/ctrlProps/ctrlProp7.xml><?xml version="1.0" encoding="utf-8"?>
<formControlPr xmlns="http://schemas.microsoft.com/office/spreadsheetml/2009/9/main" objectType="CheckBox" fmlaLink="$M$7" lockText="1" noThreeD="1"/>
</file>

<file path=xl/ctrlProps/ctrlProp8.xml><?xml version="1.0" encoding="utf-8"?>
<formControlPr xmlns="http://schemas.microsoft.com/office/spreadsheetml/2009/9/main" objectType="CheckBox" fmlaLink="$N$7" lockText="1" noThreeD="1"/>
</file>

<file path=xl/ctrlProps/ctrlProp9.xml><?xml version="1.0" encoding="utf-8"?>
<formControlPr xmlns="http://schemas.microsoft.com/office/spreadsheetml/2009/9/main" objectType="CheckBox" fmlaLink="$O$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10</xdr:row>
      <xdr:rowOff>95249</xdr:rowOff>
    </xdr:from>
    <xdr:to>
      <xdr:col>3</xdr:col>
      <xdr:colOff>569595</xdr:colOff>
      <xdr:row>11</xdr:row>
      <xdr:rowOff>7619</xdr:rowOff>
    </xdr:to>
    <xdr:pic>
      <xdr:nvPicPr>
        <xdr:cNvPr id="19" name="Рисунок 18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2019299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76200</xdr:colOff>
      <xdr:row>10</xdr:row>
      <xdr:rowOff>95249</xdr:rowOff>
    </xdr:from>
    <xdr:to>
      <xdr:col>4</xdr:col>
      <xdr:colOff>569595</xdr:colOff>
      <xdr:row>11</xdr:row>
      <xdr:rowOff>7619</xdr:rowOff>
    </xdr:to>
    <xdr:pic>
      <xdr:nvPicPr>
        <xdr:cNvPr id="20" name="Рисунок 19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2019299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10</xdr:row>
      <xdr:rowOff>95249</xdr:rowOff>
    </xdr:from>
    <xdr:to>
      <xdr:col>5</xdr:col>
      <xdr:colOff>569595</xdr:colOff>
      <xdr:row>11</xdr:row>
      <xdr:rowOff>7619</xdr:rowOff>
    </xdr:to>
    <xdr:pic>
      <xdr:nvPicPr>
        <xdr:cNvPr id="21" name="Рисунок 20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2019299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76200</xdr:colOff>
      <xdr:row>10</xdr:row>
      <xdr:rowOff>95249</xdr:rowOff>
    </xdr:from>
    <xdr:to>
      <xdr:col>6</xdr:col>
      <xdr:colOff>569595</xdr:colOff>
      <xdr:row>11</xdr:row>
      <xdr:rowOff>7619</xdr:rowOff>
    </xdr:to>
    <xdr:pic>
      <xdr:nvPicPr>
        <xdr:cNvPr id="22" name="Рисунок 21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2019299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76200</xdr:colOff>
      <xdr:row>10</xdr:row>
      <xdr:rowOff>95249</xdr:rowOff>
    </xdr:from>
    <xdr:to>
      <xdr:col>7</xdr:col>
      <xdr:colOff>569595</xdr:colOff>
      <xdr:row>11</xdr:row>
      <xdr:rowOff>7619</xdr:rowOff>
    </xdr:to>
    <xdr:pic>
      <xdr:nvPicPr>
        <xdr:cNvPr id="23" name="Рисунок 22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2019299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76200</xdr:colOff>
      <xdr:row>10</xdr:row>
      <xdr:rowOff>95249</xdr:rowOff>
    </xdr:from>
    <xdr:to>
      <xdr:col>8</xdr:col>
      <xdr:colOff>569595</xdr:colOff>
      <xdr:row>11</xdr:row>
      <xdr:rowOff>7619</xdr:rowOff>
    </xdr:to>
    <xdr:pic>
      <xdr:nvPicPr>
        <xdr:cNvPr id="24" name="Рисунок 23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2019299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76200</xdr:colOff>
      <xdr:row>10</xdr:row>
      <xdr:rowOff>95249</xdr:rowOff>
    </xdr:from>
    <xdr:to>
      <xdr:col>9</xdr:col>
      <xdr:colOff>569595</xdr:colOff>
      <xdr:row>11</xdr:row>
      <xdr:rowOff>7619</xdr:rowOff>
    </xdr:to>
    <xdr:pic>
      <xdr:nvPicPr>
        <xdr:cNvPr id="25" name="Рисунок 24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2019299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76200</xdr:colOff>
      <xdr:row>10</xdr:row>
      <xdr:rowOff>95249</xdr:rowOff>
    </xdr:from>
    <xdr:to>
      <xdr:col>10</xdr:col>
      <xdr:colOff>569595</xdr:colOff>
      <xdr:row>11</xdr:row>
      <xdr:rowOff>7619</xdr:rowOff>
    </xdr:to>
    <xdr:pic>
      <xdr:nvPicPr>
        <xdr:cNvPr id="26" name="Рисунок 25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2019299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76200</xdr:colOff>
      <xdr:row>10</xdr:row>
      <xdr:rowOff>95249</xdr:rowOff>
    </xdr:from>
    <xdr:to>
      <xdr:col>11</xdr:col>
      <xdr:colOff>569595</xdr:colOff>
      <xdr:row>11</xdr:row>
      <xdr:rowOff>7619</xdr:rowOff>
    </xdr:to>
    <xdr:pic>
      <xdr:nvPicPr>
        <xdr:cNvPr id="27" name="Рисунок 26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2019299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76200</xdr:colOff>
      <xdr:row>10</xdr:row>
      <xdr:rowOff>95249</xdr:rowOff>
    </xdr:from>
    <xdr:to>
      <xdr:col>12</xdr:col>
      <xdr:colOff>569595</xdr:colOff>
      <xdr:row>11</xdr:row>
      <xdr:rowOff>7619</xdr:rowOff>
    </xdr:to>
    <xdr:pic>
      <xdr:nvPicPr>
        <xdr:cNvPr id="28" name="Рисунок 27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2019299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10</xdr:row>
          <xdr:rowOff>403860</xdr:rowOff>
        </xdr:from>
        <xdr:to>
          <xdr:col>3</xdr:col>
          <xdr:colOff>525780</xdr:colOff>
          <xdr:row>11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327660</xdr:colOff>
          <xdr:row>10</xdr:row>
          <xdr:rowOff>403860</xdr:rowOff>
        </xdr:from>
        <xdr:to>
          <xdr:col>4</xdr:col>
          <xdr:colOff>525780</xdr:colOff>
          <xdr:row>11</xdr:row>
          <xdr:rowOff>30480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10</xdr:row>
          <xdr:rowOff>403860</xdr:rowOff>
        </xdr:from>
        <xdr:to>
          <xdr:col>5</xdr:col>
          <xdr:colOff>502920</xdr:colOff>
          <xdr:row>11</xdr:row>
          <xdr:rowOff>22860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10</xdr:row>
          <xdr:rowOff>419100</xdr:rowOff>
        </xdr:from>
        <xdr:to>
          <xdr:col>6</xdr:col>
          <xdr:colOff>556260</xdr:colOff>
          <xdr:row>11</xdr:row>
          <xdr:rowOff>45720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10</xdr:row>
          <xdr:rowOff>419100</xdr:rowOff>
        </xdr:from>
        <xdr:to>
          <xdr:col>7</xdr:col>
          <xdr:colOff>518160</xdr:colOff>
          <xdr:row>11</xdr:row>
          <xdr:rowOff>45720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327660</xdr:colOff>
          <xdr:row>10</xdr:row>
          <xdr:rowOff>411480</xdr:rowOff>
        </xdr:from>
        <xdr:to>
          <xdr:col>8</xdr:col>
          <xdr:colOff>495300</xdr:colOff>
          <xdr:row>11</xdr:row>
          <xdr:rowOff>38100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10</xdr:row>
          <xdr:rowOff>403860</xdr:rowOff>
        </xdr:from>
        <xdr:to>
          <xdr:col>9</xdr:col>
          <xdr:colOff>518160</xdr:colOff>
          <xdr:row>11</xdr:row>
          <xdr:rowOff>22860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10</xdr:row>
          <xdr:rowOff>388620</xdr:rowOff>
        </xdr:from>
        <xdr:to>
          <xdr:col>10</xdr:col>
          <xdr:colOff>502920</xdr:colOff>
          <xdr:row>11</xdr:row>
          <xdr:rowOff>7620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327660</xdr:colOff>
          <xdr:row>10</xdr:row>
          <xdr:rowOff>403860</xdr:rowOff>
        </xdr:from>
        <xdr:to>
          <xdr:col>11</xdr:col>
          <xdr:colOff>518160</xdr:colOff>
          <xdr:row>11</xdr:row>
          <xdr:rowOff>30480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10</xdr:row>
          <xdr:rowOff>403860</xdr:rowOff>
        </xdr:from>
        <xdr:to>
          <xdr:col>12</xdr:col>
          <xdr:colOff>525780</xdr:colOff>
          <xdr:row>11</xdr:row>
          <xdr:rowOff>22860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3</xdr:col>
      <xdr:colOff>76200</xdr:colOff>
      <xdr:row>11</xdr:row>
      <xdr:rowOff>95249</xdr:rowOff>
    </xdr:from>
    <xdr:ext cx="493395" cy="493395"/>
    <xdr:pic>
      <xdr:nvPicPr>
        <xdr:cNvPr id="70" name="Рисунок 69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2733674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11</xdr:row>
      <xdr:rowOff>95249</xdr:rowOff>
    </xdr:from>
    <xdr:ext cx="493395" cy="493395"/>
    <xdr:pic>
      <xdr:nvPicPr>
        <xdr:cNvPr id="71" name="Рисунок 70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2733674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76200</xdr:colOff>
      <xdr:row>11</xdr:row>
      <xdr:rowOff>95249</xdr:rowOff>
    </xdr:from>
    <xdr:ext cx="493395" cy="493395"/>
    <xdr:pic>
      <xdr:nvPicPr>
        <xdr:cNvPr id="72" name="Рисунок 71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2733674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76200</xdr:colOff>
      <xdr:row>11</xdr:row>
      <xdr:rowOff>95249</xdr:rowOff>
    </xdr:from>
    <xdr:ext cx="493395" cy="493395"/>
    <xdr:pic>
      <xdr:nvPicPr>
        <xdr:cNvPr id="73" name="Рисунок 72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2733674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76200</xdr:colOff>
      <xdr:row>11</xdr:row>
      <xdr:rowOff>95249</xdr:rowOff>
    </xdr:from>
    <xdr:ext cx="493395" cy="493395"/>
    <xdr:pic>
      <xdr:nvPicPr>
        <xdr:cNvPr id="74" name="Рисунок 73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2733674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76200</xdr:colOff>
      <xdr:row>11</xdr:row>
      <xdr:rowOff>95249</xdr:rowOff>
    </xdr:from>
    <xdr:ext cx="493395" cy="493395"/>
    <xdr:pic>
      <xdr:nvPicPr>
        <xdr:cNvPr id="75" name="Рисунок 74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2733674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76200</xdr:colOff>
      <xdr:row>11</xdr:row>
      <xdr:rowOff>95249</xdr:rowOff>
    </xdr:from>
    <xdr:ext cx="493395" cy="493395"/>
    <xdr:pic>
      <xdr:nvPicPr>
        <xdr:cNvPr id="76" name="Рисунок 75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2733674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76200</xdr:colOff>
      <xdr:row>11</xdr:row>
      <xdr:rowOff>95249</xdr:rowOff>
    </xdr:from>
    <xdr:ext cx="493395" cy="493395"/>
    <xdr:pic>
      <xdr:nvPicPr>
        <xdr:cNvPr id="77" name="Рисунок 76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2733674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76200</xdr:colOff>
      <xdr:row>11</xdr:row>
      <xdr:rowOff>95249</xdr:rowOff>
    </xdr:from>
    <xdr:ext cx="493395" cy="493395"/>
    <xdr:pic>
      <xdr:nvPicPr>
        <xdr:cNvPr id="78" name="Рисунок 77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2733674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76200</xdr:colOff>
      <xdr:row>11</xdr:row>
      <xdr:rowOff>95249</xdr:rowOff>
    </xdr:from>
    <xdr:ext cx="493395" cy="493395"/>
    <xdr:pic>
      <xdr:nvPicPr>
        <xdr:cNvPr id="79" name="Рисунок 78" descr="http://i.istockimg.com/file_thumbview_approve/9316021/3/stock-illustration-9316021-glass-of-wa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2733674"/>
          <a:ext cx="493395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11</xdr:row>
          <xdr:rowOff>403860</xdr:rowOff>
        </xdr:from>
        <xdr:to>
          <xdr:col>3</xdr:col>
          <xdr:colOff>525780</xdr:colOff>
          <xdr:row>11</xdr:row>
          <xdr:rowOff>617220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327660</xdr:colOff>
          <xdr:row>11</xdr:row>
          <xdr:rowOff>403860</xdr:rowOff>
        </xdr:from>
        <xdr:to>
          <xdr:col>4</xdr:col>
          <xdr:colOff>525780</xdr:colOff>
          <xdr:row>11</xdr:row>
          <xdr:rowOff>609600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403860</xdr:rowOff>
        </xdr:from>
        <xdr:to>
          <xdr:col>5</xdr:col>
          <xdr:colOff>502920</xdr:colOff>
          <xdr:row>11</xdr:row>
          <xdr:rowOff>601980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11</xdr:row>
          <xdr:rowOff>419100</xdr:rowOff>
        </xdr:from>
        <xdr:to>
          <xdr:col>6</xdr:col>
          <xdr:colOff>556260</xdr:colOff>
          <xdr:row>12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11</xdr:row>
          <xdr:rowOff>419100</xdr:rowOff>
        </xdr:from>
        <xdr:to>
          <xdr:col>7</xdr:col>
          <xdr:colOff>518160</xdr:colOff>
          <xdr:row>12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327660</xdr:colOff>
          <xdr:row>11</xdr:row>
          <xdr:rowOff>411480</xdr:rowOff>
        </xdr:from>
        <xdr:to>
          <xdr:col>8</xdr:col>
          <xdr:colOff>495300</xdr:colOff>
          <xdr:row>11</xdr:row>
          <xdr:rowOff>617220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11</xdr:row>
          <xdr:rowOff>403860</xdr:rowOff>
        </xdr:from>
        <xdr:to>
          <xdr:col>9</xdr:col>
          <xdr:colOff>518160</xdr:colOff>
          <xdr:row>11</xdr:row>
          <xdr:rowOff>601980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11</xdr:row>
          <xdr:rowOff>388620</xdr:rowOff>
        </xdr:from>
        <xdr:to>
          <xdr:col>10</xdr:col>
          <xdr:colOff>502920</xdr:colOff>
          <xdr:row>11</xdr:row>
          <xdr:rowOff>594360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327660</xdr:colOff>
          <xdr:row>11</xdr:row>
          <xdr:rowOff>403860</xdr:rowOff>
        </xdr:from>
        <xdr:to>
          <xdr:col>11</xdr:col>
          <xdr:colOff>518160</xdr:colOff>
          <xdr:row>11</xdr:row>
          <xdr:rowOff>609600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11</xdr:row>
          <xdr:rowOff>403860</xdr:rowOff>
        </xdr:from>
        <xdr:to>
          <xdr:col>12</xdr:col>
          <xdr:colOff>525780</xdr:colOff>
          <xdr:row>11</xdr:row>
          <xdr:rowOff>601980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H28"/>
  <sheetViews>
    <sheetView showGridLines="0" zoomScaleNormal="100" workbookViewId="0">
      <selection activeCell="I13" sqref="I13"/>
    </sheetView>
  </sheetViews>
  <sheetFormatPr defaultRowHeight="14.4" x14ac:dyDescent="0.3"/>
  <cols>
    <col min="1" max="1" width="4.88671875" customWidth="1"/>
    <col min="2" max="2" width="13.6640625" customWidth="1"/>
    <col min="3" max="3" width="18.44140625" customWidth="1"/>
    <col min="4" max="4" width="11.109375" customWidth="1"/>
    <col min="5" max="5" width="12.5546875" bestFit="1" customWidth="1"/>
    <col min="8" max="8" width="12.5546875" hidden="1" customWidth="1"/>
  </cols>
  <sheetData>
    <row r="1" spans="1:8" x14ac:dyDescent="0.3">
      <c r="A1" s="8"/>
      <c r="B1" s="8"/>
      <c r="C1" s="8"/>
      <c r="D1" s="8"/>
      <c r="E1" s="8"/>
      <c r="F1" s="8"/>
    </row>
    <row r="2" spans="1:8" ht="18" x14ac:dyDescent="0.35">
      <c r="A2" s="8"/>
      <c r="B2" s="46" t="s">
        <v>0</v>
      </c>
      <c r="C2" s="46"/>
      <c r="D2" s="47" t="s">
        <v>20</v>
      </c>
      <c r="E2" s="47"/>
      <c r="F2" s="8"/>
      <c r="H2">
        <f>VLOOKUP(D2,'База данных'!A3:B4,2,FALSE)</f>
        <v>-161</v>
      </c>
    </row>
    <row r="3" spans="1:8" ht="18" x14ac:dyDescent="0.35">
      <c r="A3" s="8"/>
      <c r="B3" s="46" t="s">
        <v>1</v>
      </c>
      <c r="C3" s="46"/>
      <c r="D3" s="15">
        <v>73.7</v>
      </c>
      <c r="E3" s="9" t="s">
        <v>2</v>
      </c>
      <c r="F3" s="8"/>
      <c r="H3">
        <f>VLOOKUP(D6,'База данных'!A6:C11,2,FALSE)</f>
        <v>1.6</v>
      </c>
    </row>
    <row r="4" spans="1:8" ht="18" x14ac:dyDescent="0.35">
      <c r="A4" s="8"/>
      <c r="B4" s="46" t="s">
        <v>3</v>
      </c>
      <c r="C4" s="46"/>
      <c r="D4" s="16">
        <v>162</v>
      </c>
      <c r="E4" s="9" t="s">
        <v>4</v>
      </c>
      <c r="F4" s="8"/>
      <c r="H4" s="4">
        <f>VLOOKUP(D10,'База данных'!A13:B15,2,FALSE)</f>
        <v>1972.0040800000002</v>
      </c>
    </row>
    <row r="5" spans="1:8" ht="18" x14ac:dyDescent="0.35">
      <c r="A5" s="8"/>
      <c r="B5" s="46" t="s">
        <v>5</v>
      </c>
      <c r="C5" s="46"/>
      <c r="D5" s="17">
        <v>28</v>
      </c>
      <c r="E5" s="9" t="s">
        <v>6</v>
      </c>
      <c r="F5" s="8"/>
    </row>
    <row r="6" spans="1:8" ht="18" x14ac:dyDescent="0.35">
      <c r="A6" s="8"/>
      <c r="B6" s="49" t="s">
        <v>7</v>
      </c>
      <c r="C6" s="49"/>
      <c r="D6" s="47" t="s">
        <v>24</v>
      </c>
      <c r="E6" s="47"/>
      <c r="F6" s="8"/>
    </row>
    <row r="7" spans="1:8" ht="18" x14ac:dyDescent="0.35">
      <c r="A7" s="8"/>
      <c r="B7" s="10"/>
      <c r="C7" s="10"/>
      <c r="D7" s="9"/>
      <c r="E7" s="9"/>
      <c r="F7" s="8"/>
    </row>
    <row r="8" spans="1:8" ht="18" x14ac:dyDescent="0.35">
      <c r="A8" s="8"/>
      <c r="B8" s="48" t="s">
        <v>8</v>
      </c>
      <c r="C8" s="48"/>
      <c r="D8" s="13">
        <f>SUM((9.99*D3+6.25*D4-4.92*D5+H2)*H3)</f>
        <v>2320.0048000000002</v>
      </c>
      <c r="E8" s="9" t="s">
        <v>9</v>
      </c>
      <c r="F8" s="8"/>
    </row>
    <row r="9" spans="1:8" ht="18" x14ac:dyDescent="0.35">
      <c r="A9" s="8"/>
      <c r="B9" s="10"/>
      <c r="C9" s="10"/>
      <c r="D9" s="9"/>
      <c r="E9" s="9"/>
      <c r="F9" s="8"/>
    </row>
    <row r="10" spans="1:8" ht="18" x14ac:dyDescent="0.35">
      <c r="A10" s="8"/>
      <c r="B10" s="48" t="s">
        <v>34</v>
      </c>
      <c r="C10" s="48"/>
      <c r="D10" s="50" t="s">
        <v>32</v>
      </c>
      <c r="E10" s="50"/>
      <c r="F10" s="8"/>
    </row>
    <row r="11" spans="1:8" ht="18" x14ac:dyDescent="0.35">
      <c r="A11" s="8"/>
      <c r="B11" s="49" t="s">
        <v>33</v>
      </c>
      <c r="C11" s="49"/>
      <c r="D11" s="18">
        <v>15</v>
      </c>
      <c r="E11" s="9" t="s">
        <v>10</v>
      </c>
      <c r="F11" s="8"/>
    </row>
    <row r="12" spans="1:8" ht="18" x14ac:dyDescent="0.35">
      <c r="A12" s="8"/>
      <c r="B12" s="46" t="s">
        <v>11</v>
      </c>
      <c r="C12" s="46"/>
      <c r="D12" s="14">
        <f>SUM(H4-250)</f>
        <v>1722.0040800000002</v>
      </c>
      <c r="E12" s="9" t="s">
        <v>9</v>
      </c>
      <c r="F12" s="8"/>
    </row>
    <row r="13" spans="1:8" ht="18" x14ac:dyDescent="0.35">
      <c r="A13" s="8"/>
      <c r="B13" s="46" t="s">
        <v>12</v>
      </c>
      <c r="C13" s="46"/>
      <c r="D13" s="19">
        <f>SUM(H4+100)</f>
        <v>2072.0040800000002</v>
      </c>
      <c r="E13" s="9" t="s">
        <v>9</v>
      </c>
      <c r="F13" s="8"/>
    </row>
    <row r="14" spans="1:8" ht="18" x14ac:dyDescent="0.35">
      <c r="A14" s="8"/>
      <c r="B14" s="10"/>
      <c r="C14" s="10"/>
      <c r="D14" s="9"/>
      <c r="E14" s="9"/>
      <c r="F14" s="8"/>
    </row>
    <row r="15" spans="1:8" ht="18" x14ac:dyDescent="0.35">
      <c r="A15" s="8"/>
      <c r="B15" s="10" t="s">
        <v>13</v>
      </c>
      <c r="C15" s="10" t="s">
        <v>28</v>
      </c>
      <c r="D15" s="9"/>
      <c r="E15" s="9"/>
      <c r="F15" s="8"/>
    </row>
    <row r="16" spans="1:8" ht="18" x14ac:dyDescent="0.35">
      <c r="A16" s="8"/>
      <c r="B16" s="46" t="s">
        <v>11</v>
      </c>
      <c r="C16" s="46"/>
      <c r="D16" s="14">
        <f>SUM(D12*0.3/4)</f>
        <v>129.150306</v>
      </c>
      <c r="E16" s="9" t="s">
        <v>14</v>
      </c>
      <c r="F16" s="8"/>
    </row>
    <row r="17" spans="1:6" ht="18" x14ac:dyDescent="0.35">
      <c r="A17" s="8"/>
      <c r="B17" s="46" t="s">
        <v>12</v>
      </c>
      <c r="C17" s="46"/>
      <c r="D17" s="14">
        <f>SUM(D13*0.35/4)</f>
        <v>181.30035699999999</v>
      </c>
      <c r="E17" s="9" t="s">
        <v>14</v>
      </c>
      <c r="F17" s="8"/>
    </row>
    <row r="18" spans="1:6" ht="18" x14ac:dyDescent="0.35">
      <c r="A18" s="8"/>
      <c r="B18" s="10" t="s">
        <v>15</v>
      </c>
      <c r="C18" s="10" t="s">
        <v>29</v>
      </c>
      <c r="D18" s="9"/>
      <c r="E18" s="9"/>
      <c r="F18" s="8"/>
    </row>
    <row r="19" spans="1:6" ht="18" x14ac:dyDescent="0.35">
      <c r="A19" s="8"/>
      <c r="B19" s="46" t="s">
        <v>11</v>
      </c>
      <c r="C19" s="46"/>
      <c r="D19" s="14">
        <f>SUM(D12*0.15/9)</f>
        <v>28.700068000000002</v>
      </c>
      <c r="E19" s="9" t="s">
        <v>14</v>
      </c>
      <c r="F19" s="8"/>
    </row>
    <row r="20" spans="1:6" ht="18" x14ac:dyDescent="0.35">
      <c r="A20" s="8"/>
      <c r="B20" s="46" t="s">
        <v>12</v>
      </c>
      <c r="C20" s="46"/>
      <c r="D20" s="14">
        <f>SUM(D13*0.2/9)</f>
        <v>46.044535111111117</v>
      </c>
      <c r="E20" s="9" t="s">
        <v>14</v>
      </c>
      <c r="F20" s="8"/>
    </row>
    <row r="21" spans="1:6" ht="18" x14ac:dyDescent="0.35">
      <c r="A21" s="8"/>
      <c r="B21" s="10" t="s">
        <v>16</v>
      </c>
      <c r="C21" s="10" t="s">
        <v>30</v>
      </c>
      <c r="D21" s="9"/>
      <c r="E21" s="9"/>
      <c r="F21" s="8"/>
    </row>
    <row r="22" spans="1:6" ht="18" x14ac:dyDescent="0.35">
      <c r="A22" s="8"/>
      <c r="B22" s="46" t="s">
        <v>11</v>
      </c>
      <c r="C22" s="46"/>
      <c r="D22" s="14">
        <f>SUM(D12*0.45/4)</f>
        <v>193.72545900000003</v>
      </c>
      <c r="E22" s="9" t="s">
        <v>14</v>
      </c>
      <c r="F22" s="8"/>
    </row>
    <row r="23" spans="1:6" ht="18" x14ac:dyDescent="0.35">
      <c r="A23" s="8"/>
      <c r="B23" s="46" t="s">
        <v>12</v>
      </c>
      <c r="C23" s="46"/>
      <c r="D23" s="14">
        <f>SUM(D13*0.5/4)</f>
        <v>259.00051000000002</v>
      </c>
      <c r="E23" s="9" t="s">
        <v>14</v>
      </c>
      <c r="F23" s="8"/>
    </row>
    <row r="24" spans="1:6" ht="18" x14ac:dyDescent="0.35">
      <c r="A24" s="8"/>
      <c r="B24" s="10"/>
      <c r="C24" s="10"/>
      <c r="D24" s="9"/>
      <c r="E24" s="9"/>
      <c r="F24" s="8"/>
    </row>
    <row r="25" spans="1:6" ht="18" x14ac:dyDescent="0.35">
      <c r="A25" s="8"/>
      <c r="B25" s="46" t="s">
        <v>17</v>
      </c>
      <c r="C25" s="46"/>
      <c r="D25" s="46"/>
      <c r="E25" s="46"/>
      <c r="F25" s="8"/>
    </row>
    <row r="26" spans="1:6" ht="18" x14ac:dyDescent="0.35">
      <c r="A26" s="8"/>
      <c r="B26" s="9"/>
      <c r="C26" s="9"/>
      <c r="D26" s="12">
        <f>SUM(D3*0.03)</f>
        <v>2.2109999999999999</v>
      </c>
      <c r="E26" s="9" t="s">
        <v>18</v>
      </c>
      <c r="F26" s="8"/>
    </row>
    <row r="27" spans="1:6" x14ac:dyDescent="0.3">
      <c r="A27" s="8"/>
      <c r="B27" s="8"/>
      <c r="C27" s="8"/>
      <c r="D27" s="11"/>
      <c r="E27" s="8"/>
      <c r="F27" s="8"/>
    </row>
    <row r="28" spans="1:6" x14ac:dyDescent="0.3">
      <c r="A28" s="8"/>
      <c r="B28" s="8"/>
      <c r="C28" s="8"/>
      <c r="D28" s="8"/>
      <c r="E28" s="8"/>
      <c r="F28" s="8"/>
    </row>
  </sheetData>
  <dataConsolidate/>
  <mergeCells count="20">
    <mergeCell ref="D2:E2"/>
    <mergeCell ref="D6:E6"/>
    <mergeCell ref="B17:C17"/>
    <mergeCell ref="B19:C19"/>
    <mergeCell ref="B20:C20"/>
    <mergeCell ref="B8:C8"/>
    <mergeCell ref="B11:C11"/>
    <mergeCell ref="B12:C12"/>
    <mergeCell ref="B10:C10"/>
    <mergeCell ref="B2:C2"/>
    <mergeCell ref="B3:C3"/>
    <mergeCell ref="B4:C4"/>
    <mergeCell ref="B5:C5"/>
    <mergeCell ref="B6:C6"/>
    <mergeCell ref="D10:E10"/>
    <mergeCell ref="B22:C22"/>
    <mergeCell ref="B23:C23"/>
    <mergeCell ref="B25:E25"/>
    <mergeCell ref="B13:C13"/>
    <mergeCell ref="B16:C16"/>
  </mergeCells>
  <dataValidations xWindow="445" yWindow="667" count="1">
    <dataValidation type="whole" allowBlank="1" showInputMessage="1" showErrorMessage="1" error="Веберите желаемое значение от 10 до 20%" prompt="Веберите желаемое значение от 10 до 20%" sqref="D11">
      <formula1>10</formula1>
      <formula2>20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445" yWindow="667" count="3">
        <x14:dataValidation type="list" allowBlank="1" showInputMessage="1" showErrorMessage="1">
          <x14:formula1>
            <xm:f>'База данных'!$A$3:$A$4</xm:f>
          </x14:formula1>
          <xm:sqref>D2:E2</xm:sqref>
        </x14:dataValidation>
        <x14:dataValidation type="list" allowBlank="1" showInputMessage="1" showErrorMessage="1">
          <x14:formula1>
            <xm:f>'База данных'!$A$6:$A$11</xm:f>
          </x14:formula1>
          <xm:sqref>D6:E6</xm:sqref>
        </x14:dataValidation>
        <x14:dataValidation type="list" allowBlank="1" showInputMessage="1" showErrorMessage="1">
          <x14:formula1>
            <xm:f>'База данных'!$A$13:$A$15</xm:f>
          </x14:formula1>
          <xm:sqref>D10:E10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E15"/>
  <sheetViews>
    <sheetView workbookViewId="0">
      <selection activeCell="B15" sqref="B15"/>
    </sheetView>
  </sheetViews>
  <sheetFormatPr defaultRowHeight="14.4" x14ac:dyDescent="0.3"/>
  <cols>
    <col min="1" max="1" width="18.6640625" bestFit="1" customWidth="1"/>
    <col min="2" max="2" width="10.5546875" bestFit="1" customWidth="1"/>
  </cols>
  <sheetData>
    <row r="1" spans="1:5" x14ac:dyDescent="0.3">
      <c r="A1" s="75" t="s">
        <v>19</v>
      </c>
      <c r="B1" s="75"/>
      <c r="C1" s="75"/>
      <c r="D1" s="75"/>
      <c r="E1" s="75"/>
    </row>
    <row r="2" spans="1:5" x14ac:dyDescent="0.3">
      <c r="A2" s="2" t="s">
        <v>0</v>
      </c>
      <c r="B2" s="1"/>
      <c r="C2" s="1"/>
      <c r="D2" s="1"/>
      <c r="E2" s="1"/>
    </row>
    <row r="3" spans="1:5" x14ac:dyDescent="0.3">
      <c r="A3" t="s">
        <v>20</v>
      </c>
      <c r="B3">
        <v>-161</v>
      </c>
    </row>
    <row r="4" spans="1:5" x14ac:dyDescent="0.3">
      <c r="A4" t="s">
        <v>21</v>
      </c>
      <c r="B4">
        <v>5</v>
      </c>
    </row>
    <row r="5" spans="1:5" x14ac:dyDescent="0.3">
      <c r="A5" s="3" t="s">
        <v>7</v>
      </c>
    </row>
    <row r="6" spans="1:5" x14ac:dyDescent="0.3">
      <c r="A6" t="s">
        <v>22</v>
      </c>
      <c r="B6">
        <v>1.2</v>
      </c>
    </row>
    <row r="7" spans="1:5" x14ac:dyDescent="0.3">
      <c r="A7" t="s">
        <v>23</v>
      </c>
      <c r="B7">
        <v>1.5</v>
      </c>
    </row>
    <row r="8" spans="1:5" x14ac:dyDescent="0.3">
      <c r="A8" t="s">
        <v>24</v>
      </c>
      <c r="B8">
        <v>1.6</v>
      </c>
    </row>
    <row r="9" spans="1:5" x14ac:dyDescent="0.3">
      <c r="A9" t="s">
        <v>25</v>
      </c>
      <c r="B9">
        <v>1.75</v>
      </c>
    </row>
    <row r="10" spans="1:5" x14ac:dyDescent="0.3">
      <c r="A10" t="s">
        <v>26</v>
      </c>
      <c r="B10">
        <v>1.8</v>
      </c>
    </row>
    <row r="11" spans="1:5" x14ac:dyDescent="0.3">
      <c r="A11" t="s">
        <v>27</v>
      </c>
      <c r="B11">
        <v>2</v>
      </c>
    </row>
    <row r="13" spans="1:5" x14ac:dyDescent="0.3">
      <c r="A13" t="s">
        <v>35</v>
      </c>
      <c r="B13" s="5">
        <f>SUM('Личные данные'!D8*1)</f>
        <v>2320.0048000000002</v>
      </c>
    </row>
    <row r="14" spans="1:5" x14ac:dyDescent="0.3">
      <c r="A14" t="s">
        <v>31</v>
      </c>
      <c r="B14" s="5">
        <f>SUM('Личные данные'!D8+('Личные данные'!D8*'Личные данные'!D11/100))</f>
        <v>2668.0055200000002</v>
      </c>
      <c r="C14" s="6"/>
      <c r="D14" s="6"/>
      <c r="E14" s="6"/>
    </row>
    <row r="15" spans="1:5" x14ac:dyDescent="0.3">
      <c r="A15" s="6" t="s">
        <v>32</v>
      </c>
      <c r="B15" s="7">
        <f>SUM('Личные данные'!D8-('Личные данные'!D8*('Личные данные'!D11/100)))</f>
        <v>1972.0040800000002</v>
      </c>
    </row>
  </sheetData>
  <mergeCells count="1">
    <mergeCell ref="A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Z31"/>
  <sheetViews>
    <sheetView topLeftCell="H27" workbookViewId="0">
      <selection activeCell="C28" sqref="C28:Z28"/>
    </sheetView>
  </sheetViews>
  <sheetFormatPr defaultRowHeight="14.4" x14ac:dyDescent="0.3"/>
  <cols>
    <col min="1" max="1" width="20.44140625" bestFit="1" customWidth="1"/>
  </cols>
  <sheetData>
    <row r="1" spans="1:1" ht="15" hidden="1" customHeight="1" x14ac:dyDescent="0.3"/>
    <row r="2" spans="1:1" ht="15" hidden="1" customHeight="1" x14ac:dyDescent="0.3"/>
    <row r="3" spans="1:1" ht="15" hidden="1" customHeight="1" x14ac:dyDescent="0.3">
      <c r="A3" s="39" t="s">
        <v>47</v>
      </c>
    </row>
    <row r="4" spans="1:1" ht="15" hidden="1" customHeight="1" x14ac:dyDescent="0.3">
      <c r="A4" s="39" t="s">
        <v>37</v>
      </c>
    </row>
    <row r="5" spans="1:1" ht="15" hidden="1" customHeight="1" x14ac:dyDescent="0.3">
      <c r="A5" s="39" t="s">
        <v>46</v>
      </c>
    </row>
    <row r="6" spans="1:1" ht="15" hidden="1" customHeight="1" x14ac:dyDescent="0.3">
      <c r="A6" s="39" t="s">
        <v>45</v>
      </c>
    </row>
    <row r="7" spans="1:1" ht="15" hidden="1" customHeight="1" x14ac:dyDescent="0.3"/>
    <row r="8" spans="1:1" ht="14.4" hidden="1" customHeight="1" x14ac:dyDescent="0.3">
      <c r="A8" s="40" t="s">
        <v>36</v>
      </c>
    </row>
    <row r="9" spans="1:1" ht="15" hidden="1" customHeight="1" x14ac:dyDescent="0.3">
      <c r="A9" s="41" t="s">
        <v>38</v>
      </c>
    </row>
    <row r="10" spans="1:1" ht="15" hidden="1" customHeight="1" x14ac:dyDescent="0.3">
      <c r="A10" s="41" t="s">
        <v>39</v>
      </c>
    </row>
    <row r="11" spans="1:1" ht="15" hidden="1" customHeight="1" x14ac:dyDescent="0.3">
      <c r="A11" s="41" t="s">
        <v>40</v>
      </c>
    </row>
    <row r="12" spans="1:1" ht="15" hidden="1" customHeight="1" x14ac:dyDescent="0.3"/>
    <row r="13" spans="1:1" ht="15" hidden="1" customHeight="1" x14ac:dyDescent="0.3">
      <c r="A13" s="40" t="s">
        <v>37</v>
      </c>
    </row>
    <row r="14" spans="1:1" ht="15" hidden="1" customHeight="1" x14ac:dyDescent="0.3">
      <c r="A14" s="41" t="s">
        <v>41</v>
      </c>
    </row>
    <row r="15" spans="1:1" ht="15" hidden="1" customHeight="1" x14ac:dyDescent="0.3">
      <c r="A15" s="41" t="s">
        <v>42</v>
      </c>
    </row>
    <row r="16" spans="1:1" ht="15" hidden="1" customHeight="1" x14ac:dyDescent="0.3">
      <c r="A16" s="41" t="s">
        <v>43</v>
      </c>
    </row>
    <row r="17" spans="1:26" ht="15" hidden="1" customHeight="1" x14ac:dyDescent="0.3">
      <c r="A17" s="41" t="s">
        <v>44</v>
      </c>
    </row>
    <row r="18" spans="1:26" ht="15" hidden="1" customHeight="1" x14ac:dyDescent="0.3"/>
    <row r="19" spans="1:26" ht="15" hidden="1" customHeight="1" x14ac:dyDescent="0.3">
      <c r="A19" s="40" t="s">
        <v>46</v>
      </c>
    </row>
    <row r="20" spans="1:26" ht="15" hidden="1" customHeight="1" x14ac:dyDescent="0.3">
      <c r="A20" s="41" t="s">
        <v>48</v>
      </c>
    </row>
    <row r="21" spans="1:26" ht="15" hidden="1" customHeight="1" x14ac:dyDescent="0.3">
      <c r="A21" s="41" t="s">
        <v>49</v>
      </c>
    </row>
    <row r="22" spans="1:26" ht="15" hidden="1" customHeight="1" x14ac:dyDescent="0.3">
      <c r="A22" s="41" t="s">
        <v>50</v>
      </c>
    </row>
    <row r="23" spans="1:26" ht="15" hidden="1" customHeight="1" x14ac:dyDescent="0.3"/>
    <row r="24" spans="1:26" ht="15" hidden="1" customHeight="1" x14ac:dyDescent="0.3">
      <c r="A24" s="40" t="s">
        <v>45</v>
      </c>
    </row>
    <row r="25" spans="1:26" ht="15" hidden="1" customHeight="1" x14ac:dyDescent="0.3">
      <c r="A25" s="41" t="s">
        <v>51</v>
      </c>
    </row>
    <row r="26" spans="1:26" ht="15" hidden="1" customHeight="1" x14ac:dyDescent="0.3">
      <c r="A26" s="41" t="s">
        <v>52</v>
      </c>
    </row>
    <row r="28" spans="1:26" s="43" customFormat="1" ht="43.2" x14ac:dyDescent="0.3">
      <c r="A28" s="42" t="s">
        <v>38</v>
      </c>
      <c r="B28" s="43" t="s">
        <v>100</v>
      </c>
      <c r="C28" s="43" t="s">
        <v>101</v>
      </c>
      <c r="D28" s="43" t="s">
        <v>102</v>
      </c>
      <c r="E28" s="43" t="s">
        <v>103</v>
      </c>
      <c r="F28" s="43" t="s">
        <v>104</v>
      </c>
      <c r="G28" s="43" t="s">
        <v>105</v>
      </c>
      <c r="H28" s="43" t="s">
        <v>106</v>
      </c>
      <c r="I28" s="43" t="s">
        <v>107</v>
      </c>
      <c r="J28" s="43" t="s">
        <v>108</v>
      </c>
      <c r="K28" s="43" t="s">
        <v>109</v>
      </c>
      <c r="L28" s="43" t="s">
        <v>110</v>
      </c>
      <c r="M28" s="43" t="s">
        <v>111</v>
      </c>
      <c r="N28" s="43" t="s">
        <v>112</v>
      </c>
      <c r="O28" s="43" t="s">
        <v>113</v>
      </c>
      <c r="P28" s="43" t="s">
        <v>114</v>
      </c>
      <c r="Q28" s="43" t="s">
        <v>115</v>
      </c>
      <c r="R28" s="43" t="s">
        <v>116</v>
      </c>
      <c r="S28" s="43" t="s">
        <v>117</v>
      </c>
      <c r="T28" s="43" t="s">
        <v>118</v>
      </c>
      <c r="U28" s="43" t="s">
        <v>119</v>
      </c>
      <c r="V28" s="43" t="s">
        <v>120</v>
      </c>
      <c r="W28" s="43" t="s">
        <v>121</v>
      </c>
      <c r="X28" s="43" t="s">
        <v>122</v>
      </c>
      <c r="Y28" s="43" t="s">
        <v>123</v>
      </c>
      <c r="Z28" s="43" t="s">
        <v>124</v>
      </c>
    </row>
    <row r="29" spans="1:26" ht="15" customHeight="1" x14ac:dyDescent="0.3">
      <c r="A29" t="s">
        <v>97</v>
      </c>
    </row>
    <row r="30" spans="1:26" x14ac:dyDescent="0.3">
      <c r="A30" t="s">
        <v>98</v>
      </c>
    </row>
    <row r="31" spans="1:26" x14ac:dyDescent="0.3">
      <c r="A31" t="s">
        <v>99</v>
      </c>
      <c r="B31">
        <v>635</v>
      </c>
      <c r="C31">
        <v>651</v>
      </c>
      <c r="D31">
        <v>32</v>
      </c>
      <c r="E31">
        <v>54</v>
      </c>
      <c r="F31">
        <v>65</v>
      </c>
      <c r="G31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BC118"/>
  <sheetViews>
    <sheetView tabSelected="1" zoomScaleNormal="100" workbookViewId="0">
      <pane ySplit="3" topLeftCell="A4" activePane="bottomLeft" state="frozen"/>
      <selection pane="bottomLeft" activeCell="D9" sqref="D9"/>
    </sheetView>
  </sheetViews>
  <sheetFormatPr defaultRowHeight="14.4" x14ac:dyDescent="0.3"/>
  <cols>
    <col min="1" max="2" width="21.44140625" customWidth="1"/>
    <col min="3" max="3" width="20.5546875" customWidth="1"/>
    <col min="4" max="4" width="9.88671875" customWidth="1"/>
    <col min="8" max="8" width="9.88671875" customWidth="1"/>
    <col min="9" max="9" width="9.109375" customWidth="1"/>
    <col min="15" max="15" width="8.6640625" customWidth="1"/>
    <col min="31" max="31" width="4.88671875" customWidth="1"/>
    <col min="32" max="32" width="4.109375" customWidth="1"/>
    <col min="33" max="33" width="3.88671875" customWidth="1"/>
    <col min="34" max="34" width="3.109375" customWidth="1"/>
    <col min="35" max="35" width="3.33203125" customWidth="1"/>
    <col min="36" max="37" width="2.88671875" customWidth="1"/>
    <col min="38" max="38" width="3" customWidth="1"/>
    <col min="39" max="39" width="3.109375" customWidth="1"/>
    <col min="40" max="40" width="2.88671875" customWidth="1"/>
    <col min="41" max="41" width="3.33203125" customWidth="1"/>
    <col min="42" max="42" width="2.88671875" customWidth="1"/>
    <col min="43" max="43" width="2.5546875" customWidth="1"/>
    <col min="44" max="44" width="3.77734375" customWidth="1"/>
    <col min="45" max="45" width="2.88671875" customWidth="1"/>
    <col min="46" max="46" width="2.33203125" customWidth="1"/>
    <col min="47" max="47" width="3" customWidth="1"/>
    <col min="48" max="48" width="2.88671875" customWidth="1"/>
    <col min="49" max="49" width="2.77734375" customWidth="1"/>
    <col min="50" max="51" width="3.109375" customWidth="1"/>
    <col min="52" max="52" width="2.6640625" customWidth="1"/>
    <col min="53" max="53" width="3.5546875" customWidth="1"/>
    <col min="54" max="54" width="3" customWidth="1"/>
    <col min="55" max="55" width="2.88671875" customWidth="1"/>
  </cols>
  <sheetData>
    <row r="1" spans="1:55" s="32" customFormat="1" ht="32.25" customHeight="1" x14ac:dyDescent="0.3">
      <c r="A1" s="55" t="s">
        <v>96</v>
      </c>
      <c r="B1" s="55"/>
      <c r="C1" s="55"/>
      <c r="D1" s="55"/>
      <c r="E1" s="59" t="s">
        <v>58</v>
      </c>
      <c r="F1" s="60" t="s">
        <v>66</v>
      </c>
      <c r="G1" s="60" t="s">
        <v>67</v>
      </c>
      <c r="H1" s="61" t="s">
        <v>68</v>
      </c>
      <c r="I1" s="53" t="s">
        <v>70</v>
      </c>
      <c r="J1" s="53" t="s">
        <v>71</v>
      </c>
      <c r="K1" s="53" t="s">
        <v>72</v>
      </c>
      <c r="L1" s="53" t="s">
        <v>73</v>
      </c>
      <c r="M1" s="53" t="s">
        <v>74</v>
      </c>
      <c r="N1" s="53" t="s">
        <v>75</v>
      </c>
      <c r="O1" s="53" t="s">
        <v>76</v>
      </c>
      <c r="P1" s="54" t="s">
        <v>77</v>
      </c>
      <c r="Q1" s="56" t="s">
        <v>78</v>
      </c>
      <c r="R1" s="57" t="s">
        <v>79</v>
      </c>
      <c r="S1" s="54" t="s">
        <v>80</v>
      </c>
      <c r="T1" s="58" t="s">
        <v>81</v>
      </c>
      <c r="U1" s="56" t="s">
        <v>82</v>
      </c>
      <c r="V1" s="51" t="s">
        <v>83</v>
      </c>
      <c r="W1" s="52" t="s">
        <v>84</v>
      </c>
      <c r="X1" s="53" t="s">
        <v>85</v>
      </c>
      <c r="Y1" s="54" t="s">
        <v>86</v>
      </c>
      <c r="Z1" s="54" t="s">
        <v>87</v>
      </c>
      <c r="AA1" s="54" t="s">
        <v>88</v>
      </c>
      <c r="AB1" s="51" t="s">
        <v>89</v>
      </c>
      <c r="AC1" s="51" t="s">
        <v>90</v>
      </c>
    </row>
    <row r="2" spans="1:55" s="32" customFormat="1" ht="15.75" customHeight="1" x14ac:dyDescent="0.3">
      <c r="A2" s="55"/>
      <c r="B2" s="55"/>
      <c r="C2" s="55"/>
      <c r="D2" s="55"/>
      <c r="E2" s="59"/>
      <c r="F2" s="60"/>
      <c r="G2" s="60"/>
      <c r="H2" s="61"/>
      <c r="I2" s="53"/>
      <c r="J2" s="53"/>
      <c r="K2" s="53"/>
      <c r="L2" s="53"/>
      <c r="M2" s="53"/>
      <c r="N2" s="53"/>
      <c r="O2" s="53"/>
      <c r="P2" s="54"/>
      <c r="Q2" s="56"/>
      <c r="R2" s="57"/>
      <c r="S2" s="54"/>
      <c r="T2" s="58"/>
      <c r="U2" s="56"/>
      <c r="V2" s="51"/>
      <c r="W2" s="52"/>
      <c r="X2" s="53"/>
      <c r="Y2" s="54"/>
      <c r="Z2" s="54"/>
      <c r="AA2" s="54"/>
      <c r="AB2" s="51"/>
      <c r="AC2" s="51"/>
    </row>
    <row r="3" spans="1:55" s="32" customFormat="1" ht="40.200000000000003" customHeight="1" x14ac:dyDescent="0.3">
      <c r="A3" s="55"/>
      <c r="B3" s="55"/>
      <c r="C3" s="55"/>
      <c r="D3" s="55"/>
      <c r="E3" s="37" t="e">
        <f>SUM(E16:E30,E33:E47,E50:E64,E67:E81,E84:E98,E101:E115)</f>
        <v>#N/A</v>
      </c>
      <c r="F3" s="44" t="e">
        <f t="shared" ref="F3:AC3" si="0">SUM(F16:F30,F33:F47,F50:F64,F67:F81,F84:F98,F101:F115)</f>
        <v>#N/A</v>
      </c>
      <c r="G3" s="44" t="e">
        <f t="shared" si="0"/>
        <v>#N/A</v>
      </c>
      <c r="H3" s="44" t="e">
        <f t="shared" si="0"/>
        <v>#N/A</v>
      </c>
      <c r="I3" s="44" t="e">
        <f t="shared" si="0"/>
        <v>#N/A</v>
      </c>
      <c r="J3" s="44" t="e">
        <f t="shared" si="0"/>
        <v>#N/A</v>
      </c>
      <c r="K3" s="44" t="e">
        <f t="shared" si="0"/>
        <v>#N/A</v>
      </c>
      <c r="L3" s="44" t="e">
        <f t="shared" si="0"/>
        <v>#N/A</v>
      </c>
      <c r="M3" s="44" t="e">
        <f t="shared" si="0"/>
        <v>#N/A</v>
      </c>
      <c r="N3" s="44" t="e">
        <f t="shared" si="0"/>
        <v>#N/A</v>
      </c>
      <c r="O3" s="44" t="e">
        <f t="shared" si="0"/>
        <v>#N/A</v>
      </c>
      <c r="P3" s="44" t="e">
        <f t="shared" si="0"/>
        <v>#N/A</v>
      </c>
      <c r="Q3" s="44" t="e">
        <f t="shared" si="0"/>
        <v>#N/A</v>
      </c>
      <c r="R3" s="44" t="e">
        <f t="shared" si="0"/>
        <v>#N/A</v>
      </c>
      <c r="S3" s="44" t="e">
        <f t="shared" si="0"/>
        <v>#N/A</v>
      </c>
      <c r="T3" s="44" t="e">
        <f t="shared" si="0"/>
        <v>#N/A</v>
      </c>
      <c r="U3" s="44" t="e">
        <f t="shared" si="0"/>
        <v>#N/A</v>
      </c>
      <c r="V3" s="44" t="e">
        <f t="shared" si="0"/>
        <v>#N/A</v>
      </c>
      <c r="W3" s="44" t="e">
        <f t="shared" si="0"/>
        <v>#N/A</v>
      </c>
      <c r="X3" s="44" t="e">
        <f t="shared" si="0"/>
        <v>#N/A</v>
      </c>
      <c r="Y3" s="44" t="e">
        <f t="shared" si="0"/>
        <v>#N/A</v>
      </c>
      <c r="Z3" s="44" t="e">
        <f t="shared" si="0"/>
        <v>#N/A</v>
      </c>
      <c r="AA3" s="44" t="e">
        <f t="shared" si="0"/>
        <v>#N/A</v>
      </c>
      <c r="AB3" s="44" t="e">
        <f t="shared" si="0"/>
        <v>#N/A</v>
      </c>
      <c r="AC3" s="44" t="e">
        <f t="shared" si="0"/>
        <v>#N/A</v>
      </c>
    </row>
    <row r="4" spans="1:55" ht="31.2" x14ac:dyDescent="0.6">
      <c r="A4" s="67" t="s">
        <v>53</v>
      </c>
      <c r="B4" s="67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55" ht="20.399999999999999" x14ac:dyDescent="0.35">
      <c r="A5" s="66" t="s">
        <v>69</v>
      </c>
      <c r="B5" s="66"/>
      <c r="C5" s="66"/>
      <c r="D5" s="24" t="s">
        <v>54</v>
      </c>
      <c r="E5" s="20">
        <f>SUM('Личные данные'!D12*1)</f>
        <v>1722.0040800000002</v>
      </c>
      <c r="F5" s="24" t="s">
        <v>55</v>
      </c>
      <c r="G5" s="20">
        <f>SUM('Личные данные'!D13*1)</f>
        <v>2072.0040800000002</v>
      </c>
      <c r="H5" s="30" t="s">
        <v>58</v>
      </c>
      <c r="I5" s="23"/>
      <c r="J5" s="23"/>
      <c r="K5" s="23"/>
      <c r="L5" s="23"/>
      <c r="M5" s="23"/>
      <c r="N5" s="23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1:55" ht="20.399999999999999" x14ac:dyDescent="0.35">
      <c r="A6" s="66" t="s">
        <v>127</v>
      </c>
      <c r="B6" s="66"/>
      <c r="C6" s="66"/>
      <c r="D6" s="23"/>
      <c r="E6" s="20"/>
      <c r="F6" s="24" t="s">
        <v>57</v>
      </c>
      <c r="G6" s="28"/>
      <c r="H6" s="29"/>
      <c r="I6" s="29"/>
      <c r="J6" s="29"/>
      <c r="K6" s="29"/>
      <c r="L6" s="29"/>
      <c r="M6" s="29"/>
      <c r="N6" s="29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</row>
    <row r="7" spans="1:55" ht="21" customHeight="1" x14ac:dyDescent="0.35">
      <c r="A7" s="66" t="s">
        <v>56</v>
      </c>
      <c r="B7" s="66"/>
      <c r="C7" s="66"/>
      <c r="D7" s="25"/>
      <c r="E7" s="21">
        <f>SUM('Личные данные'!D26+Пн!E6*0.4)</f>
        <v>2.2109999999999999</v>
      </c>
      <c r="F7" s="26" t="s">
        <v>18</v>
      </c>
      <c r="G7" s="31" t="b">
        <v>0</v>
      </c>
      <c r="H7" s="31" t="b">
        <v>0</v>
      </c>
      <c r="I7" s="31" t="b">
        <v>0</v>
      </c>
      <c r="J7" s="31" t="b">
        <v>0</v>
      </c>
      <c r="K7" s="31" t="b">
        <v>0</v>
      </c>
      <c r="L7" s="31" t="b">
        <v>0</v>
      </c>
      <c r="M7" s="31" t="b">
        <v>0</v>
      </c>
      <c r="N7" s="31" t="b">
        <v>0</v>
      </c>
      <c r="O7" s="31" t="b">
        <v>0</v>
      </c>
      <c r="P7" s="31" t="b">
        <v>0</v>
      </c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</row>
    <row r="8" spans="1:55" ht="21" customHeight="1" x14ac:dyDescent="0.35">
      <c r="A8" s="22"/>
      <c r="B8" s="66" t="s">
        <v>59</v>
      </c>
      <c r="C8" s="66"/>
      <c r="D8" s="25"/>
      <c r="E8" s="21">
        <v>0.5</v>
      </c>
      <c r="F8" s="26" t="s">
        <v>18</v>
      </c>
      <c r="G8" s="31" t="b">
        <v>0</v>
      </c>
      <c r="H8" s="31" t="b">
        <v>0</v>
      </c>
      <c r="I8" s="31" t="b">
        <v>0</v>
      </c>
      <c r="J8" s="31" t="b">
        <v>0</v>
      </c>
      <c r="K8" s="31" t="b">
        <v>0</v>
      </c>
      <c r="L8" s="31" t="b">
        <v>0</v>
      </c>
      <c r="M8" s="31" t="b">
        <v>0</v>
      </c>
      <c r="N8" s="31" t="b">
        <v>0</v>
      </c>
      <c r="O8" s="31" t="b">
        <v>0</v>
      </c>
      <c r="P8" s="31" t="b">
        <v>0</v>
      </c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</row>
    <row r="9" spans="1:55" ht="21" customHeight="1" x14ac:dyDescent="0.35">
      <c r="A9" s="22"/>
      <c r="B9" s="66" t="s">
        <v>128</v>
      </c>
      <c r="C9" s="66"/>
      <c r="D9" s="25"/>
      <c r="E9" s="20">
        <f>SUM((E7/E8)-O9)</f>
        <v>4.4219999999999997</v>
      </c>
      <c r="F9" s="26"/>
      <c r="G9" s="29"/>
      <c r="H9" s="29"/>
      <c r="I9" s="29"/>
      <c r="J9" s="29"/>
      <c r="K9" s="29"/>
      <c r="L9" s="29"/>
      <c r="M9" s="29"/>
      <c r="N9" s="29"/>
      <c r="O9" s="31">
        <f>SUMPRODUCT(--(G7:P8))</f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</row>
    <row r="10" spans="1:55" ht="15.6" customHeight="1" x14ac:dyDescent="0.35">
      <c r="A10" s="22"/>
      <c r="B10" s="22"/>
      <c r="C10" s="22"/>
      <c r="D10" s="25"/>
      <c r="E10" s="27"/>
      <c r="F10" s="26"/>
      <c r="G10" s="23"/>
      <c r="H10" s="23"/>
      <c r="I10" s="23"/>
      <c r="J10" s="23"/>
      <c r="K10" s="23"/>
      <c r="L10" s="23"/>
      <c r="M10" s="23"/>
      <c r="N10" s="23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</row>
    <row r="11" spans="1:55" ht="45.75" customHeight="1" x14ac:dyDescent="0.3">
      <c r="A11" s="23"/>
      <c r="B11" s="23"/>
      <c r="C11" s="23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23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</row>
    <row r="12" spans="1:55" ht="49.5" customHeight="1" x14ac:dyDescent="0.3">
      <c r="A12" s="23"/>
      <c r="B12" s="23"/>
      <c r="C12" s="23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23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</row>
    <row r="13" spans="1:55" ht="18.75" customHeight="1" thickBot="1" x14ac:dyDescent="0.3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</row>
    <row r="14" spans="1:55" s="32" customFormat="1" ht="31.8" thickBot="1" x14ac:dyDescent="0.65">
      <c r="A14" s="34" t="s">
        <v>60</v>
      </c>
      <c r="B14" s="34" t="s">
        <v>61</v>
      </c>
      <c r="C14" s="35">
        <v>0.375</v>
      </c>
      <c r="D14" s="62" t="s">
        <v>126</v>
      </c>
      <c r="E14" s="63" t="s">
        <v>58</v>
      </c>
      <c r="F14" s="64" t="s">
        <v>66</v>
      </c>
      <c r="G14" s="64" t="s">
        <v>67</v>
      </c>
      <c r="H14" s="65" t="s">
        <v>68</v>
      </c>
      <c r="I14" s="68" t="s">
        <v>70</v>
      </c>
      <c r="J14" s="68" t="s">
        <v>71</v>
      </c>
      <c r="K14" s="68" t="s">
        <v>72</v>
      </c>
      <c r="L14" s="68" t="s">
        <v>73</v>
      </c>
      <c r="M14" s="68" t="s">
        <v>74</v>
      </c>
      <c r="N14" s="68" t="s">
        <v>75</v>
      </c>
      <c r="O14" s="68" t="s">
        <v>76</v>
      </c>
      <c r="P14" s="69" t="s">
        <v>77</v>
      </c>
      <c r="Q14" s="70" t="s">
        <v>78</v>
      </c>
      <c r="R14" s="73" t="s">
        <v>79</v>
      </c>
      <c r="S14" s="69" t="s">
        <v>80</v>
      </c>
      <c r="T14" s="74" t="s">
        <v>81</v>
      </c>
      <c r="U14" s="70" t="s">
        <v>82</v>
      </c>
      <c r="V14" s="71" t="s">
        <v>83</v>
      </c>
      <c r="W14" s="72" t="s">
        <v>84</v>
      </c>
      <c r="X14" s="68" t="s">
        <v>85</v>
      </c>
      <c r="Y14" s="69" t="s">
        <v>86</v>
      </c>
      <c r="Z14" s="69" t="s">
        <v>87</v>
      </c>
      <c r="AA14" s="69" t="s">
        <v>88</v>
      </c>
      <c r="AB14" s="71" t="s">
        <v>89</v>
      </c>
      <c r="AC14" s="71" t="s">
        <v>90</v>
      </c>
    </row>
    <row r="15" spans="1:55" s="32" customFormat="1" ht="15.6" x14ac:dyDescent="0.3">
      <c r="A15" s="33" t="s">
        <v>62</v>
      </c>
      <c r="B15" s="33" t="s">
        <v>63</v>
      </c>
      <c r="C15" s="33" t="s">
        <v>64</v>
      </c>
      <c r="D15" s="63"/>
      <c r="E15" s="63"/>
      <c r="F15" s="64"/>
      <c r="G15" s="64"/>
      <c r="H15" s="65"/>
      <c r="I15" s="68"/>
      <c r="J15" s="68"/>
      <c r="K15" s="68"/>
      <c r="L15" s="68"/>
      <c r="M15" s="68"/>
      <c r="N15" s="68"/>
      <c r="O15" s="68"/>
      <c r="P15" s="69"/>
      <c r="Q15" s="70"/>
      <c r="R15" s="73"/>
      <c r="S15" s="69"/>
      <c r="T15" s="74"/>
      <c r="U15" s="70"/>
      <c r="V15" s="71"/>
      <c r="W15" s="72"/>
      <c r="X15" s="68"/>
      <c r="Y15" s="69"/>
      <c r="Z15" s="69"/>
      <c r="AA15" s="69"/>
      <c r="AB15" s="71"/>
      <c r="AC15" s="71"/>
      <c r="AE15" s="45" t="s">
        <v>125</v>
      </c>
      <c r="AF15" s="6" t="s">
        <v>101</v>
      </c>
      <c r="AG15" s="6" t="s">
        <v>102</v>
      </c>
      <c r="AH15" s="6" t="s">
        <v>103</v>
      </c>
      <c r="AI15" s="6" t="s">
        <v>104</v>
      </c>
      <c r="AJ15" s="6" t="s">
        <v>105</v>
      </c>
      <c r="AK15" s="6" t="s">
        <v>106</v>
      </c>
      <c r="AL15" s="6" t="s">
        <v>107</v>
      </c>
      <c r="AM15" s="6" t="s">
        <v>108</v>
      </c>
      <c r="AN15" s="6" t="s">
        <v>109</v>
      </c>
      <c r="AO15" s="6" t="s">
        <v>110</v>
      </c>
      <c r="AP15" s="6" t="s">
        <v>111</v>
      </c>
      <c r="AQ15" s="6" t="s">
        <v>112</v>
      </c>
      <c r="AR15" s="6" t="s">
        <v>113</v>
      </c>
      <c r="AS15" s="6" t="s">
        <v>114</v>
      </c>
      <c r="AT15" s="6" t="s">
        <v>115</v>
      </c>
      <c r="AU15" s="6" t="s">
        <v>116</v>
      </c>
      <c r="AV15" s="6" t="s">
        <v>117</v>
      </c>
      <c r="AW15" s="6" t="s">
        <v>118</v>
      </c>
      <c r="AX15" s="6" t="s">
        <v>119</v>
      </c>
      <c r="AY15" s="6" t="s">
        <v>120</v>
      </c>
      <c r="AZ15" s="6" t="s">
        <v>121</v>
      </c>
      <c r="BA15" s="6" t="s">
        <v>122</v>
      </c>
      <c r="BB15" s="6" t="s">
        <v>123</v>
      </c>
      <c r="BC15" s="6" t="s">
        <v>124</v>
      </c>
    </row>
    <row r="16" spans="1:55" x14ac:dyDescent="0.3">
      <c r="D16">
        <v>23</v>
      </c>
      <c r="E16" t="e">
        <f>IF(D16,SUM(AE16/100*D16)," ")</f>
        <v>#N/A</v>
      </c>
      <c r="F16" t="e">
        <f>IF(D16,SUM(AF16/100*D16)," ")</f>
        <v>#N/A</v>
      </c>
      <c r="G16" t="e">
        <f>IF(D16,SUM(AG16/100*D16)," ")</f>
        <v>#N/A</v>
      </c>
      <c r="H16" t="e">
        <f>IF(D16,SUM(AH16/100*D16)," ")</f>
        <v>#N/A</v>
      </c>
      <c r="I16" t="e">
        <f>IF(D16,SUM(AI16/100*D16)," ")</f>
        <v>#N/A</v>
      </c>
      <c r="J16" t="e">
        <f>IF(D16,SUM(AE16/100*D16)," ")</f>
        <v>#N/A</v>
      </c>
      <c r="K16" t="e">
        <f>IF(D16,SUM(AK16/100*D16)," ")</f>
        <v>#N/A</v>
      </c>
      <c r="L16" t="e">
        <f>IF(D16,SUM(AL16/100*D16)," ")</f>
        <v>#N/A</v>
      </c>
      <c r="M16" t="e">
        <f>IF(D16,SUM(AM16/100*D16)," ")</f>
        <v>#N/A</v>
      </c>
      <c r="N16" t="e">
        <f>IF(D16,SUM(AN16/100*D16)," ")</f>
        <v>#N/A</v>
      </c>
      <c r="O16" t="e">
        <f>IF(D16,SUM(AO16/100*D16)," ")</f>
        <v>#N/A</v>
      </c>
      <c r="P16" t="e">
        <f>IF(D16,SUM(AP16/100*D16)," ")</f>
        <v>#N/A</v>
      </c>
      <c r="Q16" t="e">
        <f>IF(D16,SUM(AQ16/100*D16)," ")</f>
        <v>#N/A</v>
      </c>
      <c r="R16" t="e">
        <f>IF(D16,SUM(AR16/100*D16)," ")</f>
        <v>#N/A</v>
      </c>
      <c r="S16" t="e">
        <f>IF(D16,SUM(AS16/100*D16)," ")</f>
        <v>#N/A</v>
      </c>
      <c r="T16" t="e">
        <f>IF(D16,SUM(AT16/100*D16)," ")</f>
        <v>#N/A</v>
      </c>
      <c r="U16" t="e">
        <f>IF(D16,SUM(AU16/100*D16)," ")</f>
        <v>#N/A</v>
      </c>
      <c r="V16" t="e">
        <f>IF(D16,SUM(AV16/100*D16)," ")</f>
        <v>#N/A</v>
      </c>
      <c r="W16" t="e">
        <f>IF(D16,SUM(AW16/100*D16)," ")</f>
        <v>#N/A</v>
      </c>
      <c r="X16" t="e">
        <f>IF(D16,SUM(AX16/100*D16)," ")</f>
        <v>#N/A</v>
      </c>
      <c r="Y16" t="e">
        <f>IF(D16,SUM(AY16/100*D16)," ")</f>
        <v>#N/A</v>
      </c>
      <c r="Z16" t="e">
        <f>IF(D16,SUM(AZ16/100*D16)," ")</f>
        <v>#N/A</v>
      </c>
      <c r="AA16" t="e">
        <f>IF(D16,SUM(BA16/100*D16)," ")</f>
        <v>#N/A</v>
      </c>
      <c r="AB16" t="e">
        <f>IF(D16,SUM(BB16/100*D16)," ")</f>
        <v>#N/A</v>
      </c>
      <c r="AC16" t="e">
        <f>IF(D16,SUM(BC16/100*D16)," ")</f>
        <v>#N/A</v>
      </c>
      <c r="AE16" t="e">
        <f>VLOOKUP(C16,'База калорий'!A29:Z31,2,FALSE)</f>
        <v>#N/A</v>
      </c>
      <c r="AF16" t="e">
        <f>VLOOKUP(C16,'База калорий'!A29:Z31,3,FALSE)</f>
        <v>#N/A</v>
      </c>
      <c r="AG16" t="e">
        <f>VLOOKUP(C16,'База калорий'!A29:Z31,4,FALSE)</f>
        <v>#N/A</v>
      </c>
      <c r="AH16" t="e">
        <f>VLOOKUP(C16,'База калорий'!A29:Z31,5,FALSE)</f>
        <v>#N/A</v>
      </c>
      <c r="AI16" t="e">
        <f>VLOOKUP(C16,'База калорий'!A29:Z31,6,FALSE)</f>
        <v>#N/A</v>
      </c>
      <c r="AJ16" t="e">
        <f>VLOOKUP(C16,'База калорий'!A29:Z31,7,FALSE)</f>
        <v>#N/A</v>
      </c>
      <c r="AK16" t="e">
        <f>VLOOKUP(C16,'База калорий'!A29:Z31,8,FALSE)</f>
        <v>#N/A</v>
      </c>
      <c r="AL16" t="e">
        <f>VLOOKUP(C16,'База калорий'!A29:Z31,9,FALSE)</f>
        <v>#N/A</v>
      </c>
      <c r="AM16" t="e">
        <f>VLOOKUP(C16,'База калорий'!A29:Z31,10,FALSE)</f>
        <v>#N/A</v>
      </c>
      <c r="AN16" t="e">
        <f>VLOOKUP(C16,'База калорий'!A29:Z31,11,FALSE)</f>
        <v>#N/A</v>
      </c>
      <c r="AO16" t="e">
        <f>VLOOKUP(C16,'База калорий'!A29:Z31,12,FALSE)</f>
        <v>#N/A</v>
      </c>
      <c r="AP16" t="e">
        <f>VLOOKUP(C16,'База калорий'!A29:Z31,13,FALSE)</f>
        <v>#N/A</v>
      </c>
      <c r="AQ16" t="e">
        <f>VLOOKUP(C16,'База калорий'!A29:Z31,14,FALSE)</f>
        <v>#N/A</v>
      </c>
      <c r="AR16" t="e">
        <f>VLOOKUP(C16,'База калорий'!A29:Z31,15,FALSE)</f>
        <v>#N/A</v>
      </c>
      <c r="AS16" t="e">
        <f>VLOOKUP(C16,'База калорий'!A29:Z31,16,FALSE)</f>
        <v>#N/A</v>
      </c>
      <c r="AT16" t="e">
        <f>VLOOKUP(C16,'База калорий'!A29:Z31,17,FALSE)</f>
        <v>#N/A</v>
      </c>
      <c r="AU16" t="e">
        <f>VLOOKUP(C16,'База калорий'!A29:Z31,18,FALSE)</f>
        <v>#N/A</v>
      </c>
      <c r="AV16" t="e">
        <f>VLOOKUP(C16,'База калорий'!A29:Z31,19,FALSE)</f>
        <v>#N/A</v>
      </c>
      <c r="AW16" t="e">
        <f>VLOOKUP(C16,'База калорий'!A29:Z31,20,FALSE)</f>
        <v>#N/A</v>
      </c>
      <c r="AX16" t="e">
        <f>VLOOKUP(C16,'База калорий'!A29:Z31,21,FALSE)</f>
        <v>#N/A</v>
      </c>
      <c r="AY16" t="e">
        <f>VLOOKUP(C16,'База калорий'!A29:Z31,22,FALSE)</f>
        <v>#N/A</v>
      </c>
      <c r="AZ16" t="e">
        <f>VLOOKUP(C16,'База калорий'!A29:Z31,23,FALSE)</f>
        <v>#N/A</v>
      </c>
      <c r="BA16" t="e">
        <f>VLOOKUP(C16,'База калорий'!A29:Z31,24,FALSE)</f>
        <v>#N/A</v>
      </c>
      <c r="BB16" t="e">
        <f>VLOOKUP(C16,'База калорий'!A29:Z31,25,FALSE)</f>
        <v>#N/A</v>
      </c>
      <c r="BC16" t="e">
        <f>VLOOKUP(C16,'База калорий'!A29:Z31,26,FALSE)</f>
        <v>#N/A</v>
      </c>
    </row>
    <row r="17" spans="1:55" x14ac:dyDescent="0.3">
      <c r="E17" t="str">
        <f t="shared" ref="E17:E30" si="1">IF(D17,SUM(AE17/100*D17)," ")</f>
        <v xml:space="preserve"> </v>
      </c>
      <c r="F17" t="str">
        <f t="shared" ref="F17:F30" si="2">IF(D17,SUM(AF17/100*D17)," ")</f>
        <v xml:space="preserve"> </v>
      </c>
      <c r="G17" t="str">
        <f t="shared" ref="G17:G30" si="3">IF(D17,SUM(AG17/100*D17)," ")</f>
        <v xml:space="preserve"> </v>
      </c>
      <c r="H17" t="str">
        <f t="shared" ref="H17:H30" si="4">IF(D17,SUM(AH17/100*D17)," ")</f>
        <v xml:space="preserve"> </v>
      </c>
      <c r="I17" t="str">
        <f t="shared" ref="I17:I30" si="5">IF(D17,SUM(AI17/100*D17)," ")</f>
        <v xml:space="preserve"> </v>
      </c>
      <c r="J17" t="str">
        <f t="shared" ref="J17:J30" si="6">IF(D17,SUM(AE17/100*D17)," ")</f>
        <v xml:space="preserve"> </v>
      </c>
      <c r="K17" t="str">
        <f t="shared" ref="K17:K30" si="7">IF(D17,SUM(AK17/100*D17)," ")</f>
        <v xml:space="preserve"> </v>
      </c>
      <c r="L17" t="str">
        <f t="shared" ref="L17:L30" si="8">IF(D17,SUM(AL17/100*D17)," ")</f>
        <v xml:space="preserve"> </v>
      </c>
      <c r="M17" t="str">
        <f t="shared" ref="M17:M30" si="9">IF(D17,SUM(AM17/100*D17)," ")</f>
        <v xml:space="preserve"> </v>
      </c>
      <c r="N17" t="str">
        <f t="shared" ref="N17:N30" si="10">IF(D17,SUM(AN17/100*D17)," ")</f>
        <v xml:space="preserve"> </v>
      </c>
      <c r="O17" t="str">
        <f t="shared" ref="O17:O30" si="11">IF(D17,SUM(AO17/100*D17)," ")</f>
        <v xml:space="preserve"> </v>
      </c>
      <c r="P17" t="str">
        <f t="shared" ref="P17:P30" si="12">IF(D17,SUM(AP17/100*D17)," ")</f>
        <v xml:space="preserve"> </v>
      </c>
      <c r="Q17" t="str">
        <f t="shared" ref="Q17:Q30" si="13">IF(D17,SUM(AQ17/100*D17)," ")</f>
        <v xml:space="preserve"> </v>
      </c>
      <c r="R17" t="str">
        <f t="shared" ref="R17:R30" si="14">IF(D17,SUM(AR17/100*D17)," ")</f>
        <v xml:space="preserve"> </v>
      </c>
      <c r="S17" t="str">
        <f t="shared" ref="S17:S30" si="15">IF(D17,SUM(AS17/100*D17)," ")</f>
        <v xml:space="preserve"> </v>
      </c>
      <c r="T17" t="str">
        <f t="shared" ref="T17:T30" si="16">IF(D17,SUM(AT17/100*D17)," ")</f>
        <v xml:space="preserve"> </v>
      </c>
      <c r="U17" t="str">
        <f t="shared" ref="U17:U30" si="17">IF(D17,SUM(AU17/100*D17)," ")</f>
        <v xml:space="preserve"> </v>
      </c>
      <c r="V17" t="str">
        <f t="shared" ref="V17:V30" si="18">IF(D17,SUM(AV17/100*D17)," ")</f>
        <v xml:space="preserve"> </v>
      </c>
      <c r="W17" t="str">
        <f t="shared" ref="W17:W30" si="19">IF(D17,SUM(AW17/100*D17)," ")</f>
        <v xml:space="preserve"> </v>
      </c>
      <c r="X17" t="str">
        <f t="shared" ref="X17:X30" si="20">IF(D17,SUM(AX17/100*D17)," ")</f>
        <v xml:space="preserve"> </v>
      </c>
      <c r="Y17" t="str">
        <f t="shared" ref="Y17:Y30" si="21">IF(D17,SUM(AY17/100*D17)," ")</f>
        <v xml:space="preserve"> </v>
      </c>
      <c r="Z17" t="str">
        <f t="shared" ref="Z17:Z30" si="22">IF(D17,SUM(AZ17/100*D17)," ")</f>
        <v xml:space="preserve"> </v>
      </c>
      <c r="AA17" t="str">
        <f t="shared" ref="AA17:AA30" si="23">IF(D17,SUM(BA17/100*D17)," ")</f>
        <v xml:space="preserve"> </v>
      </c>
      <c r="AB17" t="str">
        <f t="shared" ref="AB17:AB30" si="24">IF(D17,SUM(BB17/100*D17)," ")</f>
        <v xml:space="preserve"> </v>
      </c>
      <c r="AC17" t="str">
        <f t="shared" ref="AC17:AC30" si="25">IF(D17,SUM(BC17/100*D17)," ")</f>
        <v xml:space="preserve"> </v>
      </c>
      <c r="AE17" t="e">
        <f>VLOOKUP(C17,'База калорий'!A30:Z32,2,FALSE)</f>
        <v>#N/A</v>
      </c>
      <c r="AF17" t="e">
        <f>VLOOKUP(C17,'База калорий'!A30:Z32,3,FALSE)</f>
        <v>#N/A</v>
      </c>
      <c r="AG17" t="e">
        <f>VLOOKUP(C17,'База калорий'!A30:Z32,4,FALSE)</f>
        <v>#N/A</v>
      </c>
      <c r="AH17" t="e">
        <f>VLOOKUP(C17,'База калорий'!A30:Z32,5,FALSE)</f>
        <v>#N/A</v>
      </c>
      <c r="AI17" t="e">
        <f>VLOOKUP(C17,'База калорий'!A30:Z32,6,FALSE)</f>
        <v>#N/A</v>
      </c>
      <c r="AJ17" t="e">
        <f>VLOOKUP(C17,'База калорий'!A30:Z32,7,FALSE)</f>
        <v>#N/A</v>
      </c>
      <c r="AK17" t="e">
        <f>VLOOKUP(C17,'База калорий'!A30:Z32,8,FALSE)</f>
        <v>#N/A</v>
      </c>
      <c r="AL17" t="e">
        <f>VLOOKUP(C17,'База калорий'!A30:Z32,9,FALSE)</f>
        <v>#N/A</v>
      </c>
      <c r="AM17" t="e">
        <f>VLOOKUP(C17,'База калорий'!A30:Z32,10,FALSE)</f>
        <v>#N/A</v>
      </c>
      <c r="AN17" t="e">
        <f>VLOOKUP(C17,'База калорий'!A30:Z32,11,FALSE)</f>
        <v>#N/A</v>
      </c>
      <c r="AO17" t="e">
        <f>VLOOKUP(C17,'База калорий'!A30:Z32,12,FALSE)</f>
        <v>#N/A</v>
      </c>
      <c r="AP17" t="e">
        <f>VLOOKUP(C17,'База калорий'!A30:Z32,13,FALSE)</f>
        <v>#N/A</v>
      </c>
      <c r="AQ17" t="e">
        <f>VLOOKUP(C17,'База калорий'!A30:Z32,14,FALSE)</f>
        <v>#N/A</v>
      </c>
      <c r="AR17" t="e">
        <f>VLOOKUP(C17,'База калорий'!A30:Z32,15,FALSE)</f>
        <v>#N/A</v>
      </c>
      <c r="AS17" t="e">
        <f>VLOOKUP(C17,'База калорий'!A30:Z32,16,FALSE)</f>
        <v>#N/A</v>
      </c>
      <c r="AT17" t="e">
        <f>VLOOKUP(C17,'База калорий'!A30:Z32,17,FALSE)</f>
        <v>#N/A</v>
      </c>
      <c r="AU17" t="e">
        <f>VLOOKUP(C17,'База калорий'!A30:Z32,18,FALSE)</f>
        <v>#N/A</v>
      </c>
      <c r="AV17" t="e">
        <f>VLOOKUP(C17,'База калорий'!A30:Z32,19,FALSE)</f>
        <v>#N/A</v>
      </c>
      <c r="AW17" t="e">
        <f>VLOOKUP(C17,'База калорий'!A30:Z32,20,FALSE)</f>
        <v>#N/A</v>
      </c>
      <c r="AX17" t="e">
        <f>VLOOKUP(C17,'База калорий'!A30:Z32,21,FALSE)</f>
        <v>#N/A</v>
      </c>
      <c r="AY17" t="e">
        <f>VLOOKUP(C17,'База калорий'!A30:Z32,22,FALSE)</f>
        <v>#N/A</v>
      </c>
      <c r="AZ17" t="e">
        <f>VLOOKUP(C17,'База калорий'!A30:Z32,23,FALSE)</f>
        <v>#N/A</v>
      </c>
      <c r="BA17" t="e">
        <f>VLOOKUP(C17,'База калорий'!A30:Z32,24,FALSE)</f>
        <v>#N/A</v>
      </c>
      <c r="BB17" t="e">
        <f>VLOOKUP(C17,'База калорий'!A30:Z32,25,FALSE)</f>
        <v>#N/A</v>
      </c>
      <c r="BC17" t="e">
        <f>VLOOKUP(C17,'База калорий'!A30:Z32,26,FALSE)</f>
        <v>#N/A</v>
      </c>
    </row>
    <row r="18" spans="1:55" x14ac:dyDescent="0.3">
      <c r="E18" t="str">
        <f t="shared" si="1"/>
        <v xml:space="preserve"> </v>
      </c>
      <c r="F18" t="str">
        <f t="shared" si="2"/>
        <v xml:space="preserve"> </v>
      </c>
      <c r="G18" t="str">
        <f t="shared" si="3"/>
        <v xml:space="preserve"> </v>
      </c>
      <c r="H18" t="str">
        <f t="shared" si="4"/>
        <v xml:space="preserve"> </v>
      </c>
      <c r="I18" t="str">
        <f t="shared" si="5"/>
        <v xml:space="preserve"> </v>
      </c>
      <c r="J18" t="str">
        <f t="shared" si="6"/>
        <v xml:space="preserve"> </v>
      </c>
      <c r="K18" t="str">
        <f t="shared" si="7"/>
        <v xml:space="preserve"> </v>
      </c>
      <c r="L18" t="str">
        <f t="shared" si="8"/>
        <v xml:space="preserve"> </v>
      </c>
      <c r="M18" t="str">
        <f t="shared" si="9"/>
        <v xml:space="preserve"> </v>
      </c>
      <c r="N18" t="str">
        <f t="shared" si="10"/>
        <v xml:space="preserve"> </v>
      </c>
      <c r="O18" t="str">
        <f t="shared" si="11"/>
        <v xml:space="preserve"> </v>
      </c>
      <c r="P18" t="str">
        <f t="shared" si="12"/>
        <v xml:space="preserve"> </v>
      </c>
      <c r="Q18" t="str">
        <f t="shared" si="13"/>
        <v xml:space="preserve"> </v>
      </c>
      <c r="R18" t="str">
        <f t="shared" si="14"/>
        <v xml:space="preserve"> </v>
      </c>
      <c r="S18" t="str">
        <f t="shared" si="15"/>
        <v xml:space="preserve"> </v>
      </c>
      <c r="T18" t="str">
        <f t="shared" si="16"/>
        <v xml:space="preserve"> </v>
      </c>
      <c r="U18" t="str">
        <f t="shared" si="17"/>
        <v xml:space="preserve"> </v>
      </c>
      <c r="V18" t="str">
        <f t="shared" si="18"/>
        <v xml:space="preserve"> </v>
      </c>
      <c r="W18" t="str">
        <f t="shared" si="19"/>
        <v xml:space="preserve"> </v>
      </c>
      <c r="X18" t="str">
        <f t="shared" si="20"/>
        <v xml:space="preserve"> </v>
      </c>
      <c r="Y18" t="str">
        <f t="shared" si="21"/>
        <v xml:space="preserve"> </v>
      </c>
      <c r="Z18" t="str">
        <f t="shared" si="22"/>
        <v xml:space="preserve"> </v>
      </c>
      <c r="AA18" t="str">
        <f t="shared" si="23"/>
        <v xml:space="preserve"> </v>
      </c>
      <c r="AB18" t="str">
        <f t="shared" si="24"/>
        <v xml:space="preserve"> </v>
      </c>
      <c r="AC18" t="str">
        <f t="shared" si="25"/>
        <v xml:space="preserve"> </v>
      </c>
      <c r="AE18" t="e">
        <f>VLOOKUP(C18,'База калорий'!A31:Z33,2,FALSE)</f>
        <v>#N/A</v>
      </c>
      <c r="AF18" t="e">
        <f>VLOOKUP(C18,'База калорий'!A31:Z33,3,FALSE)</f>
        <v>#N/A</v>
      </c>
      <c r="AG18" t="e">
        <f>VLOOKUP(C18,'База калорий'!A31:Z33,4,FALSE)</f>
        <v>#N/A</v>
      </c>
      <c r="AH18" t="e">
        <f>VLOOKUP(C18,'База калорий'!A31:Z33,5,FALSE)</f>
        <v>#N/A</v>
      </c>
      <c r="AI18" t="e">
        <f>VLOOKUP(C18,'База калорий'!A31:Z33,6,FALSE)</f>
        <v>#N/A</v>
      </c>
      <c r="AJ18" t="e">
        <f>VLOOKUP(C18,'База калорий'!A31:Z33,7,FALSE)</f>
        <v>#N/A</v>
      </c>
      <c r="AK18" t="e">
        <f>VLOOKUP(C18,'База калорий'!A31:Z33,8,FALSE)</f>
        <v>#N/A</v>
      </c>
      <c r="AL18" t="e">
        <f>VLOOKUP(C18,'База калорий'!A31:Z33,9,FALSE)</f>
        <v>#N/A</v>
      </c>
      <c r="AM18" t="e">
        <f>VLOOKUP(C18,'База калорий'!A31:Z33,10,FALSE)</f>
        <v>#N/A</v>
      </c>
      <c r="AN18" t="e">
        <f>VLOOKUP(C18,'База калорий'!A31:Z33,11,FALSE)</f>
        <v>#N/A</v>
      </c>
      <c r="AO18" t="e">
        <f>VLOOKUP(C18,'База калорий'!A31:Z33,12,FALSE)</f>
        <v>#N/A</v>
      </c>
      <c r="AP18" t="e">
        <f>VLOOKUP(C18,'База калорий'!A31:Z33,13,FALSE)</f>
        <v>#N/A</v>
      </c>
      <c r="AQ18" t="e">
        <f>VLOOKUP(C18,'База калорий'!A31:Z33,14,FALSE)</f>
        <v>#N/A</v>
      </c>
      <c r="AR18" t="e">
        <f>VLOOKUP(C18,'База калорий'!A31:Z33,15,FALSE)</f>
        <v>#N/A</v>
      </c>
      <c r="AS18" t="e">
        <f>VLOOKUP(C18,'База калорий'!A31:Z33,16,FALSE)</f>
        <v>#N/A</v>
      </c>
      <c r="AT18" t="e">
        <f>VLOOKUP(C18,'База калорий'!A31:Z33,17,FALSE)</f>
        <v>#N/A</v>
      </c>
      <c r="AU18" t="e">
        <f>VLOOKUP(C18,'База калорий'!A31:Z33,18,FALSE)</f>
        <v>#N/A</v>
      </c>
      <c r="AV18" t="e">
        <f>VLOOKUP(C18,'База калорий'!A31:Z33,19,FALSE)</f>
        <v>#N/A</v>
      </c>
      <c r="AW18" t="e">
        <f>VLOOKUP(C18,'База калорий'!A31:Z33,20,FALSE)</f>
        <v>#N/A</v>
      </c>
      <c r="AX18" t="e">
        <f>VLOOKUP(C18,'База калорий'!A31:Z33,21,FALSE)</f>
        <v>#N/A</v>
      </c>
      <c r="AY18" t="e">
        <f>VLOOKUP(C18,'База калорий'!A31:Z33,22,FALSE)</f>
        <v>#N/A</v>
      </c>
      <c r="AZ18" t="e">
        <f>VLOOKUP(C18,'База калорий'!A31:Z33,23,FALSE)</f>
        <v>#N/A</v>
      </c>
      <c r="BA18" t="e">
        <f>VLOOKUP(C18,'База калорий'!A31:Z33,24,FALSE)</f>
        <v>#N/A</v>
      </c>
      <c r="BB18" t="e">
        <f>VLOOKUP(C18,'База калорий'!A31:Z33,25,FALSE)</f>
        <v>#N/A</v>
      </c>
      <c r="BC18" t="e">
        <f>VLOOKUP(C18,'База калорий'!A31:Z33,26,FALSE)</f>
        <v>#N/A</v>
      </c>
    </row>
    <row r="19" spans="1:55" x14ac:dyDescent="0.3">
      <c r="E19" t="str">
        <f t="shared" si="1"/>
        <v xml:space="preserve"> </v>
      </c>
      <c r="F19" t="str">
        <f t="shared" si="2"/>
        <v xml:space="preserve"> </v>
      </c>
      <c r="G19" t="str">
        <f t="shared" si="3"/>
        <v xml:space="preserve"> </v>
      </c>
      <c r="H19" t="str">
        <f t="shared" si="4"/>
        <v xml:space="preserve"> </v>
      </c>
      <c r="I19" t="str">
        <f t="shared" si="5"/>
        <v xml:space="preserve"> </v>
      </c>
      <c r="J19" t="str">
        <f t="shared" si="6"/>
        <v xml:space="preserve"> </v>
      </c>
      <c r="K19" t="str">
        <f t="shared" si="7"/>
        <v xml:space="preserve"> </v>
      </c>
      <c r="L19" t="str">
        <f t="shared" si="8"/>
        <v xml:space="preserve"> </v>
      </c>
      <c r="M19" t="str">
        <f t="shared" si="9"/>
        <v xml:space="preserve"> </v>
      </c>
      <c r="N19" t="str">
        <f t="shared" si="10"/>
        <v xml:space="preserve"> </v>
      </c>
      <c r="O19" t="str">
        <f t="shared" si="11"/>
        <v xml:space="preserve"> </v>
      </c>
      <c r="P19" t="str">
        <f t="shared" si="12"/>
        <v xml:space="preserve"> </v>
      </c>
      <c r="Q19" t="str">
        <f t="shared" si="13"/>
        <v xml:space="preserve"> </v>
      </c>
      <c r="R19" t="str">
        <f t="shared" si="14"/>
        <v xml:space="preserve"> </v>
      </c>
      <c r="S19" t="str">
        <f t="shared" si="15"/>
        <v xml:space="preserve"> </v>
      </c>
      <c r="T19" t="str">
        <f t="shared" si="16"/>
        <v xml:space="preserve"> </v>
      </c>
      <c r="U19" t="str">
        <f t="shared" si="17"/>
        <v xml:space="preserve"> </v>
      </c>
      <c r="V19" t="str">
        <f t="shared" si="18"/>
        <v xml:space="preserve"> </v>
      </c>
      <c r="W19" t="str">
        <f t="shared" si="19"/>
        <v xml:space="preserve"> </v>
      </c>
      <c r="X19" t="str">
        <f t="shared" si="20"/>
        <v xml:space="preserve"> </v>
      </c>
      <c r="Y19" t="str">
        <f t="shared" si="21"/>
        <v xml:space="preserve"> </v>
      </c>
      <c r="Z19" t="str">
        <f t="shared" si="22"/>
        <v xml:space="preserve"> </v>
      </c>
      <c r="AA19" t="str">
        <f t="shared" si="23"/>
        <v xml:space="preserve"> </v>
      </c>
      <c r="AB19" t="str">
        <f t="shared" si="24"/>
        <v xml:space="preserve"> </v>
      </c>
      <c r="AC19" t="str">
        <f t="shared" si="25"/>
        <v xml:space="preserve"> </v>
      </c>
      <c r="AE19" t="e">
        <f>VLOOKUP(C19,'База калорий'!A32:Z34,2,FALSE)</f>
        <v>#N/A</v>
      </c>
      <c r="AF19" t="e">
        <f>VLOOKUP(C19,'База калорий'!A32:Z34,3,FALSE)</f>
        <v>#N/A</v>
      </c>
      <c r="AG19" t="e">
        <f>VLOOKUP(C19,'База калорий'!A32:Z34,4,FALSE)</f>
        <v>#N/A</v>
      </c>
      <c r="AH19" t="e">
        <f>VLOOKUP(C19,'База калорий'!A32:Z34,5,FALSE)</f>
        <v>#N/A</v>
      </c>
      <c r="AI19" t="e">
        <f>VLOOKUP(C19,'База калорий'!A32:Z34,6,FALSE)</f>
        <v>#N/A</v>
      </c>
      <c r="AJ19" t="e">
        <f>VLOOKUP(C19,'База калорий'!A32:Z34,7,FALSE)</f>
        <v>#N/A</v>
      </c>
      <c r="AK19" t="e">
        <f>VLOOKUP(C19,'База калорий'!A32:Z34,8,FALSE)</f>
        <v>#N/A</v>
      </c>
      <c r="AL19" t="e">
        <f>VLOOKUP(C19,'База калорий'!A32:Z34,9,FALSE)</f>
        <v>#N/A</v>
      </c>
      <c r="AM19" t="e">
        <f>VLOOKUP(C19,'База калорий'!A32:Z34,10,FALSE)</f>
        <v>#N/A</v>
      </c>
      <c r="AN19" t="e">
        <f>VLOOKUP(C19,'База калорий'!A32:Z34,11,FALSE)</f>
        <v>#N/A</v>
      </c>
      <c r="AO19" t="e">
        <f>VLOOKUP(C19,'База калорий'!A32:Z34,12,FALSE)</f>
        <v>#N/A</v>
      </c>
      <c r="AP19" t="e">
        <f>VLOOKUP(C19,'База калорий'!A32:Z34,13,FALSE)</f>
        <v>#N/A</v>
      </c>
      <c r="AQ19" t="e">
        <f>VLOOKUP(C19,'База калорий'!A32:Z34,14,FALSE)</f>
        <v>#N/A</v>
      </c>
      <c r="AR19" t="e">
        <f>VLOOKUP(C19,'База калорий'!A32:Z34,15,FALSE)</f>
        <v>#N/A</v>
      </c>
      <c r="AS19" t="e">
        <f>VLOOKUP(C19,'База калорий'!A32:Z34,16,FALSE)</f>
        <v>#N/A</v>
      </c>
      <c r="AT19" t="e">
        <f>VLOOKUP(C19,'База калорий'!A32:Z34,17,FALSE)</f>
        <v>#N/A</v>
      </c>
      <c r="AU19" t="e">
        <f>VLOOKUP(C19,'База калорий'!A32:Z34,18,FALSE)</f>
        <v>#N/A</v>
      </c>
      <c r="AV19" t="e">
        <f>VLOOKUP(C19,'База калорий'!A32:Z34,19,FALSE)</f>
        <v>#N/A</v>
      </c>
      <c r="AW19" t="e">
        <f>VLOOKUP(C19,'База калорий'!A32:Z34,20,FALSE)</f>
        <v>#N/A</v>
      </c>
      <c r="AX19" t="e">
        <f>VLOOKUP(C19,'База калорий'!A32:Z34,21,FALSE)</f>
        <v>#N/A</v>
      </c>
      <c r="AY19" t="e">
        <f>VLOOKUP(C19,'База калорий'!A32:Z34,22,FALSE)</f>
        <v>#N/A</v>
      </c>
      <c r="AZ19" t="e">
        <f>VLOOKUP(C19,'База калорий'!A32:Z34,23,FALSE)</f>
        <v>#N/A</v>
      </c>
      <c r="BA19" t="e">
        <f>VLOOKUP(C19,'База калорий'!A32:Z34,24,FALSE)</f>
        <v>#N/A</v>
      </c>
      <c r="BB19" t="e">
        <f>VLOOKUP(C19,'База калорий'!A32:Z34,25,FALSE)</f>
        <v>#N/A</v>
      </c>
      <c r="BC19" t="e">
        <f>VLOOKUP(C19,'База калорий'!A32:Z34,26,FALSE)</f>
        <v>#N/A</v>
      </c>
    </row>
    <row r="20" spans="1:55" x14ac:dyDescent="0.3">
      <c r="E20" t="str">
        <f t="shared" si="1"/>
        <v xml:space="preserve"> </v>
      </c>
      <c r="F20" t="str">
        <f t="shared" si="2"/>
        <v xml:space="preserve"> </v>
      </c>
      <c r="G20" t="str">
        <f t="shared" si="3"/>
        <v xml:space="preserve"> </v>
      </c>
      <c r="H20" t="str">
        <f t="shared" si="4"/>
        <v xml:space="preserve"> </v>
      </c>
      <c r="I20" t="str">
        <f t="shared" si="5"/>
        <v xml:space="preserve"> </v>
      </c>
      <c r="J20" t="str">
        <f t="shared" si="6"/>
        <v xml:space="preserve"> </v>
      </c>
      <c r="K20" t="str">
        <f t="shared" si="7"/>
        <v xml:space="preserve"> </v>
      </c>
      <c r="L20" t="str">
        <f t="shared" si="8"/>
        <v xml:space="preserve"> </v>
      </c>
      <c r="M20" t="str">
        <f t="shared" si="9"/>
        <v xml:space="preserve"> </v>
      </c>
      <c r="N20" t="str">
        <f t="shared" si="10"/>
        <v xml:space="preserve"> </v>
      </c>
      <c r="O20" t="str">
        <f t="shared" si="11"/>
        <v xml:space="preserve"> </v>
      </c>
      <c r="P20" t="str">
        <f t="shared" si="12"/>
        <v xml:space="preserve"> </v>
      </c>
      <c r="Q20" t="str">
        <f t="shared" si="13"/>
        <v xml:space="preserve"> </v>
      </c>
      <c r="R20" t="str">
        <f t="shared" si="14"/>
        <v xml:space="preserve"> </v>
      </c>
      <c r="S20" t="str">
        <f t="shared" si="15"/>
        <v xml:space="preserve"> </v>
      </c>
      <c r="T20" t="str">
        <f t="shared" si="16"/>
        <v xml:space="preserve"> </v>
      </c>
      <c r="U20" t="str">
        <f t="shared" si="17"/>
        <v xml:space="preserve"> </v>
      </c>
      <c r="V20" t="str">
        <f t="shared" si="18"/>
        <v xml:space="preserve"> </v>
      </c>
      <c r="W20" t="str">
        <f t="shared" si="19"/>
        <v xml:space="preserve"> </v>
      </c>
      <c r="X20" t="str">
        <f t="shared" si="20"/>
        <v xml:space="preserve"> </v>
      </c>
      <c r="Y20" t="str">
        <f t="shared" si="21"/>
        <v xml:space="preserve"> </v>
      </c>
      <c r="Z20" t="str">
        <f t="shared" si="22"/>
        <v xml:space="preserve"> </v>
      </c>
      <c r="AA20" t="str">
        <f t="shared" si="23"/>
        <v xml:space="preserve"> </v>
      </c>
      <c r="AB20" t="str">
        <f t="shared" si="24"/>
        <v xml:space="preserve"> </v>
      </c>
      <c r="AC20" t="str">
        <f t="shared" si="25"/>
        <v xml:space="preserve"> </v>
      </c>
      <c r="AE20" t="e">
        <f>VLOOKUP(C20,'База калорий'!A33:Z35,2,FALSE)</f>
        <v>#N/A</v>
      </c>
      <c r="AF20" t="e">
        <f>VLOOKUP(C20,'База калорий'!A33:Z35,3,FALSE)</f>
        <v>#N/A</v>
      </c>
      <c r="AG20" t="e">
        <f>VLOOKUP(C20,'База калорий'!A33:Z35,4,FALSE)</f>
        <v>#N/A</v>
      </c>
      <c r="AH20" t="e">
        <f>VLOOKUP(C20,'База калорий'!A33:Z35,5,FALSE)</f>
        <v>#N/A</v>
      </c>
      <c r="AI20" t="e">
        <f>VLOOKUP(C20,'База калорий'!A33:Z35,6,FALSE)</f>
        <v>#N/A</v>
      </c>
      <c r="AJ20" t="e">
        <f>VLOOKUP(C20,'База калорий'!A33:Z35,7,FALSE)</f>
        <v>#N/A</v>
      </c>
      <c r="AK20" t="e">
        <f>VLOOKUP(C20,'База калорий'!A33:Z35,8,FALSE)</f>
        <v>#N/A</v>
      </c>
      <c r="AL20" t="e">
        <f>VLOOKUP(C20,'База калорий'!A33:Z35,9,FALSE)</f>
        <v>#N/A</v>
      </c>
      <c r="AM20" t="e">
        <f>VLOOKUP(C20,'База калорий'!A33:Z35,10,FALSE)</f>
        <v>#N/A</v>
      </c>
      <c r="AN20" t="e">
        <f>VLOOKUP(C20,'База калорий'!A33:Z35,11,FALSE)</f>
        <v>#N/A</v>
      </c>
      <c r="AO20" t="e">
        <f>VLOOKUP(C20,'База калорий'!A33:Z35,12,FALSE)</f>
        <v>#N/A</v>
      </c>
      <c r="AP20" t="e">
        <f>VLOOKUP(C20,'База калорий'!A33:Z35,13,FALSE)</f>
        <v>#N/A</v>
      </c>
      <c r="AQ20" t="e">
        <f>VLOOKUP(C20,'База калорий'!A33:Z35,14,FALSE)</f>
        <v>#N/A</v>
      </c>
      <c r="AR20" t="e">
        <f>VLOOKUP(C20,'База калорий'!A33:Z35,15,FALSE)</f>
        <v>#N/A</v>
      </c>
      <c r="AS20" t="e">
        <f>VLOOKUP(C20,'База калорий'!A33:Z35,16,FALSE)</f>
        <v>#N/A</v>
      </c>
      <c r="AT20" t="e">
        <f>VLOOKUP(C20,'База калорий'!A33:Z35,17,FALSE)</f>
        <v>#N/A</v>
      </c>
      <c r="AU20" t="e">
        <f>VLOOKUP(C20,'База калорий'!A33:Z35,18,FALSE)</f>
        <v>#N/A</v>
      </c>
      <c r="AV20" t="e">
        <f>VLOOKUP(C20,'База калорий'!A33:Z35,19,FALSE)</f>
        <v>#N/A</v>
      </c>
      <c r="AW20" t="e">
        <f>VLOOKUP(C20,'База калорий'!A33:Z35,20,FALSE)</f>
        <v>#N/A</v>
      </c>
      <c r="AX20" t="e">
        <f>VLOOKUP(C20,'База калорий'!A33:Z35,21,FALSE)</f>
        <v>#N/A</v>
      </c>
      <c r="AY20" t="e">
        <f>VLOOKUP(C20,'База калорий'!A33:Z35,22,FALSE)</f>
        <v>#N/A</v>
      </c>
      <c r="AZ20" t="e">
        <f>VLOOKUP(C20,'База калорий'!A33:Z35,23,FALSE)</f>
        <v>#N/A</v>
      </c>
      <c r="BA20" t="e">
        <f>VLOOKUP(C20,'База калорий'!A33:Z35,24,FALSE)</f>
        <v>#N/A</v>
      </c>
      <c r="BB20" t="e">
        <f>VLOOKUP(C20,'База калорий'!A33:Z35,25,FALSE)</f>
        <v>#N/A</v>
      </c>
      <c r="BC20" t="e">
        <f>VLOOKUP(C20,'База калорий'!A33:Z35,26,FALSE)</f>
        <v>#N/A</v>
      </c>
    </row>
    <row r="21" spans="1:55" x14ac:dyDescent="0.3">
      <c r="E21" t="str">
        <f t="shared" si="1"/>
        <v xml:space="preserve"> </v>
      </c>
      <c r="F21" t="str">
        <f t="shared" si="2"/>
        <v xml:space="preserve"> </v>
      </c>
      <c r="G21" t="str">
        <f t="shared" si="3"/>
        <v xml:space="preserve"> </v>
      </c>
      <c r="H21" t="str">
        <f t="shared" si="4"/>
        <v xml:space="preserve"> </v>
      </c>
      <c r="I21" t="str">
        <f t="shared" si="5"/>
        <v xml:space="preserve"> </v>
      </c>
      <c r="J21" t="str">
        <f t="shared" si="6"/>
        <v xml:space="preserve"> </v>
      </c>
      <c r="K21" t="str">
        <f t="shared" si="7"/>
        <v xml:space="preserve"> </v>
      </c>
      <c r="L21" t="str">
        <f t="shared" si="8"/>
        <v xml:space="preserve"> </v>
      </c>
      <c r="M21" t="str">
        <f t="shared" si="9"/>
        <v xml:space="preserve"> </v>
      </c>
      <c r="N21" t="str">
        <f t="shared" si="10"/>
        <v xml:space="preserve"> </v>
      </c>
      <c r="O21" t="str">
        <f t="shared" si="11"/>
        <v xml:space="preserve"> </v>
      </c>
      <c r="P21" t="str">
        <f t="shared" si="12"/>
        <v xml:space="preserve"> </v>
      </c>
      <c r="Q21" t="str">
        <f t="shared" si="13"/>
        <v xml:space="preserve"> </v>
      </c>
      <c r="R21" t="str">
        <f t="shared" si="14"/>
        <v xml:space="preserve"> </v>
      </c>
      <c r="S21" t="str">
        <f t="shared" si="15"/>
        <v xml:space="preserve"> </v>
      </c>
      <c r="T21" t="str">
        <f t="shared" si="16"/>
        <v xml:space="preserve"> </v>
      </c>
      <c r="U21" t="str">
        <f t="shared" si="17"/>
        <v xml:space="preserve"> </v>
      </c>
      <c r="V21" t="str">
        <f t="shared" si="18"/>
        <v xml:space="preserve"> </v>
      </c>
      <c r="W21" t="str">
        <f t="shared" si="19"/>
        <v xml:space="preserve"> </v>
      </c>
      <c r="X21" t="str">
        <f t="shared" si="20"/>
        <v xml:space="preserve"> </v>
      </c>
      <c r="Y21" t="str">
        <f t="shared" si="21"/>
        <v xml:space="preserve"> </v>
      </c>
      <c r="Z21" t="str">
        <f t="shared" si="22"/>
        <v xml:space="preserve"> </v>
      </c>
      <c r="AA21" t="str">
        <f t="shared" si="23"/>
        <v xml:space="preserve"> </v>
      </c>
      <c r="AB21" t="str">
        <f t="shared" si="24"/>
        <v xml:space="preserve"> </v>
      </c>
      <c r="AC21" t="str">
        <f t="shared" si="25"/>
        <v xml:space="preserve"> </v>
      </c>
      <c r="AE21" t="e">
        <f>VLOOKUP(C21,'База калорий'!A34:Z36,2,FALSE)</f>
        <v>#N/A</v>
      </c>
      <c r="AF21" t="e">
        <f>VLOOKUP(C21,'База калорий'!A34:Z36,3,FALSE)</f>
        <v>#N/A</v>
      </c>
      <c r="AG21" t="e">
        <f>VLOOKUP(C21,'База калорий'!A34:Z36,4,FALSE)</f>
        <v>#N/A</v>
      </c>
      <c r="AH21" t="e">
        <f>VLOOKUP(C21,'База калорий'!A34:Z36,5,FALSE)</f>
        <v>#N/A</v>
      </c>
      <c r="AI21" t="e">
        <f>VLOOKUP(C21,'База калорий'!A34:Z36,6,FALSE)</f>
        <v>#N/A</v>
      </c>
      <c r="AJ21" t="e">
        <f>VLOOKUP(C21,'База калорий'!A34:Z36,7,FALSE)</f>
        <v>#N/A</v>
      </c>
      <c r="AK21" t="e">
        <f>VLOOKUP(C21,'База калорий'!A34:Z36,8,FALSE)</f>
        <v>#N/A</v>
      </c>
      <c r="AL21" t="e">
        <f>VLOOKUP(C21,'База калорий'!A34:Z36,9,FALSE)</f>
        <v>#N/A</v>
      </c>
      <c r="AM21" t="e">
        <f>VLOOKUP(C21,'База калорий'!A34:Z36,10,FALSE)</f>
        <v>#N/A</v>
      </c>
      <c r="AN21" t="e">
        <f>VLOOKUP(C21,'База калорий'!A34:Z36,11,FALSE)</f>
        <v>#N/A</v>
      </c>
      <c r="AO21" t="e">
        <f>VLOOKUP(C21,'База калорий'!A34:Z36,12,FALSE)</f>
        <v>#N/A</v>
      </c>
      <c r="AP21" t="e">
        <f>VLOOKUP(C21,'База калорий'!A34:Z36,13,FALSE)</f>
        <v>#N/A</v>
      </c>
      <c r="AQ21" t="e">
        <f>VLOOKUP(C21,'База калорий'!A34:Z36,14,FALSE)</f>
        <v>#N/A</v>
      </c>
      <c r="AR21" t="e">
        <f>VLOOKUP(C21,'База калорий'!A34:Z36,15,FALSE)</f>
        <v>#N/A</v>
      </c>
      <c r="AS21" t="e">
        <f>VLOOKUP(C21,'База калорий'!A34:Z36,16,FALSE)</f>
        <v>#N/A</v>
      </c>
      <c r="AT21" t="e">
        <f>VLOOKUP(C21,'База калорий'!A34:Z36,17,FALSE)</f>
        <v>#N/A</v>
      </c>
      <c r="AU21" t="e">
        <f>VLOOKUP(C21,'База калорий'!A34:Z36,18,FALSE)</f>
        <v>#N/A</v>
      </c>
      <c r="AV21" t="e">
        <f>VLOOKUP(C21,'База калорий'!A34:Z36,19,FALSE)</f>
        <v>#N/A</v>
      </c>
      <c r="AW21" t="e">
        <f>VLOOKUP(C21,'База калорий'!A34:Z36,20,FALSE)</f>
        <v>#N/A</v>
      </c>
      <c r="AX21" t="e">
        <f>VLOOKUP(C21,'База калорий'!A34:Z36,21,FALSE)</f>
        <v>#N/A</v>
      </c>
      <c r="AY21" t="e">
        <f>VLOOKUP(C21,'База калорий'!A34:Z36,22,FALSE)</f>
        <v>#N/A</v>
      </c>
      <c r="AZ21" t="e">
        <f>VLOOKUP(C21,'База калорий'!A34:Z36,23,FALSE)</f>
        <v>#N/A</v>
      </c>
      <c r="BA21" t="e">
        <f>VLOOKUP(C21,'База калорий'!A34:Z36,24,FALSE)</f>
        <v>#N/A</v>
      </c>
      <c r="BB21" t="e">
        <f>VLOOKUP(C21,'База калорий'!A34:Z36,25,FALSE)</f>
        <v>#N/A</v>
      </c>
      <c r="BC21" t="e">
        <f>VLOOKUP(C21,'База калорий'!A34:Z36,26,FALSE)</f>
        <v>#N/A</v>
      </c>
    </row>
    <row r="22" spans="1:55" x14ac:dyDescent="0.3">
      <c r="E22" t="str">
        <f t="shared" si="1"/>
        <v xml:space="preserve"> </v>
      </c>
      <c r="F22" t="str">
        <f t="shared" si="2"/>
        <v xml:space="preserve"> </v>
      </c>
      <c r="G22" t="str">
        <f t="shared" si="3"/>
        <v xml:space="preserve"> </v>
      </c>
      <c r="H22" t="str">
        <f t="shared" si="4"/>
        <v xml:space="preserve"> </v>
      </c>
      <c r="I22" t="str">
        <f t="shared" si="5"/>
        <v xml:space="preserve"> </v>
      </c>
      <c r="J22" t="str">
        <f t="shared" si="6"/>
        <v xml:space="preserve"> </v>
      </c>
      <c r="K22" t="str">
        <f t="shared" si="7"/>
        <v xml:space="preserve"> </v>
      </c>
      <c r="L22" t="str">
        <f t="shared" si="8"/>
        <v xml:space="preserve"> </v>
      </c>
      <c r="M22" t="str">
        <f t="shared" si="9"/>
        <v xml:space="preserve"> </v>
      </c>
      <c r="N22" t="str">
        <f t="shared" si="10"/>
        <v xml:space="preserve"> </v>
      </c>
      <c r="O22" t="str">
        <f t="shared" si="11"/>
        <v xml:space="preserve"> </v>
      </c>
      <c r="P22" t="str">
        <f t="shared" si="12"/>
        <v xml:space="preserve"> </v>
      </c>
      <c r="Q22" t="str">
        <f t="shared" si="13"/>
        <v xml:space="preserve"> </v>
      </c>
      <c r="R22" t="str">
        <f t="shared" si="14"/>
        <v xml:space="preserve"> </v>
      </c>
      <c r="S22" t="str">
        <f t="shared" si="15"/>
        <v xml:space="preserve"> </v>
      </c>
      <c r="T22" t="str">
        <f t="shared" si="16"/>
        <v xml:space="preserve"> </v>
      </c>
      <c r="U22" t="str">
        <f t="shared" si="17"/>
        <v xml:space="preserve"> </v>
      </c>
      <c r="V22" t="str">
        <f t="shared" si="18"/>
        <v xml:space="preserve"> </v>
      </c>
      <c r="W22" t="str">
        <f t="shared" si="19"/>
        <v xml:space="preserve"> </v>
      </c>
      <c r="X22" t="str">
        <f t="shared" si="20"/>
        <v xml:space="preserve"> </v>
      </c>
      <c r="Y22" t="str">
        <f t="shared" si="21"/>
        <v xml:space="preserve"> </v>
      </c>
      <c r="Z22" t="str">
        <f t="shared" si="22"/>
        <v xml:space="preserve"> </v>
      </c>
      <c r="AA22" t="str">
        <f t="shared" si="23"/>
        <v xml:space="preserve"> </v>
      </c>
      <c r="AB22" t="str">
        <f t="shared" si="24"/>
        <v xml:space="preserve"> </v>
      </c>
      <c r="AC22" t="str">
        <f t="shared" si="25"/>
        <v xml:space="preserve"> </v>
      </c>
      <c r="AE22" t="e">
        <f>VLOOKUP(C22,'База калорий'!A35:Z37,2,FALSE)</f>
        <v>#N/A</v>
      </c>
      <c r="AF22" t="e">
        <f>VLOOKUP(C22,'База калорий'!A35:Z37,3,FALSE)</f>
        <v>#N/A</v>
      </c>
      <c r="AG22" t="e">
        <f>VLOOKUP(C22,'База калорий'!A35:Z37,4,FALSE)</f>
        <v>#N/A</v>
      </c>
      <c r="AH22" t="e">
        <f>VLOOKUP(C22,'База калорий'!A35:Z37,5,FALSE)</f>
        <v>#N/A</v>
      </c>
      <c r="AI22" t="e">
        <f>VLOOKUP(C22,'База калорий'!A35:Z37,6,FALSE)</f>
        <v>#N/A</v>
      </c>
      <c r="AJ22" t="e">
        <f>VLOOKUP(C22,'База калорий'!A35:Z37,7,FALSE)</f>
        <v>#N/A</v>
      </c>
      <c r="AK22" t="e">
        <f>VLOOKUP(C22,'База калорий'!A35:Z37,8,FALSE)</f>
        <v>#N/A</v>
      </c>
      <c r="AL22" t="e">
        <f>VLOOKUP(C22,'База калорий'!A35:Z37,9,FALSE)</f>
        <v>#N/A</v>
      </c>
      <c r="AM22" t="e">
        <f>VLOOKUP(C22,'База калорий'!A35:Z37,10,FALSE)</f>
        <v>#N/A</v>
      </c>
      <c r="AN22" t="e">
        <f>VLOOKUP(C22,'База калорий'!A35:Z37,11,FALSE)</f>
        <v>#N/A</v>
      </c>
      <c r="AO22" t="e">
        <f>VLOOKUP(C22,'База калорий'!A35:Z37,12,FALSE)</f>
        <v>#N/A</v>
      </c>
      <c r="AP22" t="e">
        <f>VLOOKUP(C22,'База калорий'!A35:Z37,13,FALSE)</f>
        <v>#N/A</v>
      </c>
      <c r="AQ22" t="e">
        <f>VLOOKUP(C22,'База калорий'!A35:Z37,14,FALSE)</f>
        <v>#N/A</v>
      </c>
      <c r="AR22" t="e">
        <f>VLOOKUP(C22,'База калорий'!A35:Z37,15,FALSE)</f>
        <v>#N/A</v>
      </c>
      <c r="AS22" t="e">
        <f>VLOOKUP(C22,'База калорий'!A35:Z37,16,FALSE)</f>
        <v>#N/A</v>
      </c>
      <c r="AT22" t="e">
        <f>VLOOKUP(C22,'База калорий'!A35:Z37,17,FALSE)</f>
        <v>#N/A</v>
      </c>
      <c r="AU22" t="e">
        <f>VLOOKUP(C22,'База калорий'!A35:Z37,18,FALSE)</f>
        <v>#N/A</v>
      </c>
      <c r="AV22" t="e">
        <f>VLOOKUP(C22,'База калорий'!A35:Z37,19,FALSE)</f>
        <v>#N/A</v>
      </c>
      <c r="AW22" t="e">
        <f>VLOOKUP(C22,'База калорий'!A35:Z37,20,FALSE)</f>
        <v>#N/A</v>
      </c>
      <c r="AX22" t="e">
        <f>VLOOKUP(C22,'База калорий'!A35:Z37,21,FALSE)</f>
        <v>#N/A</v>
      </c>
      <c r="AY22" t="e">
        <f>VLOOKUP(C22,'База калорий'!A35:Z37,22,FALSE)</f>
        <v>#N/A</v>
      </c>
      <c r="AZ22" t="e">
        <f>VLOOKUP(C22,'База калорий'!A35:Z37,23,FALSE)</f>
        <v>#N/A</v>
      </c>
      <c r="BA22" t="e">
        <f>VLOOKUP(C22,'База калорий'!A35:Z37,24,FALSE)</f>
        <v>#N/A</v>
      </c>
      <c r="BB22" t="e">
        <f>VLOOKUP(C22,'База калорий'!A35:Z37,25,FALSE)</f>
        <v>#N/A</v>
      </c>
      <c r="BC22" t="e">
        <f>VLOOKUP(C22,'База калорий'!A35:Z37,26,FALSE)</f>
        <v>#N/A</v>
      </c>
    </row>
    <row r="23" spans="1:55" x14ac:dyDescent="0.3">
      <c r="E23" t="str">
        <f t="shared" si="1"/>
        <v xml:space="preserve"> </v>
      </c>
      <c r="F23" t="str">
        <f t="shared" si="2"/>
        <v xml:space="preserve"> </v>
      </c>
      <c r="G23" t="str">
        <f t="shared" si="3"/>
        <v xml:space="preserve"> </v>
      </c>
      <c r="H23" t="str">
        <f t="shared" si="4"/>
        <v xml:space="preserve"> </v>
      </c>
      <c r="I23" t="str">
        <f t="shared" si="5"/>
        <v xml:space="preserve"> </v>
      </c>
      <c r="J23" t="str">
        <f t="shared" si="6"/>
        <v xml:space="preserve"> </v>
      </c>
      <c r="K23" t="str">
        <f t="shared" si="7"/>
        <v xml:space="preserve"> </v>
      </c>
      <c r="L23" t="str">
        <f t="shared" si="8"/>
        <v xml:space="preserve"> </v>
      </c>
      <c r="M23" t="str">
        <f t="shared" si="9"/>
        <v xml:space="preserve"> </v>
      </c>
      <c r="N23" t="str">
        <f t="shared" si="10"/>
        <v xml:space="preserve"> </v>
      </c>
      <c r="O23" t="str">
        <f t="shared" si="11"/>
        <v xml:space="preserve"> </v>
      </c>
      <c r="P23" t="str">
        <f t="shared" si="12"/>
        <v xml:space="preserve"> </v>
      </c>
      <c r="Q23" t="str">
        <f t="shared" si="13"/>
        <v xml:space="preserve"> </v>
      </c>
      <c r="R23" t="str">
        <f t="shared" si="14"/>
        <v xml:space="preserve"> </v>
      </c>
      <c r="S23" t="str">
        <f t="shared" si="15"/>
        <v xml:space="preserve"> </v>
      </c>
      <c r="T23" t="str">
        <f t="shared" si="16"/>
        <v xml:space="preserve"> </v>
      </c>
      <c r="U23" t="str">
        <f t="shared" si="17"/>
        <v xml:space="preserve"> </v>
      </c>
      <c r="V23" t="str">
        <f t="shared" si="18"/>
        <v xml:space="preserve"> </v>
      </c>
      <c r="W23" t="str">
        <f t="shared" si="19"/>
        <v xml:space="preserve"> </v>
      </c>
      <c r="X23" t="str">
        <f t="shared" si="20"/>
        <v xml:space="preserve"> </v>
      </c>
      <c r="Y23" t="str">
        <f t="shared" si="21"/>
        <v xml:space="preserve"> </v>
      </c>
      <c r="Z23" t="str">
        <f t="shared" si="22"/>
        <v xml:space="preserve"> </v>
      </c>
      <c r="AA23" t="str">
        <f t="shared" si="23"/>
        <v xml:space="preserve"> </v>
      </c>
      <c r="AB23" t="str">
        <f t="shared" si="24"/>
        <v xml:space="preserve"> </v>
      </c>
      <c r="AC23" t="str">
        <f t="shared" si="25"/>
        <v xml:space="preserve"> </v>
      </c>
      <c r="AE23" t="e">
        <f>VLOOKUP(C23,'База калорий'!A36:Z38,2,FALSE)</f>
        <v>#N/A</v>
      </c>
      <c r="AF23" t="e">
        <f>VLOOKUP(C23,'База калорий'!A36:Z38,3,FALSE)</f>
        <v>#N/A</v>
      </c>
      <c r="AG23" t="e">
        <f>VLOOKUP(C23,'База калорий'!A36:Z38,4,FALSE)</f>
        <v>#N/A</v>
      </c>
      <c r="AH23" t="e">
        <f>VLOOKUP(C23,'База калорий'!A36:Z38,5,FALSE)</f>
        <v>#N/A</v>
      </c>
      <c r="AI23" t="e">
        <f>VLOOKUP(C23,'База калорий'!A36:Z38,6,FALSE)</f>
        <v>#N/A</v>
      </c>
      <c r="AJ23" t="e">
        <f>VLOOKUP(C23,'База калорий'!A36:Z38,7,FALSE)</f>
        <v>#N/A</v>
      </c>
      <c r="AK23" t="e">
        <f>VLOOKUP(C23,'База калорий'!A36:Z38,8,FALSE)</f>
        <v>#N/A</v>
      </c>
      <c r="AL23" t="e">
        <f>VLOOKUP(C23,'База калорий'!A36:Z38,9,FALSE)</f>
        <v>#N/A</v>
      </c>
      <c r="AM23" t="e">
        <f>VLOOKUP(C23,'База калорий'!A36:Z38,10,FALSE)</f>
        <v>#N/A</v>
      </c>
      <c r="AN23" t="e">
        <f>VLOOKUP(C23,'База калорий'!A36:Z38,11,FALSE)</f>
        <v>#N/A</v>
      </c>
      <c r="AO23" t="e">
        <f>VLOOKUP(C23,'База калорий'!A36:Z38,12,FALSE)</f>
        <v>#N/A</v>
      </c>
      <c r="AP23" t="e">
        <f>VLOOKUP(C23,'База калорий'!A36:Z38,13,FALSE)</f>
        <v>#N/A</v>
      </c>
      <c r="AQ23" t="e">
        <f>VLOOKUP(C23,'База калорий'!A36:Z38,14,FALSE)</f>
        <v>#N/A</v>
      </c>
      <c r="AR23" t="e">
        <f>VLOOKUP(C23,'База калорий'!A36:Z38,15,FALSE)</f>
        <v>#N/A</v>
      </c>
      <c r="AS23" t="e">
        <f>VLOOKUP(C23,'База калорий'!A36:Z38,16,FALSE)</f>
        <v>#N/A</v>
      </c>
      <c r="AT23" t="e">
        <f>VLOOKUP(C23,'База калорий'!A36:Z38,17,FALSE)</f>
        <v>#N/A</v>
      </c>
      <c r="AU23" t="e">
        <f>VLOOKUP(C23,'База калорий'!A36:Z38,18,FALSE)</f>
        <v>#N/A</v>
      </c>
      <c r="AV23" t="e">
        <f>VLOOKUP(C23,'База калорий'!A36:Z38,19,FALSE)</f>
        <v>#N/A</v>
      </c>
      <c r="AW23" t="e">
        <f>VLOOKUP(C23,'База калорий'!A36:Z38,20,FALSE)</f>
        <v>#N/A</v>
      </c>
      <c r="AX23" t="e">
        <f>VLOOKUP(C23,'База калорий'!A36:Z38,21,FALSE)</f>
        <v>#N/A</v>
      </c>
      <c r="AY23" t="e">
        <f>VLOOKUP(C23,'База калорий'!A36:Z38,22,FALSE)</f>
        <v>#N/A</v>
      </c>
      <c r="AZ23" t="e">
        <f>VLOOKUP(C23,'База калорий'!A36:Z38,23,FALSE)</f>
        <v>#N/A</v>
      </c>
      <c r="BA23" t="e">
        <f>VLOOKUP(C23,'База калорий'!A36:Z38,24,FALSE)</f>
        <v>#N/A</v>
      </c>
      <c r="BB23" t="e">
        <f>VLOOKUP(C23,'База калорий'!A36:Z38,25,FALSE)</f>
        <v>#N/A</v>
      </c>
      <c r="BC23" t="e">
        <f>VLOOKUP(C23,'База калорий'!A36:Z38,26,FALSE)</f>
        <v>#N/A</v>
      </c>
    </row>
    <row r="24" spans="1:55" x14ac:dyDescent="0.3">
      <c r="E24" t="str">
        <f t="shared" si="1"/>
        <v xml:space="preserve"> </v>
      </c>
      <c r="F24" t="str">
        <f t="shared" si="2"/>
        <v xml:space="preserve"> </v>
      </c>
      <c r="G24" t="str">
        <f t="shared" si="3"/>
        <v xml:space="preserve"> </v>
      </c>
      <c r="H24" t="str">
        <f t="shared" si="4"/>
        <v xml:space="preserve"> </v>
      </c>
      <c r="I24" t="str">
        <f t="shared" si="5"/>
        <v xml:space="preserve"> </v>
      </c>
      <c r="J24" t="str">
        <f t="shared" si="6"/>
        <v xml:space="preserve"> </v>
      </c>
      <c r="K24" t="str">
        <f t="shared" si="7"/>
        <v xml:space="preserve"> </v>
      </c>
      <c r="L24" t="str">
        <f t="shared" si="8"/>
        <v xml:space="preserve"> </v>
      </c>
      <c r="M24" t="str">
        <f t="shared" si="9"/>
        <v xml:space="preserve"> </v>
      </c>
      <c r="N24" t="str">
        <f t="shared" si="10"/>
        <v xml:space="preserve"> </v>
      </c>
      <c r="O24" t="str">
        <f t="shared" si="11"/>
        <v xml:space="preserve"> </v>
      </c>
      <c r="P24" t="str">
        <f t="shared" si="12"/>
        <v xml:space="preserve"> </v>
      </c>
      <c r="Q24" t="str">
        <f t="shared" si="13"/>
        <v xml:space="preserve"> </v>
      </c>
      <c r="R24" t="str">
        <f t="shared" si="14"/>
        <v xml:space="preserve"> </v>
      </c>
      <c r="S24" t="str">
        <f t="shared" si="15"/>
        <v xml:space="preserve"> </v>
      </c>
      <c r="T24" t="str">
        <f t="shared" si="16"/>
        <v xml:space="preserve"> </v>
      </c>
      <c r="U24" t="str">
        <f t="shared" si="17"/>
        <v xml:space="preserve"> </v>
      </c>
      <c r="V24" t="str">
        <f t="shared" si="18"/>
        <v xml:space="preserve"> </v>
      </c>
      <c r="W24" t="str">
        <f t="shared" si="19"/>
        <v xml:space="preserve"> </v>
      </c>
      <c r="X24" t="str">
        <f t="shared" si="20"/>
        <v xml:space="preserve"> </v>
      </c>
      <c r="Y24" t="str">
        <f t="shared" si="21"/>
        <v xml:space="preserve"> </v>
      </c>
      <c r="Z24" t="str">
        <f t="shared" si="22"/>
        <v xml:space="preserve"> </v>
      </c>
      <c r="AA24" t="str">
        <f t="shared" si="23"/>
        <v xml:space="preserve"> </v>
      </c>
      <c r="AB24" t="str">
        <f t="shared" si="24"/>
        <v xml:space="preserve"> </v>
      </c>
      <c r="AC24" t="str">
        <f t="shared" si="25"/>
        <v xml:space="preserve"> </v>
      </c>
      <c r="AE24" t="e">
        <f>VLOOKUP(C24,'База калорий'!A37:Z39,2,FALSE)</f>
        <v>#N/A</v>
      </c>
      <c r="AF24" t="e">
        <f>VLOOKUP(C24,'База калорий'!A37:Z39,3,FALSE)</f>
        <v>#N/A</v>
      </c>
      <c r="AG24" t="e">
        <f>VLOOKUP(C24,'База калорий'!A37:Z39,4,FALSE)</f>
        <v>#N/A</v>
      </c>
      <c r="AH24" t="e">
        <f>VLOOKUP(C24,'База калорий'!A37:Z39,5,FALSE)</f>
        <v>#N/A</v>
      </c>
      <c r="AI24" t="e">
        <f>VLOOKUP(C24,'База калорий'!A37:Z39,6,FALSE)</f>
        <v>#N/A</v>
      </c>
      <c r="AJ24" t="e">
        <f>VLOOKUP(C24,'База калорий'!A37:Z39,7,FALSE)</f>
        <v>#N/A</v>
      </c>
      <c r="AK24" t="e">
        <f>VLOOKUP(C24,'База калорий'!A37:Z39,8,FALSE)</f>
        <v>#N/A</v>
      </c>
      <c r="AL24" t="e">
        <f>VLOOKUP(C24,'База калорий'!A37:Z39,9,FALSE)</f>
        <v>#N/A</v>
      </c>
      <c r="AM24" t="e">
        <f>VLOOKUP(C24,'База калорий'!A37:Z39,10,FALSE)</f>
        <v>#N/A</v>
      </c>
      <c r="AN24" t="e">
        <f>VLOOKUP(C24,'База калорий'!A37:Z39,11,FALSE)</f>
        <v>#N/A</v>
      </c>
      <c r="AO24" t="e">
        <f>VLOOKUP(C24,'База калорий'!A37:Z39,12,FALSE)</f>
        <v>#N/A</v>
      </c>
      <c r="AP24" t="e">
        <f>VLOOKUP(C24,'База калорий'!A37:Z39,13,FALSE)</f>
        <v>#N/A</v>
      </c>
      <c r="AQ24" t="e">
        <f>VLOOKUP(C24,'База калорий'!A37:Z39,14,FALSE)</f>
        <v>#N/A</v>
      </c>
      <c r="AR24" t="e">
        <f>VLOOKUP(C24,'База калорий'!A37:Z39,15,FALSE)</f>
        <v>#N/A</v>
      </c>
      <c r="AS24" t="e">
        <f>VLOOKUP(C24,'База калорий'!A37:Z39,16,FALSE)</f>
        <v>#N/A</v>
      </c>
      <c r="AT24" t="e">
        <f>VLOOKUP(C24,'База калорий'!A37:Z39,17,FALSE)</f>
        <v>#N/A</v>
      </c>
      <c r="AU24" t="e">
        <f>VLOOKUP(C24,'База калорий'!A37:Z39,18,FALSE)</f>
        <v>#N/A</v>
      </c>
      <c r="AV24" t="e">
        <f>VLOOKUP(C24,'База калорий'!A37:Z39,19,FALSE)</f>
        <v>#N/A</v>
      </c>
      <c r="AW24" t="e">
        <f>VLOOKUP(C24,'База калорий'!A37:Z39,20,FALSE)</f>
        <v>#N/A</v>
      </c>
      <c r="AX24" t="e">
        <f>VLOOKUP(C24,'База калорий'!A37:Z39,21,FALSE)</f>
        <v>#N/A</v>
      </c>
      <c r="AY24" t="e">
        <f>VLOOKUP(C24,'База калорий'!A37:Z39,22,FALSE)</f>
        <v>#N/A</v>
      </c>
      <c r="AZ24" t="e">
        <f>VLOOKUP(C24,'База калорий'!A37:Z39,23,FALSE)</f>
        <v>#N/A</v>
      </c>
      <c r="BA24" t="e">
        <f>VLOOKUP(C24,'База калорий'!A37:Z39,24,FALSE)</f>
        <v>#N/A</v>
      </c>
      <c r="BB24" t="e">
        <f>VLOOKUP(C24,'База калорий'!A37:Z39,25,FALSE)</f>
        <v>#N/A</v>
      </c>
      <c r="BC24" t="e">
        <f>VLOOKUP(C24,'База калорий'!A37:Z39,26,FALSE)</f>
        <v>#N/A</v>
      </c>
    </row>
    <row r="25" spans="1:55" x14ac:dyDescent="0.3">
      <c r="E25" t="str">
        <f t="shared" si="1"/>
        <v xml:space="preserve"> </v>
      </c>
      <c r="F25" t="str">
        <f t="shared" si="2"/>
        <v xml:space="preserve"> </v>
      </c>
      <c r="G25" t="str">
        <f t="shared" si="3"/>
        <v xml:space="preserve"> </v>
      </c>
      <c r="H25" t="str">
        <f t="shared" si="4"/>
        <v xml:space="preserve"> </v>
      </c>
      <c r="I25" t="str">
        <f t="shared" si="5"/>
        <v xml:space="preserve"> </v>
      </c>
      <c r="J25" t="str">
        <f t="shared" si="6"/>
        <v xml:space="preserve"> </v>
      </c>
      <c r="K25" t="str">
        <f t="shared" si="7"/>
        <v xml:space="preserve"> </v>
      </c>
      <c r="L25" t="str">
        <f t="shared" si="8"/>
        <v xml:space="preserve"> </v>
      </c>
      <c r="M25" t="str">
        <f t="shared" si="9"/>
        <v xml:space="preserve"> </v>
      </c>
      <c r="N25" t="str">
        <f t="shared" si="10"/>
        <v xml:space="preserve"> </v>
      </c>
      <c r="O25" t="str">
        <f t="shared" si="11"/>
        <v xml:space="preserve"> </v>
      </c>
      <c r="P25" t="str">
        <f t="shared" si="12"/>
        <v xml:space="preserve"> </v>
      </c>
      <c r="Q25" t="str">
        <f t="shared" si="13"/>
        <v xml:space="preserve"> </v>
      </c>
      <c r="R25" t="str">
        <f t="shared" si="14"/>
        <v xml:space="preserve"> </v>
      </c>
      <c r="S25" t="str">
        <f t="shared" si="15"/>
        <v xml:space="preserve"> </v>
      </c>
      <c r="T25" t="str">
        <f t="shared" si="16"/>
        <v xml:space="preserve"> </v>
      </c>
      <c r="U25" t="str">
        <f t="shared" si="17"/>
        <v xml:space="preserve"> </v>
      </c>
      <c r="V25" t="str">
        <f t="shared" si="18"/>
        <v xml:space="preserve"> </v>
      </c>
      <c r="W25" t="str">
        <f t="shared" si="19"/>
        <v xml:space="preserve"> </v>
      </c>
      <c r="X25" t="str">
        <f t="shared" si="20"/>
        <v xml:space="preserve"> </v>
      </c>
      <c r="Y25" t="str">
        <f t="shared" si="21"/>
        <v xml:space="preserve"> </v>
      </c>
      <c r="Z25" t="str">
        <f t="shared" si="22"/>
        <v xml:space="preserve"> </v>
      </c>
      <c r="AA25" t="str">
        <f t="shared" si="23"/>
        <v xml:space="preserve"> </v>
      </c>
      <c r="AB25" t="str">
        <f t="shared" si="24"/>
        <v xml:space="preserve"> </v>
      </c>
      <c r="AC25" t="str">
        <f t="shared" si="25"/>
        <v xml:space="preserve"> </v>
      </c>
      <c r="AE25" t="e">
        <f>VLOOKUP(C25,'База калорий'!A38:Z40,2,FALSE)</f>
        <v>#N/A</v>
      </c>
      <c r="AF25" t="e">
        <f>VLOOKUP(C25,'База калорий'!A38:Z40,3,FALSE)</f>
        <v>#N/A</v>
      </c>
      <c r="AG25" t="e">
        <f>VLOOKUP(C25,'База калорий'!A38:Z40,4,FALSE)</f>
        <v>#N/A</v>
      </c>
      <c r="AH25" t="e">
        <f>VLOOKUP(C25,'База калорий'!A38:Z40,5,FALSE)</f>
        <v>#N/A</v>
      </c>
      <c r="AI25" t="e">
        <f>VLOOKUP(C25,'База калорий'!A38:Z40,6,FALSE)</f>
        <v>#N/A</v>
      </c>
      <c r="AJ25" t="e">
        <f>VLOOKUP(C25,'База калорий'!A38:Z40,7,FALSE)</f>
        <v>#N/A</v>
      </c>
      <c r="AK25" t="e">
        <f>VLOOKUP(C25,'База калорий'!A38:Z40,8,FALSE)</f>
        <v>#N/A</v>
      </c>
      <c r="AL25" t="e">
        <f>VLOOKUP(C25,'База калорий'!A38:Z40,9,FALSE)</f>
        <v>#N/A</v>
      </c>
      <c r="AM25" t="e">
        <f>VLOOKUP(C25,'База калорий'!A38:Z40,10,FALSE)</f>
        <v>#N/A</v>
      </c>
      <c r="AN25" t="e">
        <f>VLOOKUP(C25,'База калорий'!A38:Z40,11,FALSE)</f>
        <v>#N/A</v>
      </c>
      <c r="AO25" t="e">
        <f>VLOOKUP(C25,'База калорий'!A38:Z40,12,FALSE)</f>
        <v>#N/A</v>
      </c>
      <c r="AP25" t="e">
        <f>VLOOKUP(C25,'База калорий'!A38:Z40,13,FALSE)</f>
        <v>#N/A</v>
      </c>
      <c r="AQ25" t="e">
        <f>VLOOKUP(C25,'База калорий'!A38:Z40,14,FALSE)</f>
        <v>#N/A</v>
      </c>
      <c r="AR25" t="e">
        <f>VLOOKUP(C25,'База калорий'!A38:Z40,15,FALSE)</f>
        <v>#N/A</v>
      </c>
      <c r="AS25" t="e">
        <f>VLOOKUP(C25,'База калорий'!A38:Z40,16,FALSE)</f>
        <v>#N/A</v>
      </c>
      <c r="AT25" t="e">
        <f>VLOOKUP(C25,'База калорий'!A38:Z40,17,FALSE)</f>
        <v>#N/A</v>
      </c>
      <c r="AU25" t="e">
        <f>VLOOKUP(C25,'База калорий'!A38:Z40,18,FALSE)</f>
        <v>#N/A</v>
      </c>
      <c r="AV25" t="e">
        <f>VLOOKUP(C25,'База калорий'!A38:Z40,19,FALSE)</f>
        <v>#N/A</v>
      </c>
      <c r="AW25" t="e">
        <f>VLOOKUP(C25,'База калорий'!A38:Z40,20,FALSE)</f>
        <v>#N/A</v>
      </c>
      <c r="AX25" t="e">
        <f>VLOOKUP(C25,'База калорий'!A38:Z40,21,FALSE)</f>
        <v>#N/A</v>
      </c>
      <c r="AY25" t="e">
        <f>VLOOKUP(C25,'База калорий'!A38:Z40,22,FALSE)</f>
        <v>#N/A</v>
      </c>
      <c r="AZ25" t="e">
        <f>VLOOKUP(C25,'База калорий'!A38:Z40,23,FALSE)</f>
        <v>#N/A</v>
      </c>
      <c r="BA25" t="e">
        <f>VLOOKUP(C25,'База калорий'!A38:Z40,24,FALSE)</f>
        <v>#N/A</v>
      </c>
      <c r="BB25" t="e">
        <f>VLOOKUP(C25,'База калорий'!A38:Z40,25,FALSE)</f>
        <v>#N/A</v>
      </c>
      <c r="BC25" t="e">
        <f>VLOOKUP(C25,'База калорий'!A38:Z40,26,FALSE)</f>
        <v>#N/A</v>
      </c>
    </row>
    <row r="26" spans="1:55" x14ac:dyDescent="0.3">
      <c r="E26" t="str">
        <f t="shared" si="1"/>
        <v xml:space="preserve"> </v>
      </c>
      <c r="F26" t="str">
        <f t="shared" si="2"/>
        <v xml:space="preserve"> </v>
      </c>
      <c r="G26" t="str">
        <f t="shared" si="3"/>
        <v xml:space="preserve"> </v>
      </c>
      <c r="H26" t="str">
        <f t="shared" si="4"/>
        <v xml:space="preserve"> </v>
      </c>
      <c r="I26" t="str">
        <f t="shared" si="5"/>
        <v xml:space="preserve"> </v>
      </c>
      <c r="J26" t="str">
        <f t="shared" si="6"/>
        <v xml:space="preserve"> </v>
      </c>
      <c r="K26" t="str">
        <f t="shared" si="7"/>
        <v xml:space="preserve"> </v>
      </c>
      <c r="L26" t="str">
        <f t="shared" si="8"/>
        <v xml:space="preserve"> </v>
      </c>
      <c r="M26" t="str">
        <f t="shared" si="9"/>
        <v xml:space="preserve"> </v>
      </c>
      <c r="N26" t="str">
        <f t="shared" si="10"/>
        <v xml:space="preserve"> </v>
      </c>
      <c r="O26" t="str">
        <f t="shared" si="11"/>
        <v xml:space="preserve"> </v>
      </c>
      <c r="P26" t="str">
        <f t="shared" si="12"/>
        <v xml:space="preserve"> </v>
      </c>
      <c r="Q26" t="str">
        <f t="shared" si="13"/>
        <v xml:space="preserve"> </v>
      </c>
      <c r="R26" t="str">
        <f t="shared" si="14"/>
        <v xml:space="preserve"> </v>
      </c>
      <c r="S26" t="str">
        <f t="shared" si="15"/>
        <v xml:space="preserve"> </v>
      </c>
      <c r="T26" t="str">
        <f t="shared" si="16"/>
        <v xml:space="preserve"> </v>
      </c>
      <c r="U26" t="str">
        <f t="shared" si="17"/>
        <v xml:space="preserve"> </v>
      </c>
      <c r="V26" t="str">
        <f t="shared" si="18"/>
        <v xml:space="preserve"> </v>
      </c>
      <c r="W26" t="str">
        <f t="shared" si="19"/>
        <v xml:space="preserve"> </v>
      </c>
      <c r="X26" t="str">
        <f t="shared" si="20"/>
        <v xml:space="preserve"> </v>
      </c>
      <c r="Y26" t="str">
        <f t="shared" si="21"/>
        <v xml:space="preserve"> </v>
      </c>
      <c r="Z26" t="str">
        <f t="shared" si="22"/>
        <v xml:space="preserve"> </v>
      </c>
      <c r="AA26" t="str">
        <f t="shared" si="23"/>
        <v xml:space="preserve"> </v>
      </c>
      <c r="AB26" t="str">
        <f t="shared" si="24"/>
        <v xml:space="preserve"> </v>
      </c>
      <c r="AC26" t="str">
        <f t="shared" si="25"/>
        <v xml:space="preserve"> </v>
      </c>
      <c r="AE26" t="e">
        <f>VLOOKUP(C26,'База калорий'!A39:Z41,2,FALSE)</f>
        <v>#N/A</v>
      </c>
      <c r="AF26" t="e">
        <f>VLOOKUP(C26,'База калорий'!A39:Z41,3,FALSE)</f>
        <v>#N/A</v>
      </c>
      <c r="AG26" t="e">
        <f>VLOOKUP(C26,'База калорий'!A39:Z41,4,FALSE)</f>
        <v>#N/A</v>
      </c>
      <c r="AH26" t="e">
        <f>VLOOKUP(C26,'База калорий'!A39:Z41,5,FALSE)</f>
        <v>#N/A</v>
      </c>
      <c r="AI26" t="e">
        <f>VLOOKUP(C26,'База калорий'!A39:Z41,6,FALSE)</f>
        <v>#N/A</v>
      </c>
      <c r="AJ26" t="e">
        <f>VLOOKUP(C26,'База калорий'!A39:Z41,7,FALSE)</f>
        <v>#N/A</v>
      </c>
      <c r="AK26" t="e">
        <f>VLOOKUP(C26,'База калорий'!A39:Z41,8,FALSE)</f>
        <v>#N/A</v>
      </c>
      <c r="AL26" t="e">
        <f>VLOOKUP(C26,'База калорий'!A39:Z41,9,FALSE)</f>
        <v>#N/A</v>
      </c>
      <c r="AM26" t="e">
        <f>VLOOKUP(C26,'База калорий'!A39:Z41,10,FALSE)</f>
        <v>#N/A</v>
      </c>
      <c r="AN26" t="e">
        <f>VLOOKUP(C26,'База калорий'!A39:Z41,11,FALSE)</f>
        <v>#N/A</v>
      </c>
      <c r="AO26" t="e">
        <f>VLOOKUP(C26,'База калорий'!A39:Z41,12,FALSE)</f>
        <v>#N/A</v>
      </c>
      <c r="AP26" t="e">
        <f>VLOOKUP(C26,'База калорий'!A39:Z41,13,FALSE)</f>
        <v>#N/A</v>
      </c>
      <c r="AQ26" t="e">
        <f>VLOOKUP(C26,'База калорий'!A39:Z41,14,FALSE)</f>
        <v>#N/A</v>
      </c>
      <c r="AR26" t="e">
        <f>VLOOKUP(C26,'База калорий'!A39:Z41,15,FALSE)</f>
        <v>#N/A</v>
      </c>
      <c r="AS26" t="e">
        <f>VLOOKUP(C26,'База калорий'!A39:Z41,16,FALSE)</f>
        <v>#N/A</v>
      </c>
      <c r="AT26" t="e">
        <f>VLOOKUP(C26,'База калорий'!A39:Z41,17,FALSE)</f>
        <v>#N/A</v>
      </c>
      <c r="AU26" t="e">
        <f>VLOOKUP(C26,'База калорий'!A39:Z41,18,FALSE)</f>
        <v>#N/A</v>
      </c>
      <c r="AV26" t="e">
        <f>VLOOKUP(C26,'База калорий'!A39:Z41,19,FALSE)</f>
        <v>#N/A</v>
      </c>
      <c r="AW26" t="e">
        <f>VLOOKUP(C26,'База калорий'!A39:Z41,20,FALSE)</f>
        <v>#N/A</v>
      </c>
      <c r="AX26" t="e">
        <f>VLOOKUP(C26,'База калорий'!A39:Z41,21,FALSE)</f>
        <v>#N/A</v>
      </c>
      <c r="AY26" t="e">
        <f>VLOOKUP(C26,'База калорий'!A39:Z41,22,FALSE)</f>
        <v>#N/A</v>
      </c>
      <c r="AZ26" t="e">
        <f>VLOOKUP(C26,'База калорий'!A39:Z41,23,FALSE)</f>
        <v>#N/A</v>
      </c>
      <c r="BA26" t="e">
        <f>VLOOKUP(C26,'База калорий'!A39:Z41,24,FALSE)</f>
        <v>#N/A</v>
      </c>
      <c r="BB26" t="e">
        <f>VLOOKUP(C26,'База калорий'!A39:Z41,25,FALSE)</f>
        <v>#N/A</v>
      </c>
      <c r="BC26" t="e">
        <f>VLOOKUP(C26,'База калорий'!A39:Z41,26,FALSE)</f>
        <v>#N/A</v>
      </c>
    </row>
    <row r="27" spans="1:55" x14ac:dyDescent="0.3">
      <c r="E27" t="str">
        <f t="shared" si="1"/>
        <v xml:space="preserve"> </v>
      </c>
      <c r="F27" t="str">
        <f t="shared" si="2"/>
        <v xml:space="preserve"> </v>
      </c>
      <c r="G27" t="str">
        <f t="shared" si="3"/>
        <v xml:space="preserve"> </v>
      </c>
      <c r="H27" t="str">
        <f t="shared" si="4"/>
        <v xml:space="preserve"> </v>
      </c>
      <c r="I27" t="str">
        <f t="shared" si="5"/>
        <v xml:space="preserve"> </v>
      </c>
      <c r="J27" t="str">
        <f t="shared" si="6"/>
        <v xml:space="preserve"> </v>
      </c>
      <c r="K27" t="str">
        <f t="shared" si="7"/>
        <v xml:space="preserve"> </v>
      </c>
      <c r="L27" t="str">
        <f t="shared" si="8"/>
        <v xml:space="preserve"> </v>
      </c>
      <c r="M27" t="str">
        <f t="shared" si="9"/>
        <v xml:space="preserve"> </v>
      </c>
      <c r="N27" t="str">
        <f t="shared" si="10"/>
        <v xml:space="preserve"> </v>
      </c>
      <c r="O27" t="str">
        <f t="shared" si="11"/>
        <v xml:space="preserve"> </v>
      </c>
      <c r="P27" t="str">
        <f t="shared" si="12"/>
        <v xml:space="preserve"> </v>
      </c>
      <c r="Q27" t="str">
        <f t="shared" si="13"/>
        <v xml:space="preserve"> </v>
      </c>
      <c r="R27" t="str">
        <f t="shared" si="14"/>
        <v xml:space="preserve"> </v>
      </c>
      <c r="S27" t="str">
        <f t="shared" si="15"/>
        <v xml:space="preserve"> </v>
      </c>
      <c r="T27" t="str">
        <f t="shared" si="16"/>
        <v xml:space="preserve"> </v>
      </c>
      <c r="U27" t="str">
        <f t="shared" si="17"/>
        <v xml:space="preserve"> </v>
      </c>
      <c r="V27" t="str">
        <f t="shared" si="18"/>
        <v xml:space="preserve"> </v>
      </c>
      <c r="W27" t="str">
        <f t="shared" si="19"/>
        <v xml:space="preserve"> </v>
      </c>
      <c r="X27" t="str">
        <f t="shared" si="20"/>
        <v xml:space="preserve"> </v>
      </c>
      <c r="Y27" t="str">
        <f t="shared" si="21"/>
        <v xml:space="preserve"> </v>
      </c>
      <c r="Z27" t="str">
        <f t="shared" si="22"/>
        <v xml:space="preserve"> </v>
      </c>
      <c r="AA27" t="str">
        <f t="shared" si="23"/>
        <v xml:space="preserve"> </v>
      </c>
      <c r="AB27" t="str">
        <f t="shared" si="24"/>
        <v xml:space="preserve"> </v>
      </c>
      <c r="AC27" t="str">
        <f t="shared" si="25"/>
        <v xml:space="preserve"> </v>
      </c>
      <c r="AE27" t="e">
        <f>VLOOKUP(C27,'База калорий'!A40:Z42,2,FALSE)</f>
        <v>#N/A</v>
      </c>
      <c r="AF27" t="e">
        <f>VLOOKUP(C27,'База калорий'!A40:Z42,3,FALSE)</f>
        <v>#N/A</v>
      </c>
      <c r="AG27" t="e">
        <f>VLOOKUP(C27,'База калорий'!A40:Z42,4,FALSE)</f>
        <v>#N/A</v>
      </c>
      <c r="AH27" t="e">
        <f>VLOOKUP(C27,'База калорий'!A40:Z42,5,FALSE)</f>
        <v>#N/A</v>
      </c>
      <c r="AI27" t="e">
        <f>VLOOKUP(C27,'База калорий'!A40:Z42,6,FALSE)</f>
        <v>#N/A</v>
      </c>
      <c r="AJ27" t="e">
        <f>VLOOKUP(C27,'База калорий'!A40:Z42,7,FALSE)</f>
        <v>#N/A</v>
      </c>
      <c r="AK27" t="e">
        <f>VLOOKUP(C27,'База калорий'!A40:Z42,8,FALSE)</f>
        <v>#N/A</v>
      </c>
      <c r="AL27" t="e">
        <f>VLOOKUP(C27,'База калорий'!A40:Z42,9,FALSE)</f>
        <v>#N/A</v>
      </c>
      <c r="AM27" t="e">
        <f>VLOOKUP(C27,'База калорий'!A40:Z42,10,FALSE)</f>
        <v>#N/A</v>
      </c>
      <c r="AN27" t="e">
        <f>VLOOKUP(C27,'База калорий'!A40:Z42,11,FALSE)</f>
        <v>#N/A</v>
      </c>
      <c r="AO27" t="e">
        <f>VLOOKUP(C27,'База калорий'!A40:Z42,12,FALSE)</f>
        <v>#N/A</v>
      </c>
      <c r="AP27" t="e">
        <f>VLOOKUP(C27,'База калорий'!A40:Z42,13,FALSE)</f>
        <v>#N/A</v>
      </c>
      <c r="AQ27" t="e">
        <f>VLOOKUP(C27,'База калорий'!A40:Z42,14,FALSE)</f>
        <v>#N/A</v>
      </c>
      <c r="AR27" t="e">
        <f>VLOOKUP(C27,'База калорий'!A40:Z42,15,FALSE)</f>
        <v>#N/A</v>
      </c>
      <c r="AS27" t="e">
        <f>VLOOKUP(C27,'База калорий'!A40:Z42,16,FALSE)</f>
        <v>#N/A</v>
      </c>
      <c r="AT27" t="e">
        <f>VLOOKUP(C27,'База калорий'!A40:Z42,17,FALSE)</f>
        <v>#N/A</v>
      </c>
      <c r="AU27" t="e">
        <f>VLOOKUP(C27,'База калорий'!A40:Z42,18,FALSE)</f>
        <v>#N/A</v>
      </c>
      <c r="AV27" t="e">
        <f>VLOOKUP(C27,'База калорий'!A40:Z42,19,FALSE)</f>
        <v>#N/A</v>
      </c>
      <c r="AW27" t="e">
        <f>VLOOKUP(C27,'База калорий'!A40:Z42,20,FALSE)</f>
        <v>#N/A</v>
      </c>
      <c r="AX27" t="e">
        <f>VLOOKUP(C27,'База калорий'!A40:Z42,21,FALSE)</f>
        <v>#N/A</v>
      </c>
      <c r="AY27" t="e">
        <f>VLOOKUP(C27,'База калорий'!A40:Z42,22,FALSE)</f>
        <v>#N/A</v>
      </c>
      <c r="AZ27" t="e">
        <f>VLOOKUP(C27,'База калорий'!A40:Z42,23,FALSE)</f>
        <v>#N/A</v>
      </c>
      <c r="BA27" t="e">
        <f>VLOOKUP(C27,'База калорий'!A40:Z42,24,FALSE)</f>
        <v>#N/A</v>
      </c>
      <c r="BB27" t="e">
        <f>VLOOKUP(C27,'База калорий'!A40:Z42,25,FALSE)</f>
        <v>#N/A</v>
      </c>
      <c r="BC27" t="e">
        <f>VLOOKUP(C27,'База калорий'!A40:Z42,26,FALSE)</f>
        <v>#N/A</v>
      </c>
    </row>
    <row r="28" spans="1:55" x14ac:dyDescent="0.3">
      <c r="E28" t="str">
        <f t="shared" si="1"/>
        <v xml:space="preserve"> </v>
      </c>
      <c r="F28" t="str">
        <f t="shared" si="2"/>
        <v xml:space="preserve"> </v>
      </c>
      <c r="G28" t="str">
        <f t="shared" si="3"/>
        <v xml:space="preserve"> </v>
      </c>
      <c r="H28" t="str">
        <f t="shared" si="4"/>
        <v xml:space="preserve"> </v>
      </c>
      <c r="I28" t="str">
        <f t="shared" si="5"/>
        <v xml:space="preserve"> </v>
      </c>
      <c r="J28" t="str">
        <f t="shared" si="6"/>
        <v xml:space="preserve"> </v>
      </c>
      <c r="K28" t="str">
        <f t="shared" si="7"/>
        <v xml:space="preserve"> </v>
      </c>
      <c r="L28" t="str">
        <f t="shared" si="8"/>
        <v xml:space="preserve"> </v>
      </c>
      <c r="M28" t="str">
        <f t="shared" si="9"/>
        <v xml:space="preserve"> </v>
      </c>
      <c r="N28" t="str">
        <f t="shared" si="10"/>
        <v xml:space="preserve"> </v>
      </c>
      <c r="O28" t="str">
        <f t="shared" si="11"/>
        <v xml:space="preserve"> </v>
      </c>
      <c r="P28" t="str">
        <f t="shared" si="12"/>
        <v xml:space="preserve"> </v>
      </c>
      <c r="Q28" t="str">
        <f t="shared" si="13"/>
        <v xml:space="preserve"> </v>
      </c>
      <c r="R28" t="str">
        <f t="shared" si="14"/>
        <v xml:space="preserve"> </v>
      </c>
      <c r="S28" t="str">
        <f t="shared" si="15"/>
        <v xml:space="preserve"> </v>
      </c>
      <c r="T28" t="str">
        <f t="shared" si="16"/>
        <v xml:space="preserve"> </v>
      </c>
      <c r="U28" t="str">
        <f t="shared" si="17"/>
        <v xml:space="preserve"> </v>
      </c>
      <c r="V28" t="str">
        <f t="shared" si="18"/>
        <v xml:space="preserve"> </v>
      </c>
      <c r="W28" t="str">
        <f t="shared" si="19"/>
        <v xml:space="preserve"> </v>
      </c>
      <c r="X28" t="str">
        <f t="shared" si="20"/>
        <v xml:space="preserve"> </v>
      </c>
      <c r="Y28" t="str">
        <f t="shared" si="21"/>
        <v xml:space="preserve"> </v>
      </c>
      <c r="Z28" t="str">
        <f t="shared" si="22"/>
        <v xml:space="preserve"> </v>
      </c>
      <c r="AA28" t="str">
        <f t="shared" si="23"/>
        <v xml:space="preserve"> </v>
      </c>
      <c r="AB28" t="str">
        <f t="shared" si="24"/>
        <v xml:space="preserve"> </v>
      </c>
      <c r="AC28" t="str">
        <f t="shared" si="25"/>
        <v xml:space="preserve"> </v>
      </c>
      <c r="AE28" t="e">
        <f>VLOOKUP(C28,'База калорий'!A41:Z43,2,FALSE)</f>
        <v>#N/A</v>
      </c>
      <c r="AF28" t="e">
        <f>VLOOKUP(C28,'База калорий'!A41:Z43,3,FALSE)</f>
        <v>#N/A</v>
      </c>
      <c r="AG28" t="e">
        <f>VLOOKUP(C28,'База калорий'!A41:Z43,4,FALSE)</f>
        <v>#N/A</v>
      </c>
      <c r="AH28" t="e">
        <f>VLOOKUP(C28,'База калорий'!A41:Z43,5,FALSE)</f>
        <v>#N/A</v>
      </c>
      <c r="AI28" t="e">
        <f>VLOOKUP(C28,'База калорий'!A41:Z43,6,FALSE)</f>
        <v>#N/A</v>
      </c>
      <c r="AJ28" t="e">
        <f>VLOOKUP(C28,'База калорий'!A41:Z43,7,FALSE)</f>
        <v>#N/A</v>
      </c>
      <c r="AK28" t="e">
        <f>VLOOKUP(C28,'База калорий'!A41:Z43,8,FALSE)</f>
        <v>#N/A</v>
      </c>
      <c r="AL28" t="e">
        <f>VLOOKUP(C28,'База калорий'!A41:Z43,9,FALSE)</f>
        <v>#N/A</v>
      </c>
      <c r="AM28" t="e">
        <f>VLOOKUP(C28,'База калорий'!A41:Z43,10,FALSE)</f>
        <v>#N/A</v>
      </c>
      <c r="AN28" t="e">
        <f>VLOOKUP(C28,'База калорий'!A41:Z43,11,FALSE)</f>
        <v>#N/A</v>
      </c>
      <c r="AO28" t="e">
        <f>VLOOKUP(C28,'База калорий'!A41:Z43,12,FALSE)</f>
        <v>#N/A</v>
      </c>
      <c r="AP28" t="e">
        <f>VLOOKUP(C28,'База калорий'!A41:Z43,13,FALSE)</f>
        <v>#N/A</v>
      </c>
      <c r="AQ28" t="e">
        <f>VLOOKUP(C28,'База калорий'!A41:Z43,14,FALSE)</f>
        <v>#N/A</v>
      </c>
      <c r="AR28" t="e">
        <f>VLOOKUP(C28,'База калорий'!A41:Z43,15,FALSE)</f>
        <v>#N/A</v>
      </c>
      <c r="AS28" t="e">
        <f>VLOOKUP(C28,'База калорий'!A41:Z43,16,FALSE)</f>
        <v>#N/A</v>
      </c>
      <c r="AT28" t="e">
        <f>VLOOKUP(C28,'База калорий'!A41:Z43,17,FALSE)</f>
        <v>#N/A</v>
      </c>
      <c r="AU28" t="e">
        <f>VLOOKUP(C28,'База калорий'!A41:Z43,18,FALSE)</f>
        <v>#N/A</v>
      </c>
      <c r="AV28" t="e">
        <f>VLOOKUP(C28,'База калорий'!A41:Z43,19,FALSE)</f>
        <v>#N/A</v>
      </c>
      <c r="AW28" t="e">
        <f>VLOOKUP(C28,'База калорий'!A41:Z43,20,FALSE)</f>
        <v>#N/A</v>
      </c>
      <c r="AX28" t="e">
        <f>VLOOKUP(C28,'База калорий'!A41:Z43,21,FALSE)</f>
        <v>#N/A</v>
      </c>
      <c r="AY28" t="e">
        <f>VLOOKUP(C28,'База калорий'!A41:Z43,22,FALSE)</f>
        <v>#N/A</v>
      </c>
      <c r="AZ28" t="e">
        <f>VLOOKUP(C28,'База калорий'!A41:Z43,23,FALSE)</f>
        <v>#N/A</v>
      </c>
      <c r="BA28" t="e">
        <f>VLOOKUP(C28,'База калорий'!A41:Z43,24,FALSE)</f>
        <v>#N/A</v>
      </c>
      <c r="BB28" t="e">
        <f>VLOOKUP(C28,'База калорий'!A41:Z43,25,FALSE)</f>
        <v>#N/A</v>
      </c>
      <c r="BC28" t="e">
        <f>VLOOKUP(C28,'База калорий'!A41:Z43,26,FALSE)</f>
        <v>#N/A</v>
      </c>
    </row>
    <row r="29" spans="1:55" x14ac:dyDescent="0.3">
      <c r="E29" t="str">
        <f t="shared" si="1"/>
        <v xml:space="preserve"> </v>
      </c>
      <c r="F29" t="str">
        <f t="shared" si="2"/>
        <v xml:space="preserve"> </v>
      </c>
      <c r="G29" t="str">
        <f t="shared" si="3"/>
        <v xml:space="preserve"> </v>
      </c>
      <c r="H29" t="str">
        <f t="shared" si="4"/>
        <v xml:space="preserve"> </v>
      </c>
      <c r="I29" t="str">
        <f t="shared" si="5"/>
        <v xml:space="preserve"> </v>
      </c>
      <c r="J29" t="str">
        <f t="shared" si="6"/>
        <v xml:space="preserve"> </v>
      </c>
      <c r="K29" t="str">
        <f t="shared" si="7"/>
        <v xml:space="preserve"> </v>
      </c>
      <c r="L29" t="str">
        <f t="shared" si="8"/>
        <v xml:space="preserve"> </v>
      </c>
      <c r="M29" t="str">
        <f t="shared" si="9"/>
        <v xml:space="preserve"> </v>
      </c>
      <c r="N29" t="str">
        <f t="shared" si="10"/>
        <v xml:space="preserve"> </v>
      </c>
      <c r="O29" t="str">
        <f t="shared" si="11"/>
        <v xml:space="preserve"> </v>
      </c>
      <c r="P29" t="str">
        <f t="shared" si="12"/>
        <v xml:space="preserve"> </v>
      </c>
      <c r="Q29" t="str">
        <f t="shared" si="13"/>
        <v xml:space="preserve"> </v>
      </c>
      <c r="R29" t="str">
        <f t="shared" si="14"/>
        <v xml:space="preserve"> </v>
      </c>
      <c r="S29" t="str">
        <f t="shared" si="15"/>
        <v xml:space="preserve"> </v>
      </c>
      <c r="T29" t="str">
        <f t="shared" si="16"/>
        <v xml:space="preserve"> </v>
      </c>
      <c r="U29" t="str">
        <f t="shared" si="17"/>
        <v xml:space="preserve"> </v>
      </c>
      <c r="V29" t="str">
        <f t="shared" si="18"/>
        <v xml:space="preserve"> </v>
      </c>
      <c r="W29" t="str">
        <f t="shared" si="19"/>
        <v xml:space="preserve"> </v>
      </c>
      <c r="X29" t="str">
        <f t="shared" si="20"/>
        <v xml:space="preserve"> </v>
      </c>
      <c r="Y29" t="str">
        <f t="shared" si="21"/>
        <v xml:space="preserve"> </v>
      </c>
      <c r="Z29" t="str">
        <f t="shared" si="22"/>
        <v xml:space="preserve"> </v>
      </c>
      <c r="AA29" t="str">
        <f t="shared" si="23"/>
        <v xml:space="preserve"> </v>
      </c>
      <c r="AB29" t="str">
        <f t="shared" si="24"/>
        <v xml:space="preserve"> </v>
      </c>
      <c r="AC29" t="str">
        <f t="shared" si="25"/>
        <v xml:space="preserve"> </v>
      </c>
      <c r="AE29" t="e">
        <f>VLOOKUP(C29,'База калорий'!A42:Z44,2,FALSE)</f>
        <v>#N/A</v>
      </c>
      <c r="AF29" t="e">
        <f>VLOOKUP(C29,'База калорий'!A42:Z44,3,FALSE)</f>
        <v>#N/A</v>
      </c>
      <c r="AG29" t="e">
        <f>VLOOKUP(C29,'База калорий'!A42:Z44,4,FALSE)</f>
        <v>#N/A</v>
      </c>
      <c r="AH29" t="e">
        <f>VLOOKUP(C29,'База калорий'!A42:Z44,5,FALSE)</f>
        <v>#N/A</v>
      </c>
      <c r="AI29" t="e">
        <f>VLOOKUP(C29,'База калорий'!A42:Z44,6,FALSE)</f>
        <v>#N/A</v>
      </c>
      <c r="AJ29" t="e">
        <f>VLOOKUP(C29,'База калорий'!A42:Z44,7,FALSE)</f>
        <v>#N/A</v>
      </c>
      <c r="AK29" t="e">
        <f>VLOOKUP(C29,'База калорий'!A42:Z44,8,FALSE)</f>
        <v>#N/A</v>
      </c>
      <c r="AL29" t="e">
        <f>VLOOKUP(C29,'База калорий'!A42:Z44,9,FALSE)</f>
        <v>#N/A</v>
      </c>
      <c r="AM29" t="e">
        <f>VLOOKUP(C29,'База калорий'!A42:Z44,10,FALSE)</f>
        <v>#N/A</v>
      </c>
      <c r="AN29" t="e">
        <f>VLOOKUP(C29,'База калорий'!A42:Z44,11,FALSE)</f>
        <v>#N/A</v>
      </c>
      <c r="AO29" t="e">
        <f>VLOOKUP(C29,'База калорий'!A42:Z44,12,FALSE)</f>
        <v>#N/A</v>
      </c>
      <c r="AP29" t="e">
        <f>VLOOKUP(C29,'База калорий'!A42:Z44,13,FALSE)</f>
        <v>#N/A</v>
      </c>
      <c r="AQ29" t="e">
        <f>VLOOKUP(C29,'База калорий'!A42:Z44,14,FALSE)</f>
        <v>#N/A</v>
      </c>
      <c r="AR29" t="e">
        <f>VLOOKUP(C29,'База калорий'!A42:Z44,15,FALSE)</f>
        <v>#N/A</v>
      </c>
      <c r="AS29" t="e">
        <f>VLOOKUP(C29,'База калорий'!A42:Z44,16,FALSE)</f>
        <v>#N/A</v>
      </c>
      <c r="AT29" t="e">
        <f>VLOOKUP(C29,'База калорий'!A42:Z44,17,FALSE)</f>
        <v>#N/A</v>
      </c>
      <c r="AU29" t="e">
        <f>VLOOKUP(C29,'База калорий'!A42:Z44,18,FALSE)</f>
        <v>#N/A</v>
      </c>
      <c r="AV29" t="e">
        <f>VLOOKUP(C29,'База калорий'!A42:Z44,19,FALSE)</f>
        <v>#N/A</v>
      </c>
      <c r="AW29" t="e">
        <f>VLOOKUP(C29,'База калорий'!A42:Z44,20,FALSE)</f>
        <v>#N/A</v>
      </c>
      <c r="AX29" t="e">
        <f>VLOOKUP(C29,'База калорий'!A42:Z44,21,FALSE)</f>
        <v>#N/A</v>
      </c>
      <c r="AY29" t="e">
        <f>VLOOKUP(C29,'База калорий'!A42:Z44,22,FALSE)</f>
        <v>#N/A</v>
      </c>
      <c r="AZ29" t="e">
        <f>VLOOKUP(C29,'База калорий'!A42:Z44,23,FALSE)</f>
        <v>#N/A</v>
      </c>
      <c r="BA29" t="e">
        <f>VLOOKUP(C29,'База калорий'!A42:Z44,24,FALSE)</f>
        <v>#N/A</v>
      </c>
      <c r="BB29" t="e">
        <f>VLOOKUP(C29,'База калорий'!A42:Z44,25,FALSE)</f>
        <v>#N/A</v>
      </c>
      <c r="BC29" t="e">
        <f>VLOOKUP(C29,'База калорий'!A42:Z44,26,FALSE)</f>
        <v>#N/A</v>
      </c>
    </row>
    <row r="30" spans="1:55" ht="15" thickBot="1" x14ac:dyDescent="0.35">
      <c r="E30" t="str">
        <f t="shared" si="1"/>
        <v xml:space="preserve"> </v>
      </c>
      <c r="F30" t="str">
        <f t="shared" si="2"/>
        <v xml:space="preserve"> </v>
      </c>
      <c r="G30" t="str">
        <f t="shared" si="3"/>
        <v xml:space="preserve"> </v>
      </c>
      <c r="H30" t="str">
        <f t="shared" si="4"/>
        <v xml:space="preserve"> </v>
      </c>
      <c r="I30" t="str">
        <f t="shared" si="5"/>
        <v xml:space="preserve"> </v>
      </c>
      <c r="J30" t="str">
        <f t="shared" si="6"/>
        <v xml:space="preserve"> </v>
      </c>
      <c r="K30" t="str">
        <f t="shared" si="7"/>
        <v xml:space="preserve"> </v>
      </c>
      <c r="L30" t="str">
        <f t="shared" si="8"/>
        <v xml:space="preserve"> </v>
      </c>
      <c r="M30" t="str">
        <f t="shared" si="9"/>
        <v xml:space="preserve"> </v>
      </c>
      <c r="N30" t="str">
        <f t="shared" si="10"/>
        <v xml:space="preserve"> </v>
      </c>
      <c r="O30" t="str">
        <f t="shared" si="11"/>
        <v xml:space="preserve"> </v>
      </c>
      <c r="P30" t="str">
        <f t="shared" si="12"/>
        <v xml:space="preserve"> </v>
      </c>
      <c r="Q30" t="str">
        <f t="shared" si="13"/>
        <v xml:space="preserve"> </v>
      </c>
      <c r="R30" t="str">
        <f t="shared" si="14"/>
        <v xml:space="preserve"> </v>
      </c>
      <c r="S30" t="str">
        <f t="shared" si="15"/>
        <v xml:space="preserve"> </v>
      </c>
      <c r="T30" t="str">
        <f t="shared" si="16"/>
        <v xml:space="preserve"> </v>
      </c>
      <c r="U30" t="str">
        <f t="shared" si="17"/>
        <v xml:space="preserve"> </v>
      </c>
      <c r="V30" t="str">
        <f t="shared" si="18"/>
        <v xml:space="preserve"> </v>
      </c>
      <c r="W30" t="str">
        <f t="shared" si="19"/>
        <v xml:space="preserve"> </v>
      </c>
      <c r="X30" t="str">
        <f t="shared" si="20"/>
        <v xml:space="preserve"> </v>
      </c>
      <c r="Y30" t="str">
        <f t="shared" si="21"/>
        <v xml:space="preserve"> </v>
      </c>
      <c r="Z30" t="str">
        <f t="shared" si="22"/>
        <v xml:space="preserve"> </v>
      </c>
      <c r="AA30" t="str">
        <f t="shared" si="23"/>
        <v xml:space="preserve"> </v>
      </c>
      <c r="AB30" t="str">
        <f t="shared" si="24"/>
        <v xml:space="preserve"> </v>
      </c>
      <c r="AC30" t="str">
        <f t="shared" si="25"/>
        <v xml:space="preserve"> </v>
      </c>
      <c r="AE30" t="e">
        <f>VLOOKUP(C30,'База калорий'!A43:Z45,2,FALSE)</f>
        <v>#N/A</v>
      </c>
      <c r="AF30" t="e">
        <f>VLOOKUP(C30,'База калорий'!A43:Z45,3,FALSE)</f>
        <v>#N/A</v>
      </c>
      <c r="AG30" t="e">
        <f>VLOOKUP(C30,'База калорий'!A43:Z45,4,FALSE)</f>
        <v>#N/A</v>
      </c>
      <c r="AH30" t="e">
        <f>VLOOKUP(C30,'База калорий'!A43:Z45,5,FALSE)</f>
        <v>#N/A</v>
      </c>
      <c r="AI30" t="e">
        <f>VLOOKUP(C30,'База калорий'!A43:Z45,6,FALSE)</f>
        <v>#N/A</v>
      </c>
      <c r="AJ30" t="e">
        <f>VLOOKUP(C30,'База калорий'!A43:Z45,7,FALSE)</f>
        <v>#N/A</v>
      </c>
      <c r="AK30" t="e">
        <f>VLOOKUP(C30,'База калорий'!A43:Z45,8,FALSE)</f>
        <v>#N/A</v>
      </c>
      <c r="AL30" t="e">
        <f>VLOOKUP(C30,'База калорий'!A43:Z45,9,FALSE)</f>
        <v>#N/A</v>
      </c>
      <c r="AM30" t="e">
        <f>VLOOKUP(C30,'База калорий'!A43:Z45,10,FALSE)</f>
        <v>#N/A</v>
      </c>
      <c r="AN30" t="e">
        <f>VLOOKUP(C30,'База калорий'!A43:Z45,11,FALSE)</f>
        <v>#N/A</v>
      </c>
      <c r="AO30" t="e">
        <f>VLOOKUP(C30,'База калорий'!A43:Z45,12,FALSE)</f>
        <v>#N/A</v>
      </c>
      <c r="AP30" t="e">
        <f>VLOOKUP(C30,'База калорий'!A43:Z45,13,FALSE)</f>
        <v>#N/A</v>
      </c>
      <c r="AQ30" t="e">
        <f>VLOOKUP(C30,'База калорий'!A43:Z45,14,FALSE)</f>
        <v>#N/A</v>
      </c>
      <c r="AR30" t="e">
        <f>VLOOKUP(C30,'База калорий'!A43:Z45,15,FALSE)</f>
        <v>#N/A</v>
      </c>
      <c r="AS30" t="e">
        <f>VLOOKUP(C30,'База калорий'!A43:Z45,16,FALSE)</f>
        <v>#N/A</v>
      </c>
      <c r="AT30" t="e">
        <f>VLOOKUP(C30,'База калорий'!A43:Z45,17,FALSE)</f>
        <v>#N/A</v>
      </c>
      <c r="AU30" t="e">
        <f>VLOOKUP(C30,'База калорий'!A43:Z45,18,FALSE)</f>
        <v>#N/A</v>
      </c>
      <c r="AV30" t="e">
        <f>VLOOKUP(C30,'База калорий'!A43:Z45,19,FALSE)</f>
        <v>#N/A</v>
      </c>
      <c r="AW30" t="e">
        <f>VLOOKUP(C30,'База калорий'!A43:Z45,20,FALSE)</f>
        <v>#N/A</v>
      </c>
      <c r="AX30" t="e">
        <f>VLOOKUP(C30,'База калорий'!A43:Z45,21,FALSE)</f>
        <v>#N/A</v>
      </c>
      <c r="AY30" t="e">
        <f>VLOOKUP(C30,'База калорий'!A43:Z45,22,FALSE)</f>
        <v>#N/A</v>
      </c>
      <c r="AZ30" t="e">
        <f>VLOOKUP(C30,'База калорий'!A43:Z45,23,FALSE)</f>
        <v>#N/A</v>
      </c>
      <c r="BA30" t="e">
        <f>VLOOKUP(C30,'База калорий'!A43:Z45,24,FALSE)</f>
        <v>#N/A</v>
      </c>
      <c r="BB30" t="e">
        <f>VLOOKUP(C30,'База калорий'!A43:Z45,25,FALSE)</f>
        <v>#N/A</v>
      </c>
      <c r="BC30" t="e">
        <f>VLOOKUP(C30,'База калорий'!A43:Z45,26,FALSE)</f>
        <v>#N/A</v>
      </c>
    </row>
    <row r="31" spans="1:55" ht="63" thickBot="1" x14ac:dyDescent="0.65">
      <c r="A31" s="36" t="s">
        <v>91</v>
      </c>
      <c r="B31" s="34" t="s">
        <v>61</v>
      </c>
      <c r="C31" s="35">
        <v>0.375</v>
      </c>
      <c r="D31" s="62" t="s">
        <v>65</v>
      </c>
      <c r="E31" s="63" t="s">
        <v>58</v>
      </c>
      <c r="F31" s="64" t="s">
        <v>66</v>
      </c>
      <c r="G31" s="64" t="s">
        <v>67</v>
      </c>
      <c r="H31" s="65" t="s">
        <v>68</v>
      </c>
      <c r="I31" s="68" t="s">
        <v>70</v>
      </c>
      <c r="J31" s="68" t="s">
        <v>71</v>
      </c>
      <c r="K31" s="68" t="s">
        <v>72</v>
      </c>
      <c r="L31" s="68" t="s">
        <v>73</v>
      </c>
      <c r="M31" s="68" t="s">
        <v>74</v>
      </c>
      <c r="N31" s="68" t="s">
        <v>75</v>
      </c>
      <c r="O31" s="68" t="s">
        <v>76</v>
      </c>
      <c r="P31" s="69" t="s">
        <v>77</v>
      </c>
      <c r="Q31" s="70" t="s">
        <v>78</v>
      </c>
      <c r="R31" s="73" t="s">
        <v>79</v>
      </c>
      <c r="S31" s="69" t="s">
        <v>80</v>
      </c>
      <c r="T31" s="74" t="s">
        <v>81</v>
      </c>
      <c r="U31" s="70" t="s">
        <v>82</v>
      </c>
      <c r="V31" s="71" t="s">
        <v>83</v>
      </c>
      <c r="W31" s="72" t="s">
        <v>84</v>
      </c>
      <c r="X31" s="68" t="s">
        <v>85</v>
      </c>
      <c r="Y31" s="69" t="s">
        <v>86</v>
      </c>
      <c r="Z31" s="69" t="s">
        <v>87</v>
      </c>
      <c r="AA31" s="69" t="s">
        <v>88</v>
      </c>
      <c r="AB31" s="71" t="s">
        <v>89</v>
      </c>
      <c r="AC31" s="71" t="s">
        <v>90</v>
      </c>
    </row>
    <row r="32" spans="1:55" ht="15.75" customHeight="1" x14ac:dyDescent="0.3">
      <c r="A32" s="33" t="s">
        <v>62</v>
      </c>
      <c r="B32" s="33" t="s">
        <v>63</v>
      </c>
      <c r="C32" s="33" t="s">
        <v>64</v>
      </c>
      <c r="D32" s="63"/>
      <c r="E32" s="63"/>
      <c r="F32" s="64"/>
      <c r="G32" s="64"/>
      <c r="H32" s="65"/>
      <c r="I32" s="68"/>
      <c r="J32" s="68"/>
      <c r="K32" s="68"/>
      <c r="L32" s="68"/>
      <c r="M32" s="68"/>
      <c r="N32" s="68"/>
      <c r="O32" s="68"/>
      <c r="P32" s="69"/>
      <c r="Q32" s="70"/>
      <c r="R32" s="73"/>
      <c r="S32" s="69"/>
      <c r="T32" s="74"/>
      <c r="U32" s="70"/>
      <c r="V32" s="71"/>
      <c r="W32" s="72"/>
      <c r="X32" s="68"/>
      <c r="Y32" s="69"/>
      <c r="Z32" s="69"/>
      <c r="AA32" s="69"/>
      <c r="AB32" s="71"/>
      <c r="AC32" s="71"/>
    </row>
    <row r="33" spans="1:55" x14ac:dyDescent="0.3">
      <c r="E33" t="str">
        <f>IF(D33,SUM(AE33/100*D33)," ")</f>
        <v xml:space="preserve"> </v>
      </c>
      <c r="F33" t="str">
        <f>IF(D33,SUM(AF33/100*D33)," ")</f>
        <v xml:space="preserve"> </v>
      </c>
      <c r="G33" t="str">
        <f>IF(D33,SUM(AG33/100*D33)," ")</f>
        <v xml:space="preserve"> </v>
      </c>
      <c r="H33" t="str">
        <f>IF(D33,SUM(AH33/100*D33)," ")</f>
        <v xml:space="preserve"> </v>
      </c>
      <c r="I33" t="str">
        <f>IF(D33,SUM(AI33/100*D33)," ")</f>
        <v xml:space="preserve"> </v>
      </c>
      <c r="J33" t="str">
        <f>IF(D33,SUM(AE33/100*D33)," ")</f>
        <v xml:space="preserve"> </v>
      </c>
      <c r="K33" t="str">
        <f>IF(D33,SUM(AK33/100*D33)," ")</f>
        <v xml:space="preserve"> </v>
      </c>
      <c r="L33" t="str">
        <f>IF(D33,SUM(AL33/100*D33)," ")</f>
        <v xml:space="preserve"> </v>
      </c>
      <c r="M33" t="str">
        <f>IF(D33,SUM(AM33/100*D33)," ")</f>
        <v xml:space="preserve"> </v>
      </c>
      <c r="N33" t="str">
        <f>IF(D33,SUM(AN33/100*D33)," ")</f>
        <v xml:space="preserve"> </v>
      </c>
      <c r="O33" t="str">
        <f>IF(D33,SUM(AO33/100*D33)," ")</f>
        <v xml:space="preserve"> </v>
      </c>
      <c r="P33" t="str">
        <f>IF(D33,SUM(AP33/100*D33)," ")</f>
        <v xml:space="preserve"> </v>
      </c>
      <c r="Q33" t="str">
        <f>IF(D33,SUM(AQ33/100*D33)," ")</f>
        <v xml:space="preserve"> </v>
      </c>
      <c r="R33" t="str">
        <f>IF(D33,SUM(AR33/100*D33)," ")</f>
        <v xml:space="preserve"> </v>
      </c>
      <c r="S33" t="str">
        <f>IF(D33,SUM(AS33/100*D33)," ")</f>
        <v xml:space="preserve"> </v>
      </c>
      <c r="T33" t="str">
        <f>IF(D33,SUM(AT33/100*D33)," ")</f>
        <v xml:space="preserve"> </v>
      </c>
      <c r="U33" t="str">
        <f>IF(D33,SUM(AU33/100*D33)," ")</f>
        <v xml:space="preserve"> </v>
      </c>
      <c r="V33" t="str">
        <f>IF(D33,SUM(AV33/100*D33)," ")</f>
        <v xml:space="preserve"> </v>
      </c>
      <c r="W33" t="str">
        <f>IF(D33,SUM(AW33/100*D33)," ")</f>
        <v xml:space="preserve"> </v>
      </c>
      <c r="X33" t="str">
        <f>IF(D33,SUM(AX33/100*D33)," ")</f>
        <v xml:space="preserve"> </v>
      </c>
      <c r="Y33" t="str">
        <f>IF(D33,SUM(AY33/100*D33)," ")</f>
        <v xml:space="preserve"> </v>
      </c>
      <c r="Z33" t="str">
        <f>IF(D33,SUM(AZ33/100*D33)," ")</f>
        <v xml:space="preserve"> </v>
      </c>
      <c r="AA33" t="str">
        <f>IF(D33,SUM(BA33/100*D33)," ")</f>
        <v xml:space="preserve"> </v>
      </c>
      <c r="AB33" t="str">
        <f>IF(D33,SUM(BB33/100*D33)," ")</f>
        <v xml:space="preserve"> </v>
      </c>
      <c r="AC33" t="str">
        <f>IF(D33,SUM(BC33/100*D33)," ")</f>
        <v xml:space="preserve"> </v>
      </c>
      <c r="AE33" t="e">
        <f>VLOOKUP(C33,'База калорий'!A46:Z48,2,FALSE)</f>
        <v>#N/A</v>
      </c>
      <c r="AF33" t="e">
        <f>VLOOKUP(C33,'База калорий'!A46:Z48,3,FALSE)</f>
        <v>#N/A</v>
      </c>
      <c r="AG33" t="e">
        <f>VLOOKUP(C33,'База калорий'!A46:Z48,4,FALSE)</f>
        <v>#N/A</v>
      </c>
      <c r="AH33" t="e">
        <f>VLOOKUP(C33,'База калорий'!A46:Z48,5,FALSE)</f>
        <v>#N/A</v>
      </c>
      <c r="AI33" t="e">
        <f>VLOOKUP(C33,'База калорий'!A46:Z48,6,FALSE)</f>
        <v>#N/A</v>
      </c>
      <c r="AJ33" t="e">
        <f>VLOOKUP(C33,'База калорий'!A46:Z48,7,FALSE)</f>
        <v>#N/A</v>
      </c>
      <c r="AK33" t="e">
        <f>VLOOKUP(C33,'База калорий'!A46:Z48,8,FALSE)</f>
        <v>#N/A</v>
      </c>
      <c r="AL33" t="e">
        <f>VLOOKUP(C33,'База калорий'!A46:Z48,9,FALSE)</f>
        <v>#N/A</v>
      </c>
      <c r="AM33" t="e">
        <f>VLOOKUP(C33,'База калорий'!A46:Z48,10,FALSE)</f>
        <v>#N/A</v>
      </c>
      <c r="AN33" t="e">
        <f>VLOOKUP(C33,'База калорий'!A46:Z48,11,FALSE)</f>
        <v>#N/A</v>
      </c>
      <c r="AO33" t="e">
        <f>VLOOKUP(C33,'База калорий'!A46:Z48,12,FALSE)</f>
        <v>#N/A</v>
      </c>
      <c r="AP33" t="e">
        <f>VLOOKUP(C33,'База калорий'!A46:Z48,13,FALSE)</f>
        <v>#N/A</v>
      </c>
      <c r="AQ33" t="e">
        <f>VLOOKUP(C33,'База калорий'!A46:Z48,14,FALSE)</f>
        <v>#N/A</v>
      </c>
      <c r="AR33" t="e">
        <f>VLOOKUP(C33,'База калорий'!A46:Z48,15,FALSE)</f>
        <v>#N/A</v>
      </c>
      <c r="AS33" t="e">
        <f>VLOOKUP(C33,'База калорий'!A46:Z48,16,FALSE)</f>
        <v>#N/A</v>
      </c>
      <c r="AT33" t="e">
        <f>VLOOKUP(C33,'База калорий'!A46:Z48,17,FALSE)</f>
        <v>#N/A</v>
      </c>
      <c r="AU33" t="e">
        <f>VLOOKUP(C33,'База калорий'!A46:Z48,18,FALSE)</f>
        <v>#N/A</v>
      </c>
      <c r="AV33" t="e">
        <f>VLOOKUP(C33,'База калорий'!A46:Z48,19,FALSE)</f>
        <v>#N/A</v>
      </c>
      <c r="AW33" t="e">
        <f>VLOOKUP(C33,'База калорий'!A46:Z48,20,FALSE)</f>
        <v>#N/A</v>
      </c>
      <c r="AX33" t="e">
        <f>VLOOKUP(C33,'База калорий'!A46:Z48,21,FALSE)</f>
        <v>#N/A</v>
      </c>
      <c r="AY33" t="e">
        <f>VLOOKUP(C33,'База калорий'!A46:Z48,22,FALSE)</f>
        <v>#N/A</v>
      </c>
      <c r="AZ33" t="e">
        <f>VLOOKUP(C33,'База калорий'!A46:Z48,23,FALSE)</f>
        <v>#N/A</v>
      </c>
      <c r="BA33" t="e">
        <f>VLOOKUP(C33,'База калорий'!A46:Z48,24,FALSE)</f>
        <v>#N/A</v>
      </c>
      <c r="BB33" t="e">
        <f>VLOOKUP(C33,'База калорий'!A46:Z48,25,FALSE)</f>
        <v>#N/A</v>
      </c>
      <c r="BC33" t="e">
        <f>VLOOKUP(C33,'База калорий'!A46:Z48,26,FALSE)</f>
        <v>#N/A</v>
      </c>
    </row>
    <row r="34" spans="1:55" x14ac:dyDescent="0.3">
      <c r="E34" t="str">
        <f>IF(D34,SUM(AE34/100*D34)," ")</f>
        <v xml:space="preserve"> </v>
      </c>
      <c r="F34" t="str">
        <f>IF(D34,SUM(AF34/100*D34)," ")</f>
        <v xml:space="preserve"> </v>
      </c>
      <c r="G34" t="str">
        <f>IF(D34,SUM(AG34/100*D34)," ")</f>
        <v xml:space="preserve"> </v>
      </c>
      <c r="H34" t="str">
        <f>IF(D34,SUM(AH34/100*D34)," ")</f>
        <v xml:space="preserve"> </v>
      </c>
      <c r="I34" t="str">
        <f>IF(D34,SUM(AI34/100*D34)," ")</f>
        <v xml:space="preserve"> </v>
      </c>
      <c r="J34" t="str">
        <f>IF(D34,SUM(AE34/100*D34)," ")</f>
        <v xml:space="preserve"> </v>
      </c>
      <c r="K34" t="str">
        <f>IF(D34,SUM(AK34/100*D34)," ")</f>
        <v xml:space="preserve"> </v>
      </c>
      <c r="L34" t="str">
        <f>IF(D34,SUM(AL34/100*D34)," ")</f>
        <v xml:space="preserve"> </v>
      </c>
      <c r="M34" t="str">
        <f>IF(D34,SUM(AM34/100*D34)," ")</f>
        <v xml:space="preserve"> </v>
      </c>
      <c r="N34" t="str">
        <f>IF(D34,SUM(AN34/100*D34)," ")</f>
        <v xml:space="preserve"> </v>
      </c>
      <c r="O34" t="str">
        <f>IF(D34,SUM(AO34/100*D34)," ")</f>
        <v xml:space="preserve"> </v>
      </c>
      <c r="P34" t="str">
        <f>IF(D34,SUM(AP34/100*D34)," ")</f>
        <v xml:space="preserve"> </v>
      </c>
      <c r="Q34" t="str">
        <f>IF(D34,SUM(AQ34/100*D34)," ")</f>
        <v xml:space="preserve"> </v>
      </c>
      <c r="R34" t="str">
        <f>IF(D34,SUM(AR34/100*D34)," ")</f>
        <v xml:space="preserve"> </v>
      </c>
      <c r="S34" t="str">
        <f>IF(D34,SUM(AS34/100*D34)," ")</f>
        <v xml:space="preserve"> </v>
      </c>
      <c r="T34" t="str">
        <f>IF(D34,SUM(AT34/100*D34)," ")</f>
        <v xml:space="preserve"> </v>
      </c>
      <c r="U34" t="str">
        <f>IF(D34,SUM(AU34/100*D34)," ")</f>
        <v xml:space="preserve"> </v>
      </c>
      <c r="V34" t="str">
        <f>IF(D34,SUM(AV34/100*D34)," ")</f>
        <v xml:space="preserve"> </v>
      </c>
      <c r="W34" t="str">
        <f>IF(D34,SUM(AW34/100*D34)," ")</f>
        <v xml:space="preserve"> </v>
      </c>
      <c r="X34" t="str">
        <f>IF(D34,SUM(AX34/100*D34)," ")</f>
        <v xml:space="preserve"> </v>
      </c>
      <c r="Y34" t="str">
        <f>IF(D34,SUM(AY34/100*D34)," ")</f>
        <v xml:space="preserve"> </v>
      </c>
      <c r="Z34" t="str">
        <f>IF(D34,SUM(AZ34/100*D34)," ")</f>
        <v xml:space="preserve"> </v>
      </c>
      <c r="AA34" t="str">
        <f>IF(D34,SUM(BA34/100*D34)," ")</f>
        <v xml:space="preserve"> </v>
      </c>
      <c r="AB34" t="str">
        <f>IF(D34,SUM(BB34/100*D34)," ")</f>
        <v xml:space="preserve"> </v>
      </c>
      <c r="AC34" t="str">
        <f>IF(D34,SUM(BC34/100*D34)," ")</f>
        <v xml:space="preserve"> </v>
      </c>
      <c r="AE34" t="e">
        <f>VLOOKUP(C34,'База калорий'!A47:Z49,2,FALSE)</f>
        <v>#N/A</v>
      </c>
      <c r="AF34" t="e">
        <f>VLOOKUP(C34,'База калорий'!A47:Z49,3,FALSE)</f>
        <v>#N/A</v>
      </c>
      <c r="AG34" t="e">
        <f>VLOOKUP(C34,'База калорий'!A47:Z49,4,FALSE)</f>
        <v>#N/A</v>
      </c>
      <c r="AH34" t="e">
        <f>VLOOKUP(C34,'База калорий'!A47:Z49,5,FALSE)</f>
        <v>#N/A</v>
      </c>
      <c r="AI34" t="e">
        <f>VLOOKUP(C34,'База калорий'!A47:Z49,6,FALSE)</f>
        <v>#N/A</v>
      </c>
      <c r="AJ34" t="e">
        <f>VLOOKUP(C34,'База калорий'!A47:Z49,7,FALSE)</f>
        <v>#N/A</v>
      </c>
      <c r="AK34" t="e">
        <f>VLOOKUP(C34,'База калорий'!A47:Z49,8,FALSE)</f>
        <v>#N/A</v>
      </c>
      <c r="AL34" t="e">
        <f>VLOOKUP(C34,'База калорий'!A47:Z49,9,FALSE)</f>
        <v>#N/A</v>
      </c>
      <c r="AM34" t="e">
        <f>VLOOKUP(C34,'База калорий'!A47:Z49,10,FALSE)</f>
        <v>#N/A</v>
      </c>
      <c r="AN34" t="e">
        <f>VLOOKUP(C34,'База калорий'!A47:Z49,11,FALSE)</f>
        <v>#N/A</v>
      </c>
      <c r="AO34" t="e">
        <f>VLOOKUP(C34,'База калорий'!A47:Z49,12,FALSE)</f>
        <v>#N/A</v>
      </c>
      <c r="AP34" t="e">
        <f>VLOOKUP(C34,'База калорий'!A47:Z49,13,FALSE)</f>
        <v>#N/A</v>
      </c>
      <c r="AQ34" t="e">
        <f>VLOOKUP(C34,'База калорий'!A47:Z49,14,FALSE)</f>
        <v>#N/A</v>
      </c>
      <c r="AR34" t="e">
        <f>VLOOKUP(C34,'База калорий'!A47:Z49,15,FALSE)</f>
        <v>#N/A</v>
      </c>
      <c r="AS34" t="e">
        <f>VLOOKUP(C34,'База калорий'!A47:Z49,16,FALSE)</f>
        <v>#N/A</v>
      </c>
      <c r="AT34" t="e">
        <f>VLOOKUP(C34,'База калорий'!A47:Z49,17,FALSE)</f>
        <v>#N/A</v>
      </c>
      <c r="AU34" t="e">
        <f>VLOOKUP(C34,'База калорий'!A47:Z49,18,FALSE)</f>
        <v>#N/A</v>
      </c>
      <c r="AV34" t="e">
        <f>VLOOKUP(C34,'База калорий'!A47:Z49,19,FALSE)</f>
        <v>#N/A</v>
      </c>
      <c r="AW34" t="e">
        <f>VLOOKUP(C34,'База калорий'!A47:Z49,20,FALSE)</f>
        <v>#N/A</v>
      </c>
      <c r="AX34" t="e">
        <f>VLOOKUP(C34,'База калорий'!A47:Z49,21,FALSE)</f>
        <v>#N/A</v>
      </c>
      <c r="AY34" t="e">
        <f>VLOOKUP(C34,'База калорий'!A47:Z49,22,FALSE)</f>
        <v>#N/A</v>
      </c>
      <c r="AZ34" t="e">
        <f>VLOOKUP(C34,'База калорий'!A47:Z49,23,FALSE)</f>
        <v>#N/A</v>
      </c>
      <c r="BA34" t="e">
        <f>VLOOKUP(C34,'База калорий'!A47:Z49,24,FALSE)</f>
        <v>#N/A</v>
      </c>
      <c r="BB34" t="e">
        <f>VLOOKUP(C34,'База калорий'!A47:Z49,25,FALSE)</f>
        <v>#N/A</v>
      </c>
      <c r="BC34" t="e">
        <f>VLOOKUP(C34,'База калорий'!A47:Z49,26,FALSE)</f>
        <v>#N/A</v>
      </c>
    </row>
    <row r="35" spans="1:55" x14ac:dyDescent="0.3">
      <c r="E35" t="str">
        <f>IF(D35,SUM(AE35/100*D35)," ")</f>
        <v xml:space="preserve"> </v>
      </c>
      <c r="F35" t="str">
        <f>IF(D35,SUM(AF35/100*D35)," ")</f>
        <v xml:space="preserve"> </v>
      </c>
      <c r="G35" t="str">
        <f>IF(D35,SUM(AG35/100*D35)," ")</f>
        <v xml:space="preserve"> </v>
      </c>
      <c r="H35" t="str">
        <f>IF(D35,SUM(AH35/100*D35)," ")</f>
        <v xml:space="preserve"> </v>
      </c>
      <c r="I35" t="str">
        <f>IF(D35,SUM(AI35/100*D35)," ")</f>
        <v xml:space="preserve"> </v>
      </c>
      <c r="J35" t="str">
        <f>IF(D35,SUM(AE35/100*D35)," ")</f>
        <v xml:space="preserve"> </v>
      </c>
      <c r="K35" t="str">
        <f>IF(D35,SUM(AK35/100*D35)," ")</f>
        <v xml:space="preserve"> </v>
      </c>
      <c r="L35" t="str">
        <f>IF(D35,SUM(AL35/100*D35)," ")</f>
        <v xml:space="preserve"> </v>
      </c>
      <c r="M35" t="str">
        <f>IF(D35,SUM(AM35/100*D35)," ")</f>
        <v xml:space="preserve"> </v>
      </c>
      <c r="N35" t="str">
        <f>IF(D35,SUM(AN35/100*D35)," ")</f>
        <v xml:space="preserve"> </v>
      </c>
      <c r="O35" t="str">
        <f>IF(D35,SUM(AO35/100*D35)," ")</f>
        <v xml:space="preserve"> </v>
      </c>
      <c r="P35" t="str">
        <f>IF(D35,SUM(AP35/100*D35)," ")</f>
        <v xml:space="preserve"> </v>
      </c>
      <c r="Q35" t="str">
        <f>IF(D35,SUM(AQ35/100*D35)," ")</f>
        <v xml:space="preserve"> </v>
      </c>
      <c r="R35" t="str">
        <f>IF(D35,SUM(AR35/100*D35)," ")</f>
        <v xml:space="preserve"> </v>
      </c>
      <c r="S35" t="str">
        <f>IF(D35,SUM(AS35/100*D35)," ")</f>
        <v xml:space="preserve"> </v>
      </c>
      <c r="T35" t="str">
        <f>IF(D35,SUM(AT35/100*D35)," ")</f>
        <v xml:space="preserve"> </v>
      </c>
      <c r="U35" t="str">
        <f>IF(D35,SUM(AU35/100*D35)," ")</f>
        <v xml:space="preserve"> </v>
      </c>
      <c r="V35" t="str">
        <f>IF(D35,SUM(AV35/100*D35)," ")</f>
        <v xml:space="preserve"> </v>
      </c>
      <c r="W35" t="str">
        <f>IF(D35,SUM(AW35/100*D35)," ")</f>
        <v xml:space="preserve"> </v>
      </c>
      <c r="X35" t="str">
        <f>IF(D35,SUM(AX35/100*D35)," ")</f>
        <v xml:space="preserve"> </v>
      </c>
      <c r="Y35" t="str">
        <f>IF(D35,SUM(AY35/100*D35)," ")</f>
        <v xml:space="preserve"> </v>
      </c>
      <c r="Z35" t="str">
        <f>IF(D35,SUM(AZ35/100*D35)," ")</f>
        <v xml:space="preserve"> </v>
      </c>
      <c r="AA35" t="str">
        <f>IF(D35,SUM(BA35/100*D35)," ")</f>
        <v xml:space="preserve"> </v>
      </c>
      <c r="AB35" t="str">
        <f>IF(D35,SUM(BB35/100*D35)," ")</f>
        <v xml:space="preserve"> </v>
      </c>
      <c r="AC35" t="str">
        <f>IF(D35,SUM(BC35/100*D35)," ")</f>
        <v xml:space="preserve"> </v>
      </c>
      <c r="AE35" t="e">
        <f>VLOOKUP(C35,'База калорий'!A48:Z50,2,FALSE)</f>
        <v>#N/A</v>
      </c>
      <c r="AF35" t="e">
        <f>VLOOKUP(C35,'База калорий'!A48:Z50,3,FALSE)</f>
        <v>#N/A</v>
      </c>
      <c r="AG35" t="e">
        <f>VLOOKUP(C35,'База калорий'!A48:Z50,4,FALSE)</f>
        <v>#N/A</v>
      </c>
      <c r="AH35" t="e">
        <f>VLOOKUP(C35,'База калорий'!A48:Z50,5,FALSE)</f>
        <v>#N/A</v>
      </c>
      <c r="AI35" t="e">
        <f>VLOOKUP(C35,'База калорий'!A48:Z50,6,FALSE)</f>
        <v>#N/A</v>
      </c>
      <c r="AJ35" t="e">
        <f>VLOOKUP(C35,'База калорий'!A48:Z50,7,FALSE)</f>
        <v>#N/A</v>
      </c>
      <c r="AK35" t="e">
        <f>VLOOKUP(C35,'База калорий'!A48:Z50,8,FALSE)</f>
        <v>#N/A</v>
      </c>
      <c r="AL35" t="e">
        <f>VLOOKUP(C35,'База калорий'!A48:Z50,9,FALSE)</f>
        <v>#N/A</v>
      </c>
      <c r="AM35" t="e">
        <f>VLOOKUP(C35,'База калорий'!A48:Z50,10,FALSE)</f>
        <v>#N/A</v>
      </c>
      <c r="AN35" t="e">
        <f>VLOOKUP(C35,'База калорий'!A48:Z50,11,FALSE)</f>
        <v>#N/A</v>
      </c>
      <c r="AO35" t="e">
        <f>VLOOKUP(C35,'База калорий'!A48:Z50,12,FALSE)</f>
        <v>#N/A</v>
      </c>
      <c r="AP35" t="e">
        <f>VLOOKUP(C35,'База калорий'!A48:Z50,13,FALSE)</f>
        <v>#N/A</v>
      </c>
      <c r="AQ35" t="e">
        <f>VLOOKUP(C35,'База калорий'!A48:Z50,14,FALSE)</f>
        <v>#N/A</v>
      </c>
      <c r="AR35" t="e">
        <f>VLOOKUP(C35,'База калорий'!A48:Z50,15,FALSE)</f>
        <v>#N/A</v>
      </c>
      <c r="AS35" t="e">
        <f>VLOOKUP(C35,'База калорий'!A48:Z50,16,FALSE)</f>
        <v>#N/A</v>
      </c>
      <c r="AT35" t="e">
        <f>VLOOKUP(C35,'База калорий'!A48:Z50,17,FALSE)</f>
        <v>#N/A</v>
      </c>
      <c r="AU35" t="e">
        <f>VLOOKUP(C35,'База калорий'!A48:Z50,18,FALSE)</f>
        <v>#N/A</v>
      </c>
      <c r="AV35" t="e">
        <f>VLOOKUP(C35,'База калорий'!A48:Z50,19,FALSE)</f>
        <v>#N/A</v>
      </c>
      <c r="AW35" t="e">
        <f>VLOOKUP(C35,'База калорий'!A48:Z50,20,FALSE)</f>
        <v>#N/A</v>
      </c>
      <c r="AX35" t="e">
        <f>VLOOKUP(C35,'База калорий'!A48:Z50,21,FALSE)</f>
        <v>#N/A</v>
      </c>
      <c r="AY35" t="e">
        <f>VLOOKUP(C35,'База калорий'!A48:Z50,22,FALSE)</f>
        <v>#N/A</v>
      </c>
      <c r="AZ35" t="e">
        <f>VLOOKUP(C35,'База калорий'!A48:Z50,23,FALSE)</f>
        <v>#N/A</v>
      </c>
      <c r="BA35" t="e">
        <f>VLOOKUP(C35,'База калорий'!A48:Z50,24,FALSE)</f>
        <v>#N/A</v>
      </c>
      <c r="BB35" t="e">
        <f>VLOOKUP(C35,'База калорий'!A48:Z50,25,FALSE)</f>
        <v>#N/A</v>
      </c>
      <c r="BC35" t="e">
        <f>VLOOKUP(C35,'База калорий'!A48:Z50,26,FALSE)</f>
        <v>#N/A</v>
      </c>
    </row>
    <row r="36" spans="1:55" x14ac:dyDescent="0.3">
      <c r="E36" t="str">
        <f>IF(D36,SUM(AE36/100*D36)," ")</f>
        <v xml:space="preserve"> </v>
      </c>
      <c r="F36" t="str">
        <f>IF(D36,SUM(AF36/100*D36)," ")</f>
        <v xml:space="preserve"> </v>
      </c>
      <c r="G36" t="str">
        <f>IF(D36,SUM(AG36/100*D36)," ")</f>
        <v xml:space="preserve"> </v>
      </c>
      <c r="H36" t="str">
        <f>IF(D36,SUM(AH36/100*D36)," ")</f>
        <v xml:space="preserve"> </v>
      </c>
      <c r="I36" t="str">
        <f>IF(D36,SUM(AI36/100*D36)," ")</f>
        <v xml:space="preserve"> </v>
      </c>
      <c r="J36" t="str">
        <f>IF(D36,SUM(AE36/100*D36)," ")</f>
        <v xml:space="preserve"> </v>
      </c>
      <c r="K36" t="str">
        <f>IF(D36,SUM(AK36/100*D36)," ")</f>
        <v xml:space="preserve"> </v>
      </c>
      <c r="L36" t="str">
        <f>IF(D36,SUM(AL36/100*D36)," ")</f>
        <v xml:space="preserve"> </v>
      </c>
      <c r="M36" t="str">
        <f>IF(D36,SUM(AM36/100*D36)," ")</f>
        <v xml:space="preserve"> </v>
      </c>
      <c r="N36" t="str">
        <f>IF(D36,SUM(AN36/100*D36)," ")</f>
        <v xml:space="preserve"> </v>
      </c>
      <c r="O36" t="str">
        <f>IF(D36,SUM(AO36/100*D36)," ")</f>
        <v xml:space="preserve"> </v>
      </c>
      <c r="P36" t="str">
        <f>IF(D36,SUM(AP36/100*D36)," ")</f>
        <v xml:space="preserve"> </v>
      </c>
      <c r="Q36" t="str">
        <f>IF(D36,SUM(AQ36/100*D36)," ")</f>
        <v xml:space="preserve"> </v>
      </c>
      <c r="R36" t="str">
        <f>IF(D36,SUM(AR36/100*D36)," ")</f>
        <v xml:space="preserve"> </v>
      </c>
      <c r="S36" t="str">
        <f>IF(D36,SUM(AS36/100*D36)," ")</f>
        <v xml:space="preserve"> </v>
      </c>
      <c r="T36" t="str">
        <f>IF(D36,SUM(AT36/100*D36)," ")</f>
        <v xml:space="preserve"> </v>
      </c>
      <c r="U36" t="str">
        <f>IF(D36,SUM(AU36/100*D36)," ")</f>
        <v xml:space="preserve"> </v>
      </c>
      <c r="V36" t="str">
        <f>IF(D36,SUM(AV36/100*D36)," ")</f>
        <v xml:space="preserve"> </v>
      </c>
      <c r="W36" t="str">
        <f>IF(D36,SUM(AW36/100*D36)," ")</f>
        <v xml:space="preserve"> </v>
      </c>
      <c r="X36" t="str">
        <f>IF(D36,SUM(AX36/100*D36)," ")</f>
        <v xml:space="preserve"> </v>
      </c>
      <c r="Y36" t="str">
        <f>IF(D36,SUM(AY36/100*D36)," ")</f>
        <v xml:space="preserve"> </v>
      </c>
      <c r="Z36" t="str">
        <f>IF(D36,SUM(AZ36/100*D36)," ")</f>
        <v xml:space="preserve"> </v>
      </c>
      <c r="AA36" t="str">
        <f>IF(D36,SUM(BA36/100*D36)," ")</f>
        <v xml:space="preserve"> </v>
      </c>
      <c r="AB36" t="str">
        <f>IF(D36,SUM(BB36/100*D36)," ")</f>
        <v xml:space="preserve"> </v>
      </c>
      <c r="AC36" t="str">
        <f>IF(D36,SUM(BC36/100*D36)," ")</f>
        <v xml:space="preserve"> </v>
      </c>
      <c r="AE36" t="e">
        <f>VLOOKUP(C36,'База калорий'!A49:Z51,2,FALSE)</f>
        <v>#N/A</v>
      </c>
      <c r="AF36" t="e">
        <f>VLOOKUP(C36,'База калорий'!A49:Z51,3,FALSE)</f>
        <v>#N/A</v>
      </c>
      <c r="AG36" t="e">
        <f>VLOOKUP(C36,'База калорий'!A49:Z51,4,FALSE)</f>
        <v>#N/A</v>
      </c>
      <c r="AH36" t="e">
        <f>VLOOKUP(C36,'База калорий'!A49:Z51,5,FALSE)</f>
        <v>#N/A</v>
      </c>
      <c r="AI36" t="e">
        <f>VLOOKUP(C36,'База калорий'!A49:Z51,6,FALSE)</f>
        <v>#N/A</v>
      </c>
      <c r="AJ36" t="e">
        <f>VLOOKUP(C36,'База калорий'!A49:Z51,7,FALSE)</f>
        <v>#N/A</v>
      </c>
      <c r="AK36" t="e">
        <f>VLOOKUP(C36,'База калорий'!A49:Z51,8,FALSE)</f>
        <v>#N/A</v>
      </c>
      <c r="AL36" t="e">
        <f>VLOOKUP(C36,'База калорий'!A49:Z51,9,FALSE)</f>
        <v>#N/A</v>
      </c>
      <c r="AM36" t="e">
        <f>VLOOKUP(C36,'База калорий'!A49:Z51,10,FALSE)</f>
        <v>#N/A</v>
      </c>
      <c r="AN36" t="e">
        <f>VLOOKUP(C36,'База калорий'!A49:Z51,11,FALSE)</f>
        <v>#N/A</v>
      </c>
      <c r="AO36" t="e">
        <f>VLOOKUP(C36,'База калорий'!A49:Z51,12,FALSE)</f>
        <v>#N/A</v>
      </c>
      <c r="AP36" t="e">
        <f>VLOOKUP(C36,'База калорий'!A49:Z51,13,FALSE)</f>
        <v>#N/A</v>
      </c>
      <c r="AQ36" t="e">
        <f>VLOOKUP(C36,'База калорий'!A49:Z51,14,FALSE)</f>
        <v>#N/A</v>
      </c>
      <c r="AR36" t="e">
        <f>VLOOKUP(C36,'База калорий'!A49:Z51,15,FALSE)</f>
        <v>#N/A</v>
      </c>
      <c r="AS36" t="e">
        <f>VLOOKUP(C36,'База калорий'!A49:Z51,16,FALSE)</f>
        <v>#N/A</v>
      </c>
      <c r="AT36" t="e">
        <f>VLOOKUP(C36,'База калорий'!A49:Z51,17,FALSE)</f>
        <v>#N/A</v>
      </c>
      <c r="AU36" t="e">
        <f>VLOOKUP(C36,'База калорий'!A49:Z51,18,FALSE)</f>
        <v>#N/A</v>
      </c>
      <c r="AV36" t="e">
        <f>VLOOKUP(C36,'База калорий'!A49:Z51,19,FALSE)</f>
        <v>#N/A</v>
      </c>
      <c r="AW36" t="e">
        <f>VLOOKUP(C36,'База калорий'!A49:Z51,20,FALSE)</f>
        <v>#N/A</v>
      </c>
      <c r="AX36" t="e">
        <f>VLOOKUP(C36,'База калорий'!A49:Z51,21,FALSE)</f>
        <v>#N/A</v>
      </c>
      <c r="AY36" t="e">
        <f>VLOOKUP(C36,'База калорий'!A49:Z51,22,FALSE)</f>
        <v>#N/A</v>
      </c>
      <c r="AZ36" t="e">
        <f>VLOOKUP(C36,'База калорий'!A49:Z51,23,FALSE)</f>
        <v>#N/A</v>
      </c>
      <c r="BA36" t="e">
        <f>VLOOKUP(C36,'База калорий'!A49:Z51,24,FALSE)</f>
        <v>#N/A</v>
      </c>
      <c r="BB36" t="e">
        <f>VLOOKUP(C36,'База калорий'!A49:Z51,25,FALSE)</f>
        <v>#N/A</v>
      </c>
      <c r="BC36" t="e">
        <f>VLOOKUP(C36,'База калорий'!A49:Z51,26,FALSE)</f>
        <v>#N/A</v>
      </c>
    </row>
    <row r="37" spans="1:55" x14ac:dyDescent="0.3">
      <c r="E37" t="str">
        <f>IF(D37,SUM(AE37/100*D37)," ")</f>
        <v xml:space="preserve"> </v>
      </c>
      <c r="F37" t="str">
        <f>IF(D37,SUM(AF37/100*D37)," ")</f>
        <v xml:space="preserve"> </v>
      </c>
      <c r="G37" t="str">
        <f>IF(D37,SUM(AG37/100*D37)," ")</f>
        <v xml:space="preserve"> </v>
      </c>
      <c r="H37" t="str">
        <f>IF(D37,SUM(AH37/100*D37)," ")</f>
        <v xml:space="preserve"> </v>
      </c>
      <c r="I37" t="str">
        <f>IF(D37,SUM(AI37/100*D37)," ")</f>
        <v xml:space="preserve"> </v>
      </c>
      <c r="J37" t="str">
        <f>IF(D37,SUM(AE37/100*D37)," ")</f>
        <v xml:space="preserve"> </v>
      </c>
      <c r="K37" t="str">
        <f>IF(D37,SUM(AK37/100*D37)," ")</f>
        <v xml:space="preserve"> </v>
      </c>
      <c r="L37" t="str">
        <f>IF(D37,SUM(AL37/100*D37)," ")</f>
        <v xml:space="preserve"> </v>
      </c>
      <c r="M37" t="str">
        <f>IF(D37,SUM(AM37/100*D37)," ")</f>
        <v xml:space="preserve"> </v>
      </c>
      <c r="N37" t="str">
        <f>IF(D37,SUM(AN37/100*D37)," ")</f>
        <v xml:space="preserve"> </v>
      </c>
      <c r="O37" t="str">
        <f>IF(D37,SUM(AO37/100*D37)," ")</f>
        <v xml:space="preserve"> </v>
      </c>
      <c r="P37" t="str">
        <f>IF(D37,SUM(AP37/100*D37)," ")</f>
        <v xml:space="preserve"> </v>
      </c>
      <c r="Q37" t="str">
        <f>IF(D37,SUM(AQ37/100*D37)," ")</f>
        <v xml:space="preserve"> </v>
      </c>
      <c r="R37" t="str">
        <f>IF(D37,SUM(AR37/100*D37)," ")</f>
        <v xml:space="preserve"> </v>
      </c>
      <c r="S37" t="str">
        <f>IF(D37,SUM(AS37/100*D37)," ")</f>
        <v xml:space="preserve"> </v>
      </c>
      <c r="T37" t="str">
        <f>IF(D37,SUM(AT37/100*D37)," ")</f>
        <v xml:space="preserve"> </v>
      </c>
      <c r="U37" t="str">
        <f>IF(D37,SUM(AU37/100*D37)," ")</f>
        <v xml:space="preserve"> </v>
      </c>
      <c r="V37" t="str">
        <f>IF(D37,SUM(AV37/100*D37)," ")</f>
        <v xml:space="preserve"> </v>
      </c>
      <c r="W37" t="str">
        <f>IF(D37,SUM(AW37/100*D37)," ")</f>
        <v xml:space="preserve"> </v>
      </c>
      <c r="X37" t="str">
        <f>IF(D37,SUM(AX37/100*D37)," ")</f>
        <v xml:space="preserve"> </v>
      </c>
      <c r="Y37" t="str">
        <f>IF(D37,SUM(AY37/100*D37)," ")</f>
        <v xml:space="preserve"> </v>
      </c>
      <c r="Z37" t="str">
        <f>IF(D37,SUM(AZ37/100*D37)," ")</f>
        <v xml:space="preserve"> </v>
      </c>
      <c r="AA37" t="str">
        <f>IF(D37,SUM(BA37/100*D37)," ")</f>
        <v xml:space="preserve"> </v>
      </c>
      <c r="AB37" t="str">
        <f>IF(D37,SUM(BB37/100*D37)," ")</f>
        <v xml:space="preserve"> </v>
      </c>
      <c r="AC37" t="str">
        <f>IF(D37,SUM(BC37/100*D37)," ")</f>
        <v xml:space="preserve"> </v>
      </c>
      <c r="AE37" t="e">
        <f>VLOOKUP(C37,'База калорий'!A50:Z52,2,FALSE)</f>
        <v>#N/A</v>
      </c>
      <c r="AF37" t="e">
        <f>VLOOKUP(C37,'База калорий'!A50:Z52,3,FALSE)</f>
        <v>#N/A</v>
      </c>
      <c r="AG37" t="e">
        <f>VLOOKUP(C37,'База калорий'!A50:Z52,4,FALSE)</f>
        <v>#N/A</v>
      </c>
      <c r="AH37" t="e">
        <f>VLOOKUP(C37,'База калорий'!A50:Z52,5,FALSE)</f>
        <v>#N/A</v>
      </c>
      <c r="AI37" t="e">
        <f>VLOOKUP(C37,'База калорий'!A50:Z52,6,FALSE)</f>
        <v>#N/A</v>
      </c>
      <c r="AJ37" t="e">
        <f>VLOOKUP(C37,'База калорий'!A50:Z52,7,FALSE)</f>
        <v>#N/A</v>
      </c>
      <c r="AK37" t="e">
        <f>VLOOKUP(C37,'База калорий'!A50:Z52,8,FALSE)</f>
        <v>#N/A</v>
      </c>
      <c r="AL37" t="e">
        <f>VLOOKUP(C37,'База калорий'!A50:Z52,9,FALSE)</f>
        <v>#N/A</v>
      </c>
      <c r="AM37" t="e">
        <f>VLOOKUP(C37,'База калорий'!A50:Z52,10,FALSE)</f>
        <v>#N/A</v>
      </c>
      <c r="AN37" t="e">
        <f>VLOOKUP(C37,'База калорий'!A50:Z52,11,FALSE)</f>
        <v>#N/A</v>
      </c>
      <c r="AO37" t="e">
        <f>VLOOKUP(C37,'База калорий'!A50:Z52,12,FALSE)</f>
        <v>#N/A</v>
      </c>
      <c r="AP37" t="e">
        <f>VLOOKUP(C37,'База калорий'!A50:Z52,13,FALSE)</f>
        <v>#N/A</v>
      </c>
      <c r="AQ37" t="e">
        <f>VLOOKUP(C37,'База калорий'!A50:Z52,14,FALSE)</f>
        <v>#N/A</v>
      </c>
      <c r="AR37" t="e">
        <f>VLOOKUP(C37,'База калорий'!A50:Z52,15,FALSE)</f>
        <v>#N/A</v>
      </c>
      <c r="AS37" t="e">
        <f>VLOOKUP(C37,'База калорий'!A50:Z52,16,FALSE)</f>
        <v>#N/A</v>
      </c>
      <c r="AT37" t="e">
        <f>VLOOKUP(C37,'База калорий'!A50:Z52,17,FALSE)</f>
        <v>#N/A</v>
      </c>
      <c r="AU37" t="e">
        <f>VLOOKUP(C37,'База калорий'!A50:Z52,18,FALSE)</f>
        <v>#N/A</v>
      </c>
      <c r="AV37" t="e">
        <f>VLOOKUP(C37,'База калорий'!A50:Z52,19,FALSE)</f>
        <v>#N/A</v>
      </c>
      <c r="AW37" t="e">
        <f>VLOOKUP(C37,'База калорий'!A50:Z52,20,FALSE)</f>
        <v>#N/A</v>
      </c>
      <c r="AX37" t="e">
        <f>VLOOKUP(C37,'База калорий'!A50:Z52,21,FALSE)</f>
        <v>#N/A</v>
      </c>
      <c r="AY37" t="e">
        <f>VLOOKUP(C37,'База калорий'!A50:Z52,22,FALSE)</f>
        <v>#N/A</v>
      </c>
      <c r="AZ37" t="e">
        <f>VLOOKUP(C37,'База калорий'!A50:Z52,23,FALSE)</f>
        <v>#N/A</v>
      </c>
      <c r="BA37" t="e">
        <f>VLOOKUP(C37,'База калорий'!A50:Z52,24,FALSE)</f>
        <v>#N/A</v>
      </c>
      <c r="BB37" t="e">
        <f>VLOOKUP(C37,'База калорий'!A50:Z52,25,FALSE)</f>
        <v>#N/A</v>
      </c>
      <c r="BC37" t="e">
        <f>VLOOKUP(C37,'База калорий'!A50:Z52,26,FALSE)</f>
        <v>#N/A</v>
      </c>
    </row>
    <row r="38" spans="1:55" x14ac:dyDescent="0.3">
      <c r="E38" t="str">
        <f>IF(D38,SUM(AE38/100*D38)," ")</f>
        <v xml:space="preserve"> </v>
      </c>
      <c r="F38" t="str">
        <f>IF(D38,SUM(AF38/100*D38)," ")</f>
        <v xml:space="preserve"> </v>
      </c>
      <c r="G38" t="str">
        <f>IF(D38,SUM(AG38/100*D38)," ")</f>
        <v xml:space="preserve"> </v>
      </c>
      <c r="H38" t="str">
        <f>IF(D38,SUM(AH38/100*D38)," ")</f>
        <v xml:space="preserve"> </v>
      </c>
      <c r="I38" t="str">
        <f>IF(D38,SUM(AI38/100*D38)," ")</f>
        <v xml:space="preserve"> </v>
      </c>
      <c r="J38" t="str">
        <f>IF(D38,SUM(AE38/100*D38)," ")</f>
        <v xml:space="preserve"> </v>
      </c>
      <c r="K38" t="str">
        <f>IF(D38,SUM(AK38/100*D38)," ")</f>
        <v xml:space="preserve"> </v>
      </c>
      <c r="L38" t="str">
        <f>IF(D38,SUM(AL38/100*D38)," ")</f>
        <v xml:space="preserve"> </v>
      </c>
      <c r="M38" t="str">
        <f>IF(D38,SUM(AM38/100*D38)," ")</f>
        <v xml:space="preserve"> </v>
      </c>
      <c r="N38" t="str">
        <f>IF(D38,SUM(AN38/100*D38)," ")</f>
        <v xml:space="preserve"> </v>
      </c>
      <c r="O38" t="str">
        <f>IF(D38,SUM(AO38/100*D38)," ")</f>
        <v xml:space="preserve"> </v>
      </c>
      <c r="P38" t="str">
        <f>IF(D38,SUM(AP38/100*D38)," ")</f>
        <v xml:space="preserve"> </v>
      </c>
      <c r="Q38" t="str">
        <f>IF(D38,SUM(AQ38/100*D38)," ")</f>
        <v xml:space="preserve"> </v>
      </c>
      <c r="R38" t="str">
        <f>IF(D38,SUM(AR38/100*D38)," ")</f>
        <v xml:space="preserve"> </v>
      </c>
      <c r="S38" t="str">
        <f>IF(D38,SUM(AS38/100*D38)," ")</f>
        <v xml:space="preserve"> </v>
      </c>
      <c r="T38" t="str">
        <f>IF(D38,SUM(AT38/100*D38)," ")</f>
        <v xml:space="preserve"> </v>
      </c>
      <c r="U38" t="str">
        <f>IF(D38,SUM(AU38/100*D38)," ")</f>
        <v xml:space="preserve"> </v>
      </c>
      <c r="V38" t="str">
        <f>IF(D38,SUM(AV38/100*D38)," ")</f>
        <v xml:space="preserve"> </v>
      </c>
      <c r="W38" t="str">
        <f>IF(D38,SUM(AW38/100*D38)," ")</f>
        <v xml:space="preserve"> </v>
      </c>
      <c r="X38" t="str">
        <f>IF(D38,SUM(AX38/100*D38)," ")</f>
        <v xml:space="preserve"> </v>
      </c>
      <c r="Y38" t="str">
        <f>IF(D38,SUM(AY38/100*D38)," ")</f>
        <v xml:space="preserve"> </v>
      </c>
      <c r="Z38" t="str">
        <f>IF(D38,SUM(AZ38/100*D38)," ")</f>
        <v xml:space="preserve"> </v>
      </c>
      <c r="AA38" t="str">
        <f>IF(D38,SUM(BA38/100*D38)," ")</f>
        <v xml:space="preserve"> </v>
      </c>
      <c r="AB38" t="str">
        <f>IF(D38,SUM(BB38/100*D38)," ")</f>
        <v xml:space="preserve"> </v>
      </c>
      <c r="AC38" t="str">
        <f>IF(D38,SUM(BC38/100*D38)," ")</f>
        <v xml:space="preserve"> </v>
      </c>
      <c r="AE38" t="e">
        <f>VLOOKUP(C38,'База калорий'!A51:Z53,2,FALSE)</f>
        <v>#N/A</v>
      </c>
      <c r="AF38" t="e">
        <f>VLOOKUP(C38,'База калорий'!A51:Z53,3,FALSE)</f>
        <v>#N/A</v>
      </c>
      <c r="AG38" t="e">
        <f>VLOOKUP(C38,'База калорий'!A51:Z53,4,FALSE)</f>
        <v>#N/A</v>
      </c>
      <c r="AH38" t="e">
        <f>VLOOKUP(C38,'База калорий'!A51:Z53,5,FALSE)</f>
        <v>#N/A</v>
      </c>
      <c r="AI38" t="e">
        <f>VLOOKUP(C38,'База калорий'!A51:Z53,6,FALSE)</f>
        <v>#N/A</v>
      </c>
      <c r="AJ38" t="e">
        <f>VLOOKUP(C38,'База калорий'!A51:Z53,7,FALSE)</f>
        <v>#N/A</v>
      </c>
      <c r="AK38" t="e">
        <f>VLOOKUP(C38,'База калорий'!A51:Z53,8,FALSE)</f>
        <v>#N/A</v>
      </c>
      <c r="AL38" t="e">
        <f>VLOOKUP(C38,'База калорий'!A51:Z53,9,FALSE)</f>
        <v>#N/A</v>
      </c>
      <c r="AM38" t="e">
        <f>VLOOKUP(C38,'База калорий'!A51:Z53,10,FALSE)</f>
        <v>#N/A</v>
      </c>
      <c r="AN38" t="e">
        <f>VLOOKUP(C38,'База калорий'!A51:Z53,11,FALSE)</f>
        <v>#N/A</v>
      </c>
      <c r="AO38" t="e">
        <f>VLOOKUP(C38,'База калорий'!A51:Z53,12,FALSE)</f>
        <v>#N/A</v>
      </c>
      <c r="AP38" t="e">
        <f>VLOOKUP(C38,'База калорий'!A51:Z53,13,FALSE)</f>
        <v>#N/A</v>
      </c>
      <c r="AQ38" t="e">
        <f>VLOOKUP(C38,'База калорий'!A51:Z53,14,FALSE)</f>
        <v>#N/A</v>
      </c>
      <c r="AR38" t="e">
        <f>VLOOKUP(C38,'База калорий'!A51:Z53,15,FALSE)</f>
        <v>#N/A</v>
      </c>
      <c r="AS38" t="e">
        <f>VLOOKUP(C38,'База калорий'!A51:Z53,16,FALSE)</f>
        <v>#N/A</v>
      </c>
      <c r="AT38" t="e">
        <f>VLOOKUP(C38,'База калорий'!A51:Z53,17,FALSE)</f>
        <v>#N/A</v>
      </c>
      <c r="AU38" t="e">
        <f>VLOOKUP(C38,'База калорий'!A51:Z53,18,FALSE)</f>
        <v>#N/A</v>
      </c>
      <c r="AV38" t="e">
        <f>VLOOKUP(C38,'База калорий'!A51:Z53,19,FALSE)</f>
        <v>#N/A</v>
      </c>
      <c r="AW38" t="e">
        <f>VLOOKUP(C38,'База калорий'!A51:Z53,20,FALSE)</f>
        <v>#N/A</v>
      </c>
      <c r="AX38" t="e">
        <f>VLOOKUP(C38,'База калорий'!A51:Z53,21,FALSE)</f>
        <v>#N/A</v>
      </c>
      <c r="AY38" t="e">
        <f>VLOOKUP(C38,'База калорий'!A51:Z53,22,FALSE)</f>
        <v>#N/A</v>
      </c>
      <c r="AZ38" t="e">
        <f>VLOOKUP(C38,'База калорий'!A51:Z53,23,FALSE)</f>
        <v>#N/A</v>
      </c>
      <c r="BA38" t="e">
        <f>VLOOKUP(C38,'База калорий'!A51:Z53,24,FALSE)</f>
        <v>#N/A</v>
      </c>
      <c r="BB38" t="e">
        <f>VLOOKUP(C38,'База калорий'!A51:Z53,25,FALSE)</f>
        <v>#N/A</v>
      </c>
      <c r="BC38" t="e">
        <f>VLOOKUP(C38,'База калорий'!A51:Z53,26,FALSE)</f>
        <v>#N/A</v>
      </c>
    </row>
    <row r="39" spans="1:55" x14ac:dyDescent="0.3">
      <c r="E39" t="str">
        <f>IF(D39,SUM(AE39/100*D39)," ")</f>
        <v xml:space="preserve"> </v>
      </c>
      <c r="F39" t="str">
        <f>IF(D39,SUM(AF39/100*D39)," ")</f>
        <v xml:space="preserve"> </v>
      </c>
      <c r="G39" t="str">
        <f>IF(D39,SUM(AG39/100*D39)," ")</f>
        <v xml:space="preserve"> </v>
      </c>
      <c r="H39" t="str">
        <f>IF(D39,SUM(AH39/100*D39)," ")</f>
        <v xml:space="preserve"> </v>
      </c>
      <c r="I39" t="str">
        <f>IF(D39,SUM(AI39/100*D39)," ")</f>
        <v xml:space="preserve"> </v>
      </c>
      <c r="J39" t="str">
        <f>IF(D39,SUM(AE39/100*D39)," ")</f>
        <v xml:space="preserve"> </v>
      </c>
      <c r="K39" t="str">
        <f>IF(D39,SUM(AK39/100*D39)," ")</f>
        <v xml:space="preserve"> </v>
      </c>
      <c r="L39" t="str">
        <f>IF(D39,SUM(AL39/100*D39)," ")</f>
        <v xml:space="preserve"> </v>
      </c>
      <c r="M39" t="str">
        <f>IF(D39,SUM(AM39/100*D39)," ")</f>
        <v xml:space="preserve"> </v>
      </c>
      <c r="N39" t="str">
        <f>IF(D39,SUM(AN39/100*D39)," ")</f>
        <v xml:space="preserve"> </v>
      </c>
      <c r="O39" t="str">
        <f>IF(D39,SUM(AO39/100*D39)," ")</f>
        <v xml:space="preserve"> </v>
      </c>
      <c r="P39" t="str">
        <f>IF(D39,SUM(AP39/100*D39)," ")</f>
        <v xml:space="preserve"> </v>
      </c>
      <c r="Q39" t="str">
        <f>IF(D39,SUM(AQ39/100*D39)," ")</f>
        <v xml:space="preserve"> </v>
      </c>
      <c r="R39" t="str">
        <f>IF(D39,SUM(AR39/100*D39)," ")</f>
        <v xml:space="preserve"> </v>
      </c>
      <c r="S39" t="str">
        <f>IF(D39,SUM(AS39/100*D39)," ")</f>
        <v xml:space="preserve"> </v>
      </c>
      <c r="T39" t="str">
        <f>IF(D39,SUM(AT39/100*D39)," ")</f>
        <v xml:space="preserve"> </v>
      </c>
      <c r="U39" t="str">
        <f>IF(D39,SUM(AU39/100*D39)," ")</f>
        <v xml:space="preserve"> </v>
      </c>
      <c r="V39" t="str">
        <f>IF(D39,SUM(AV39/100*D39)," ")</f>
        <v xml:space="preserve"> </v>
      </c>
      <c r="W39" t="str">
        <f>IF(D39,SUM(AW39/100*D39)," ")</f>
        <v xml:space="preserve"> </v>
      </c>
      <c r="X39" t="str">
        <f>IF(D39,SUM(AX39/100*D39)," ")</f>
        <v xml:space="preserve"> </v>
      </c>
      <c r="Y39" t="str">
        <f>IF(D39,SUM(AY39/100*D39)," ")</f>
        <v xml:space="preserve"> </v>
      </c>
      <c r="Z39" t="str">
        <f>IF(D39,SUM(AZ39/100*D39)," ")</f>
        <v xml:space="preserve"> </v>
      </c>
      <c r="AA39" t="str">
        <f>IF(D39,SUM(BA39/100*D39)," ")</f>
        <v xml:space="preserve"> </v>
      </c>
      <c r="AB39" t="str">
        <f>IF(D39,SUM(BB39/100*D39)," ")</f>
        <v xml:space="preserve"> </v>
      </c>
      <c r="AC39" t="str">
        <f>IF(D39,SUM(BC39/100*D39)," ")</f>
        <v xml:space="preserve"> </v>
      </c>
      <c r="AE39" t="e">
        <f>VLOOKUP(C39,'База калорий'!A52:Z54,2,FALSE)</f>
        <v>#N/A</v>
      </c>
      <c r="AF39" t="e">
        <f>VLOOKUP(C39,'База калорий'!A52:Z54,3,FALSE)</f>
        <v>#N/A</v>
      </c>
      <c r="AG39" t="e">
        <f>VLOOKUP(C39,'База калорий'!A52:Z54,4,FALSE)</f>
        <v>#N/A</v>
      </c>
      <c r="AH39" t="e">
        <f>VLOOKUP(C39,'База калорий'!A52:Z54,5,FALSE)</f>
        <v>#N/A</v>
      </c>
      <c r="AI39" t="e">
        <f>VLOOKUP(C39,'База калорий'!A52:Z54,6,FALSE)</f>
        <v>#N/A</v>
      </c>
      <c r="AJ39" t="e">
        <f>VLOOKUP(C39,'База калорий'!A52:Z54,7,FALSE)</f>
        <v>#N/A</v>
      </c>
      <c r="AK39" t="e">
        <f>VLOOKUP(C39,'База калорий'!A52:Z54,8,FALSE)</f>
        <v>#N/A</v>
      </c>
      <c r="AL39" t="e">
        <f>VLOOKUP(C39,'База калорий'!A52:Z54,9,FALSE)</f>
        <v>#N/A</v>
      </c>
      <c r="AM39" t="e">
        <f>VLOOKUP(C39,'База калорий'!A52:Z54,10,FALSE)</f>
        <v>#N/A</v>
      </c>
      <c r="AN39" t="e">
        <f>VLOOKUP(C39,'База калорий'!A52:Z54,11,FALSE)</f>
        <v>#N/A</v>
      </c>
      <c r="AO39" t="e">
        <f>VLOOKUP(C39,'База калорий'!A52:Z54,12,FALSE)</f>
        <v>#N/A</v>
      </c>
      <c r="AP39" t="e">
        <f>VLOOKUP(C39,'База калорий'!A52:Z54,13,FALSE)</f>
        <v>#N/A</v>
      </c>
      <c r="AQ39" t="e">
        <f>VLOOKUP(C39,'База калорий'!A52:Z54,14,FALSE)</f>
        <v>#N/A</v>
      </c>
      <c r="AR39" t="e">
        <f>VLOOKUP(C39,'База калорий'!A52:Z54,15,FALSE)</f>
        <v>#N/A</v>
      </c>
      <c r="AS39" t="e">
        <f>VLOOKUP(C39,'База калорий'!A52:Z54,16,FALSE)</f>
        <v>#N/A</v>
      </c>
      <c r="AT39" t="e">
        <f>VLOOKUP(C39,'База калорий'!A52:Z54,17,FALSE)</f>
        <v>#N/A</v>
      </c>
      <c r="AU39" t="e">
        <f>VLOOKUP(C39,'База калорий'!A52:Z54,18,FALSE)</f>
        <v>#N/A</v>
      </c>
      <c r="AV39" t="e">
        <f>VLOOKUP(C39,'База калорий'!A52:Z54,19,FALSE)</f>
        <v>#N/A</v>
      </c>
      <c r="AW39" t="e">
        <f>VLOOKUP(C39,'База калорий'!A52:Z54,20,FALSE)</f>
        <v>#N/A</v>
      </c>
      <c r="AX39" t="e">
        <f>VLOOKUP(C39,'База калорий'!A52:Z54,21,FALSE)</f>
        <v>#N/A</v>
      </c>
      <c r="AY39" t="e">
        <f>VLOOKUP(C39,'База калорий'!A52:Z54,22,FALSE)</f>
        <v>#N/A</v>
      </c>
      <c r="AZ39" t="e">
        <f>VLOOKUP(C39,'База калорий'!A52:Z54,23,FALSE)</f>
        <v>#N/A</v>
      </c>
      <c r="BA39" t="e">
        <f>VLOOKUP(C39,'База калорий'!A52:Z54,24,FALSE)</f>
        <v>#N/A</v>
      </c>
      <c r="BB39" t="e">
        <f>VLOOKUP(C39,'База калорий'!A52:Z54,25,FALSE)</f>
        <v>#N/A</v>
      </c>
      <c r="BC39" t="e">
        <f>VLOOKUP(C39,'База калорий'!A52:Z54,26,FALSE)</f>
        <v>#N/A</v>
      </c>
    </row>
    <row r="40" spans="1:55" x14ac:dyDescent="0.3">
      <c r="E40" t="str">
        <f>IF(D40,SUM(AE40/100*D40)," ")</f>
        <v xml:space="preserve"> </v>
      </c>
      <c r="F40" t="str">
        <f>IF(D40,SUM(AF40/100*D40)," ")</f>
        <v xml:space="preserve"> </v>
      </c>
      <c r="G40" t="str">
        <f>IF(D40,SUM(AG40/100*D40)," ")</f>
        <v xml:space="preserve"> </v>
      </c>
      <c r="H40" t="str">
        <f>IF(D40,SUM(AH40/100*D40)," ")</f>
        <v xml:space="preserve"> </v>
      </c>
      <c r="I40" t="str">
        <f>IF(D40,SUM(AI40/100*D40)," ")</f>
        <v xml:space="preserve"> </v>
      </c>
      <c r="J40" t="str">
        <f>IF(D40,SUM(AE40/100*D40)," ")</f>
        <v xml:space="preserve"> </v>
      </c>
      <c r="K40" t="str">
        <f>IF(D40,SUM(AK40/100*D40)," ")</f>
        <v xml:space="preserve"> </v>
      </c>
      <c r="L40" t="str">
        <f>IF(D40,SUM(AL40/100*D40)," ")</f>
        <v xml:space="preserve"> </v>
      </c>
      <c r="M40" t="str">
        <f>IF(D40,SUM(AM40/100*D40)," ")</f>
        <v xml:space="preserve"> </v>
      </c>
      <c r="N40" t="str">
        <f>IF(D40,SUM(AN40/100*D40)," ")</f>
        <v xml:space="preserve"> </v>
      </c>
      <c r="O40" t="str">
        <f>IF(D40,SUM(AO40/100*D40)," ")</f>
        <v xml:space="preserve"> </v>
      </c>
      <c r="P40" t="str">
        <f>IF(D40,SUM(AP40/100*D40)," ")</f>
        <v xml:space="preserve"> </v>
      </c>
      <c r="Q40" t="str">
        <f>IF(D40,SUM(AQ40/100*D40)," ")</f>
        <v xml:space="preserve"> </v>
      </c>
      <c r="R40" t="str">
        <f>IF(D40,SUM(AR40/100*D40)," ")</f>
        <v xml:space="preserve"> </v>
      </c>
      <c r="S40" t="str">
        <f>IF(D40,SUM(AS40/100*D40)," ")</f>
        <v xml:space="preserve"> </v>
      </c>
      <c r="T40" t="str">
        <f>IF(D40,SUM(AT40/100*D40)," ")</f>
        <v xml:space="preserve"> </v>
      </c>
      <c r="U40" t="str">
        <f>IF(D40,SUM(AU40/100*D40)," ")</f>
        <v xml:space="preserve"> </v>
      </c>
      <c r="V40" t="str">
        <f>IF(D40,SUM(AV40/100*D40)," ")</f>
        <v xml:space="preserve"> </v>
      </c>
      <c r="W40" t="str">
        <f>IF(D40,SUM(AW40/100*D40)," ")</f>
        <v xml:space="preserve"> </v>
      </c>
      <c r="X40" t="str">
        <f>IF(D40,SUM(AX40/100*D40)," ")</f>
        <v xml:space="preserve"> </v>
      </c>
      <c r="Y40" t="str">
        <f>IF(D40,SUM(AY40/100*D40)," ")</f>
        <v xml:space="preserve"> </v>
      </c>
      <c r="Z40" t="str">
        <f>IF(D40,SUM(AZ40/100*D40)," ")</f>
        <v xml:space="preserve"> </v>
      </c>
      <c r="AA40" t="str">
        <f>IF(D40,SUM(BA40/100*D40)," ")</f>
        <v xml:space="preserve"> </v>
      </c>
      <c r="AB40" t="str">
        <f>IF(D40,SUM(BB40/100*D40)," ")</f>
        <v xml:space="preserve"> </v>
      </c>
      <c r="AC40" t="str">
        <f>IF(D40,SUM(BC40/100*D40)," ")</f>
        <v xml:space="preserve"> </v>
      </c>
      <c r="AE40" t="e">
        <f>VLOOKUP(C40,'База калорий'!A53:Z55,2,FALSE)</f>
        <v>#N/A</v>
      </c>
      <c r="AF40" t="e">
        <f>VLOOKUP(C40,'База калорий'!A53:Z55,3,FALSE)</f>
        <v>#N/A</v>
      </c>
      <c r="AG40" t="e">
        <f>VLOOKUP(C40,'База калорий'!A53:Z55,4,FALSE)</f>
        <v>#N/A</v>
      </c>
      <c r="AH40" t="e">
        <f>VLOOKUP(C40,'База калорий'!A53:Z55,5,FALSE)</f>
        <v>#N/A</v>
      </c>
      <c r="AI40" t="e">
        <f>VLOOKUP(C40,'База калорий'!A53:Z55,6,FALSE)</f>
        <v>#N/A</v>
      </c>
      <c r="AJ40" t="e">
        <f>VLOOKUP(C40,'База калорий'!A53:Z55,7,FALSE)</f>
        <v>#N/A</v>
      </c>
      <c r="AK40" t="e">
        <f>VLOOKUP(C40,'База калорий'!A53:Z55,8,FALSE)</f>
        <v>#N/A</v>
      </c>
      <c r="AL40" t="e">
        <f>VLOOKUP(C40,'База калорий'!A53:Z55,9,FALSE)</f>
        <v>#N/A</v>
      </c>
      <c r="AM40" t="e">
        <f>VLOOKUP(C40,'База калорий'!A53:Z55,10,FALSE)</f>
        <v>#N/A</v>
      </c>
      <c r="AN40" t="e">
        <f>VLOOKUP(C40,'База калорий'!A53:Z55,11,FALSE)</f>
        <v>#N/A</v>
      </c>
      <c r="AO40" t="e">
        <f>VLOOKUP(C40,'База калорий'!A53:Z55,12,FALSE)</f>
        <v>#N/A</v>
      </c>
      <c r="AP40" t="e">
        <f>VLOOKUP(C40,'База калорий'!A53:Z55,13,FALSE)</f>
        <v>#N/A</v>
      </c>
      <c r="AQ40" t="e">
        <f>VLOOKUP(C40,'База калорий'!A53:Z55,14,FALSE)</f>
        <v>#N/A</v>
      </c>
      <c r="AR40" t="e">
        <f>VLOOKUP(C40,'База калорий'!A53:Z55,15,FALSE)</f>
        <v>#N/A</v>
      </c>
      <c r="AS40" t="e">
        <f>VLOOKUP(C40,'База калорий'!A53:Z55,16,FALSE)</f>
        <v>#N/A</v>
      </c>
      <c r="AT40" t="e">
        <f>VLOOKUP(C40,'База калорий'!A53:Z55,17,FALSE)</f>
        <v>#N/A</v>
      </c>
      <c r="AU40" t="e">
        <f>VLOOKUP(C40,'База калорий'!A53:Z55,18,FALSE)</f>
        <v>#N/A</v>
      </c>
      <c r="AV40" t="e">
        <f>VLOOKUP(C40,'База калорий'!A53:Z55,19,FALSE)</f>
        <v>#N/A</v>
      </c>
      <c r="AW40" t="e">
        <f>VLOOKUP(C40,'База калорий'!A53:Z55,20,FALSE)</f>
        <v>#N/A</v>
      </c>
      <c r="AX40" t="e">
        <f>VLOOKUP(C40,'База калорий'!A53:Z55,21,FALSE)</f>
        <v>#N/A</v>
      </c>
      <c r="AY40" t="e">
        <f>VLOOKUP(C40,'База калорий'!A53:Z55,22,FALSE)</f>
        <v>#N/A</v>
      </c>
      <c r="AZ40" t="e">
        <f>VLOOKUP(C40,'База калорий'!A53:Z55,23,FALSE)</f>
        <v>#N/A</v>
      </c>
      <c r="BA40" t="e">
        <f>VLOOKUP(C40,'База калорий'!A53:Z55,24,FALSE)</f>
        <v>#N/A</v>
      </c>
      <c r="BB40" t="e">
        <f>VLOOKUP(C40,'База калорий'!A53:Z55,25,FALSE)</f>
        <v>#N/A</v>
      </c>
      <c r="BC40" t="e">
        <f>VLOOKUP(C40,'База калорий'!A53:Z55,26,FALSE)</f>
        <v>#N/A</v>
      </c>
    </row>
    <row r="41" spans="1:55" x14ac:dyDescent="0.3">
      <c r="E41" t="str">
        <f>IF(D41,SUM(AE41/100*D41)," ")</f>
        <v xml:space="preserve"> </v>
      </c>
      <c r="F41" t="str">
        <f>IF(D41,SUM(AF41/100*D41)," ")</f>
        <v xml:space="preserve"> </v>
      </c>
      <c r="G41" t="str">
        <f>IF(D41,SUM(AG41/100*D41)," ")</f>
        <v xml:space="preserve"> </v>
      </c>
      <c r="H41" t="str">
        <f>IF(D41,SUM(AH41/100*D41)," ")</f>
        <v xml:space="preserve"> </v>
      </c>
      <c r="I41" t="str">
        <f>IF(D41,SUM(AI41/100*D41)," ")</f>
        <v xml:space="preserve"> </v>
      </c>
      <c r="J41" t="str">
        <f>IF(D41,SUM(AE41/100*D41)," ")</f>
        <v xml:space="preserve"> </v>
      </c>
      <c r="K41" t="str">
        <f>IF(D41,SUM(AK41/100*D41)," ")</f>
        <v xml:space="preserve"> </v>
      </c>
      <c r="L41" t="str">
        <f>IF(D41,SUM(AL41/100*D41)," ")</f>
        <v xml:space="preserve"> </v>
      </c>
      <c r="M41" t="str">
        <f>IF(D41,SUM(AM41/100*D41)," ")</f>
        <v xml:space="preserve"> </v>
      </c>
      <c r="N41" t="str">
        <f>IF(D41,SUM(AN41/100*D41)," ")</f>
        <v xml:space="preserve"> </v>
      </c>
      <c r="O41" t="str">
        <f>IF(D41,SUM(AO41/100*D41)," ")</f>
        <v xml:space="preserve"> </v>
      </c>
      <c r="P41" t="str">
        <f>IF(D41,SUM(AP41/100*D41)," ")</f>
        <v xml:space="preserve"> </v>
      </c>
      <c r="Q41" t="str">
        <f>IF(D41,SUM(AQ41/100*D41)," ")</f>
        <v xml:space="preserve"> </v>
      </c>
      <c r="R41" t="str">
        <f>IF(D41,SUM(AR41/100*D41)," ")</f>
        <v xml:space="preserve"> </v>
      </c>
      <c r="S41" t="str">
        <f>IF(D41,SUM(AS41/100*D41)," ")</f>
        <v xml:space="preserve"> </v>
      </c>
      <c r="T41" t="str">
        <f>IF(D41,SUM(AT41/100*D41)," ")</f>
        <v xml:space="preserve"> </v>
      </c>
      <c r="U41" t="str">
        <f>IF(D41,SUM(AU41/100*D41)," ")</f>
        <v xml:space="preserve"> </v>
      </c>
      <c r="V41" t="str">
        <f>IF(D41,SUM(AV41/100*D41)," ")</f>
        <v xml:space="preserve"> </v>
      </c>
      <c r="W41" t="str">
        <f>IF(D41,SUM(AW41/100*D41)," ")</f>
        <v xml:space="preserve"> </v>
      </c>
      <c r="X41" t="str">
        <f>IF(D41,SUM(AX41/100*D41)," ")</f>
        <v xml:space="preserve"> </v>
      </c>
      <c r="Y41" t="str">
        <f>IF(D41,SUM(AY41/100*D41)," ")</f>
        <v xml:space="preserve"> </v>
      </c>
      <c r="Z41" t="str">
        <f>IF(D41,SUM(AZ41/100*D41)," ")</f>
        <v xml:space="preserve"> </v>
      </c>
      <c r="AA41" t="str">
        <f>IF(D41,SUM(BA41/100*D41)," ")</f>
        <v xml:space="preserve"> </v>
      </c>
      <c r="AB41" t="str">
        <f>IF(D41,SUM(BB41/100*D41)," ")</f>
        <v xml:space="preserve"> </v>
      </c>
      <c r="AC41" t="str">
        <f>IF(D41,SUM(BC41/100*D41)," ")</f>
        <v xml:space="preserve"> </v>
      </c>
      <c r="AE41" t="e">
        <f>VLOOKUP(C41,'База калорий'!A54:Z56,2,FALSE)</f>
        <v>#N/A</v>
      </c>
      <c r="AF41" t="e">
        <f>VLOOKUP(C41,'База калорий'!A54:Z56,3,FALSE)</f>
        <v>#N/A</v>
      </c>
      <c r="AG41" t="e">
        <f>VLOOKUP(C41,'База калорий'!A54:Z56,4,FALSE)</f>
        <v>#N/A</v>
      </c>
      <c r="AH41" t="e">
        <f>VLOOKUP(C41,'База калорий'!A54:Z56,5,FALSE)</f>
        <v>#N/A</v>
      </c>
      <c r="AI41" t="e">
        <f>VLOOKUP(C41,'База калорий'!A54:Z56,6,FALSE)</f>
        <v>#N/A</v>
      </c>
      <c r="AJ41" t="e">
        <f>VLOOKUP(C41,'База калорий'!A54:Z56,7,FALSE)</f>
        <v>#N/A</v>
      </c>
      <c r="AK41" t="e">
        <f>VLOOKUP(C41,'База калорий'!A54:Z56,8,FALSE)</f>
        <v>#N/A</v>
      </c>
      <c r="AL41" t="e">
        <f>VLOOKUP(C41,'База калорий'!A54:Z56,9,FALSE)</f>
        <v>#N/A</v>
      </c>
      <c r="AM41" t="e">
        <f>VLOOKUP(C41,'База калорий'!A54:Z56,10,FALSE)</f>
        <v>#N/A</v>
      </c>
      <c r="AN41" t="e">
        <f>VLOOKUP(C41,'База калорий'!A54:Z56,11,FALSE)</f>
        <v>#N/A</v>
      </c>
      <c r="AO41" t="e">
        <f>VLOOKUP(C41,'База калорий'!A54:Z56,12,FALSE)</f>
        <v>#N/A</v>
      </c>
      <c r="AP41" t="e">
        <f>VLOOKUP(C41,'База калорий'!A54:Z56,13,FALSE)</f>
        <v>#N/A</v>
      </c>
      <c r="AQ41" t="e">
        <f>VLOOKUP(C41,'База калорий'!A54:Z56,14,FALSE)</f>
        <v>#N/A</v>
      </c>
      <c r="AR41" t="e">
        <f>VLOOKUP(C41,'База калорий'!A54:Z56,15,FALSE)</f>
        <v>#N/A</v>
      </c>
      <c r="AS41" t="e">
        <f>VLOOKUP(C41,'База калорий'!A54:Z56,16,FALSE)</f>
        <v>#N/A</v>
      </c>
      <c r="AT41" t="e">
        <f>VLOOKUP(C41,'База калорий'!A54:Z56,17,FALSE)</f>
        <v>#N/A</v>
      </c>
      <c r="AU41" t="e">
        <f>VLOOKUP(C41,'База калорий'!A54:Z56,18,FALSE)</f>
        <v>#N/A</v>
      </c>
      <c r="AV41" t="e">
        <f>VLOOKUP(C41,'База калорий'!A54:Z56,19,FALSE)</f>
        <v>#N/A</v>
      </c>
      <c r="AW41" t="e">
        <f>VLOOKUP(C41,'База калорий'!A54:Z56,20,FALSE)</f>
        <v>#N/A</v>
      </c>
      <c r="AX41" t="e">
        <f>VLOOKUP(C41,'База калорий'!A54:Z56,21,FALSE)</f>
        <v>#N/A</v>
      </c>
      <c r="AY41" t="e">
        <f>VLOOKUP(C41,'База калорий'!A54:Z56,22,FALSE)</f>
        <v>#N/A</v>
      </c>
      <c r="AZ41" t="e">
        <f>VLOOKUP(C41,'База калорий'!A54:Z56,23,FALSE)</f>
        <v>#N/A</v>
      </c>
      <c r="BA41" t="e">
        <f>VLOOKUP(C41,'База калорий'!A54:Z56,24,FALSE)</f>
        <v>#N/A</v>
      </c>
      <c r="BB41" t="e">
        <f>VLOOKUP(C41,'База калорий'!A54:Z56,25,FALSE)</f>
        <v>#N/A</v>
      </c>
      <c r="BC41" t="e">
        <f>VLOOKUP(C41,'База калорий'!A54:Z56,26,FALSE)</f>
        <v>#N/A</v>
      </c>
    </row>
    <row r="42" spans="1:55" x14ac:dyDescent="0.3">
      <c r="E42" t="str">
        <f>IF(D42,SUM(AE42/100*D42)," ")</f>
        <v xml:space="preserve"> </v>
      </c>
      <c r="F42" t="str">
        <f>IF(D42,SUM(AF42/100*D42)," ")</f>
        <v xml:space="preserve"> </v>
      </c>
      <c r="G42" t="str">
        <f>IF(D42,SUM(AG42/100*D42)," ")</f>
        <v xml:space="preserve"> </v>
      </c>
      <c r="H42" t="str">
        <f>IF(D42,SUM(AH42/100*D42)," ")</f>
        <v xml:space="preserve"> </v>
      </c>
      <c r="I42" t="str">
        <f>IF(D42,SUM(AI42/100*D42)," ")</f>
        <v xml:space="preserve"> </v>
      </c>
      <c r="J42" t="str">
        <f>IF(D42,SUM(AE42/100*D42)," ")</f>
        <v xml:space="preserve"> </v>
      </c>
      <c r="K42" t="str">
        <f>IF(D42,SUM(AK42/100*D42)," ")</f>
        <v xml:space="preserve"> </v>
      </c>
      <c r="L42" t="str">
        <f>IF(D42,SUM(AL42/100*D42)," ")</f>
        <v xml:space="preserve"> </v>
      </c>
      <c r="M42" t="str">
        <f>IF(D42,SUM(AM42/100*D42)," ")</f>
        <v xml:space="preserve"> </v>
      </c>
      <c r="N42" t="str">
        <f>IF(D42,SUM(AN42/100*D42)," ")</f>
        <v xml:space="preserve"> </v>
      </c>
      <c r="O42" t="str">
        <f>IF(D42,SUM(AO42/100*D42)," ")</f>
        <v xml:space="preserve"> </v>
      </c>
      <c r="P42" t="str">
        <f>IF(D42,SUM(AP42/100*D42)," ")</f>
        <v xml:space="preserve"> </v>
      </c>
      <c r="Q42" t="str">
        <f>IF(D42,SUM(AQ42/100*D42)," ")</f>
        <v xml:space="preserve"> </v>
      </c>
      <c r="R42" t="str">
        <f>IF(D42,SUM(AR42/100*D42)," ")</f>
        <v xml:space="preserve"> </v>
      </c>
      <c r="S42" t="str">
        <f>IF(D42,SUM(AS42/100*D42)," ")</f>
        <v xml:space="preserve"> </v>
      </c>
      <c r="T42" t="str">
        <f>IF(D42,SUM(AT42/100*D42)," ")</f>
        <v xml:space="preserve"> </v>
      </c>
      <c r="U42" t="str">
        <f>IF(D42,SUM(AU42/100*D42)," ")</f>
        <v xml:space="preserve"> </v>
      </c>
      <c r="V42" t="str">
        <f>IF(D42,SUM(AV42/100*D42)," ")</f>
        <v xml:space="preserve"> </v>
      </c>
      <c r="W42" t="str">
        <f>IF(D42,SUM(AW42/100*D42)," ")</f>
        <v xml:space="preserve"> </v>
      </c>
      <c r="X42" t="str">
        <f>IF(D42,SUM(AX42/100*D42)," ")</f>
        <v xml:space="preserve"> </v>
      </c>
      <c r="Y42" t="str">
        <f>IF(D42,SUM(AY42/100*D42)," ")</f>
        <v xml:space="preserve"> </v>
      </c>
      <c r="Z42" t="str">
        <f>IF(D42,SUM(AZ42/100*D42)," ")</f>
        <v xml:space="preserve"> </v>
      </c>
      <c r="AA42" t="str">
        <f>IF(D42,SUM(BA42/100*D42)," ")</f>
        <v xml:space="preserve"> </v>
      </c>
      <c r="AB42" t="str">
        <f>IF(D42,SUM(BB42/100*D42)," ")</f>
        <v xml:space="preserve"> </v>
      </c>
      <c r="AC42" t="str">
        <f>IF(D42,SUM(BC42/100*D42)," ")</f>
        <v xml:space="preserve"> </v>
      </c>
      <c r="AE42" t="e">
        <f>VLOOKUP(C42,'База калорий'!A55:Z57,2,FALSE)</f>
        <v>#N/A</v>
      </c>
      <c r="AF42" t="e">
        <f>VLOOKUP(C42,'База калорий'!A55:Z57,3,FALSE)</f>
        <v>#N/A</v>
      </c>
      <c r="AG42" t="e">
        <f>VLOOKUP(C42,'База калорий'!A55:Z57,4,FALSE)</f>
        <v>#N/A</v>
      </c>
      <c r="AH42" t="e">
        <f>VLOOKUP(C42,'База калорий'!A55:Z57,5,FALSE)</f>
        <v>#N/A</v>
      </c>
      <c r="AI42" t="e">
        <f>VLOOKUP(C42,'База калорий'!A55:Z57,6,FALSE)</f>
        <v>#N/A</v>
      </c>
      <c r="AJ42" t="e">
        <f>VLOOKUP(C42,'База калорий'!A55:Z57,7,FALSE)</f>
        <v>#N/A</v>
      </c>
      <c r="AK42" t="e">
        <f>VLOOKUP(C42,'База калорий'!A55:Z57,8,FALSE)</f>
        <v>#N/A</v>
      </c>
      <c r="AL42" t="e">
        <f>VLOOKUP(C42,'База калорий'!A55:Z57,9,FALSE)</f>
        <v>#N/A</v>
      </c>
      <c r="AM42" t="e">
        <f>VLOOKUP(C42,'База калорий'!A55:Z57,10,FALSE)</f>
        <v>#N/A</v>
      </c>
      <c r="AN42" t="e">
        <f>VLOOKUP(C42,'База калорий'!A55:Z57,11,FALSE)</f>
        <v>#N/A</v>
      </c>
      <c r="AO42" t="e">
        <f>VLOOKUP(C42,'База калорий'!A55:Z57,12,FALSE)</f>
        <v>#N/A</v>
      </c>
      <c r="AP42" t="e">
        <f>VLOOKUP(C42,'База калорий'!A55:Z57,13,FALSE)</f>
        <v>#N/A</v>
      </c>
      <c r="AQ42" t="e">
        <f>VLOOKUP(C42,'База калорий'!A55:Z57,14,FALSE)</f>
        <v>#N/A</v>
      </c>
      <c r="AR42" t="e">
        <f>VLOOKUP(C42,'База калорий'!A55:Z57,15,FALSE)</f>
        <v>#N/A</v>
      </c>
      <c r="AS42" t="e">
        <f>VLOOKUP(C42,'База калорий'!A55:Z57,16,FALSE)</f>
        <v>#N/A</v>
      </c>
      <c r="AT42" t="e">
        <f>VLOOKUP(C42,'База калорий'!A55:Z57,17,FALSE)</f>
        <v>#N/A</v>
      </c>
      <c r="AU42" t="e">
        <f>VLOOKUP(C42,'База калорий'!A55:Z57,18,FALSE)</f>
        <v>#N/A</v>
      </c>
      <c r="AV42" t="e">
        <f>VLOOKUP(C42,'База калорий'!A55:Z57,19,FALSE)</f>
        <v>#N/A</v>
      </c>
      <c r="AW42" t="e">
        <f>VLOOKUP(C42,'База калорий'!A55:Z57,20,FALSE)</f>
        <v>#N/A</v>
      </c>
      <c r="AX42" t="e">
        <f>VLOOKUP(C42,'База калорий'!A55:Z57,21,FALSE)</f>
        <v>#N/A</v>
      </c>
      <c r="AY42" t="e">
        <f>VLOOKUP(C42,'База калорий'!A55:Z57,22,FALSE)</f>
        <v>#N/A</v>
      </c>
      <c r="AZ42" t="e">
        <f>VLOOKUP(C42,'База калорий'!A55:Z57,23,FALSE)</f>
        <v>#N/A</v>
      </c>
      <c r="BA42" t="e">
        <f>VLOOKUP(C42,'База калорий'!A55:Z57,24,FALSE)</f>
        <v>#N/A</v>
      </c>
      <c r="BB42" t="e">
        <f>VLOOKUP(C42,'База калорий'!A55:Z57,25,FALSE)</f>
        <v>#N/A</v>
      </c>
      <c r="BC42" t="e">
        <f>VLOOKUP(C42,'База калорий'!A55:Z57,26,FALSE)</f>
        <v>#N/A</v>
      </c>
    </row>
    <row r="43" spans="1:55" x14ac:dyDescent="0.3">
      <c r="E43" t="str">
        <f>IF(D43,SUM(AE43/100*D43)," ")</f>
        <v xml:space="preserve"> </v>
      </c>
      <c r="F43" t="str">
        <f>IF(D43,SUM(AF43/100*D43)," ")</f>
        <v xml:space="preserve"> </v>
      </c>
      <c r="G43" t="str">
        <f>IF(D43,SUM(AG43/100*D43)," ")</f>
        <v xml:space="preserve"> </v>
      </c>
      <c r="H43" t="str">
        <f>IF(D43,SUM(AH43/100*D43)," ")</f>
        <v xml:space="preserve"> </v>
      </c>
      <c r="I43" t="str">
        <f>IF(D43,SUM(AI43/100*D43)," ")</f>
        <v xml:space="preserve"> </v>
      </c>
      <c r="J43" t="str">
        <f>IF(D43,SUM(AE43/100*D43)," ")</f>
        <v xml:space="preserve"> </v>
      </c>
      <c r="K43" t="str">
        <f>IF(D43,SUM(AK43/100*D43)," ")</f>
        <v xml:space="preserve"> </v>
      </c>
      <c r="L43" t="str">
        <f>IF(D43,SUM(AL43/100*D43)," ")</f>
        <v xml:space="preserve"> </v>
      </c>
      <c r="M43" t="str">
        <f>IF(D43,SUM(AM43/100*D43)," ")</f>
        <v xml:space="preserve"> </v>
      </c>
      <c r="N43" t="str">
        <f>IF(D43,SUM(AN43/100*D43)," ")</f>
        <v xml:space="preserve"> </v>
      </c>
      <c r="O43" t="str">
        <f>IF(D43,SUM(AO43/100*D43)," ")</f>
        <v xml:space="preserve"> </v>
      </c>
      <c r="P43" t="str">
        <f>IF(D43,SUM(AP43/100*D43)," ")</f>
        <v xml:space="preserve"> </v>
      </c>
      <c r="Q43" t="str">
        <f>IF(D43,SUM(AQ43/100*D43)," ")</f>
        <v xml:space="preserve"> </v>
      </c>
      <c r="R43" t="str">
        <f>IF(D43,SUM(AR43/100*D43)," ")</f>
        <v xml:space="preserve"> </v>
      </c>
      <c r="S43" t="str">
        <f>IF(D43,SUM(AS43/100*D43)," ")</f>
        <v xml:space="preserve"> </v>
      </c>
      <c r="T43" t="str">
        <f>IF(D43,SUM(AT43/100*D43)," ")</f>
        <v xml:space="preserve"> </v>
      </c>
      <c r="U43" t="str">
        <f>IF(D43,SUM(AU43/100*D43)," ")</f>
        <v xml:space="preserve"> </v>
      </c>
      <c r="V43" t="str">
        <f>IF(D43,SUM(AV43/100*D43)," ")</f>
        <v xml:space="preserve"> </v>
      </c>
      <c r="W43" t="str">
        <f>IF(D43,SUM(AW43/100*D43)," ")</f>
        <v xml:space="preserve"> </v>
      </c>
      <c r="X43" t="str">
        <f>IF(D43,SUM(AX43/100*D43)," ")</f>
        <v xml:space="preserve"> </v>
      </c>
      <c r="Y43" t="str">
        <f>IF(D43,SUM(AY43/100*D43)," ")</f>
        <v xml:space="preserve"> </v>
      </c>
      <c r="Z43" t="str">
        <f>IF(D43,SUM(AZ43/100*D43)," ")</f>
        <v xml:space="preserve"> </v>
      </c>
      <c r="AA43" t="str">
        <f>IF(D43,SUM(BA43/100*D43)," ")</f>
        <v xml:space="preserve"> </v>
      </c>
      <c r="AB43" t="str">
        <f>IF(D43,SUM(BB43/100*D43)," ")</f>
        <v xml:space="preserve"> </v>
      </c>
      <c r="AC43" t="str">
        <f>IF(D43,SUM(BC43/100*D43)," ")</f>
        <v xml:space="preserve"> </v>
      </c>
      <c r="AE43" t="e">
        <f>VLOOKUP(C43,'База калорий'!A56:Z58,2,FALSE)</f>
        <v>#N/A</v>
      </c>
      <c r="AF43" t="e">
        <f>VLOOKUP(C43,'База калорий'!A56:Z58,3,FALSE)</f>
        <v>#N/A</v>
      </c>
      <c r="AG43" t="e">
        <f>VLOOKUP(C43,'База калорий'!A56:Z58,4,FALSE)</f>
        <v>#N/A</v>
      </c>
      <c r="AH43" t="e">
        <f>VLOOKUP(C43,'База калорий'!A56:Z58,5,FALSE)</f>
        <v>#N/A</v>
      </c>
      <c r="AI43" t="e">
        <f>VLOOKUP(C43,'База калорий'!A56:Z58,6,FALSE)</f>
        <v>#N/A</v>
      </c>
      <c r="AJ43" t="e">
        <f>VLOOKUP(C43,'База калорий'!A56:Z58,7,FALSE)</f>
        <v>#N/A</v>
      </c>
      <c r="AK43" t="e">
        <f>VLOOKUP(C43,'База калорий'!A56:Z58,8,FALSE)</f>
        <v>#N/A</v>
      </c>
      <c r="AL43" t="e">
        <f>VLOOKUP(C43,'База калорий'!A56:Z58,9,FALSE)</f>
        <v>#N/A</v>
      </c>
      <c r="AM43" t="e">
        <f>VLOOKUP(C43,'База калорий'!A56:Z58,10,FALSE)</f>
        <v>#N/A</v>
      </c>
      <c r="AN43" t="e">
        <f>VLOOKUP(C43,'База калорий'!A56:Z58,11,FALSE)</f>
        <v>#N/A</v>
      </c>
      <c r="AO43" t="e">
        <f>VLOOKUP(C43,'База калорий'!A56:Z58,12,FALSE)</f>
        <v>#N/A</v>
      </c>
      <c r="AP43" t="e">
        <f>VLOOKUP(C43,'База калорий'!A56:Z58,13,FALSE)</f>
        <v>#N/A</v>
      </c>
      <c r="AQ43" t="e">
        <f>VLOOKUP(C43,'База калорий'!A56:Z58,14,FALSE)</f>
        <v>#N/A</v>
      </c>
      <c r="AR43" t="e">
        <f>VLOOKUP(C43,'База калорий'!A56:Z58,15,FALSE)</f>
        <v>#N/A</v>
      </c>
      <c r="AS43" t="e">
        <f>VLOOKUP(C43,'База калорий'!A56:Z58,16,FALSE)</f>
        <v>#N/A</v>
      </c>
      <c r="AT43" t="e">
        <f>VLOOKUP(C43,'База калорий'!A56:Z58,17,FALSE)</f>
        <v>#N/A</v>
      </c>
      <c r="AU43" t="e">
        <f>VLOOKUP(C43,'База калорий'!A56:Z58,18,FALSE)</f>
        <v>#N/A</v>
      </c>
      <c r="AV43" t="e">
        <f>VLOOKUP(C43,'База калорий'!A56:Z58,19,FALSE)</f>
        <v>#N/A</v>
      </c>
      <c r="AW43" t="e">
        <f>VLOOKUP(C43,'База калорий'!A56:Z58,20,FALSE)</f>
        <v>#N/A</v>
      </c>
      <c r="AX43" t="e">
        <f>VLOOKUP(C43,'База калорий'!A56:Z58,21,FALSE)</f>
        <v>#N/A</v>
      </c>
      <c r="AY43" t="e">
        <f>VLOOKUP(C43,'База калорий'!A56:Z58,22,FALSE)</f>
        <v>#N/A</v>
      </c>
      <c r="AZ43" t="e">
        <f>VLOOKUP(C43,'База калорий'!A56:Z58,23,FALSE)</f>
        <v>#N/A</v>
      </c>
      <c r="BA43" t="e">
        <f>VLOOKUP(C43,'База калорий'!A56:Z58,24,FALSE)</f>
        <v>#N/A</v>
      </c>
      <c r="BB43" t="e">
        <f>VLOOKUP(C43,'База калорий'!A56:Z58,25,FALSE)</f>
        <v>#N/A</v>
      </c>
      <c r="BC43" t="e">
        <f>VLOOKUP(C43,'База калорий'!A56:Z58,26,FALSE)</f>
        <v>#N/A</v>
      </c>
    </row>
    <row r="44" spans="1:55" x14ac:dyDescent="0.3">
      <c r="E44" t="str">
        <f>IF(D44,SUM(AE44/100*D44)," ")</f>
        <v xml:space="preserve"> </v>
      </c>
      <c r="F44" t="str">
        <f>IF(D44,SUM(AF44/100*D44)," ")</f>
        <v xml:space="preserve"> </v>
      </c>
      <c r="G44" t="str">
        <f>IF(D44,SUM(AG44/100*D44)," ")</f>
        <v xml:space="preserve"> </v>
      </c>
      <c r="H44" t="str">
        <f>IF(D44,SUM(AH44/100*D44)," ")</f>
        <v xml:space="preserve"> </v>
      </c>
      <c r="I44" t="str">
        <f>IF(D44,SUM(AI44/100*D44)," ")</f>
        <v xml:space="preserve"> </v>
      </c>
      <c r="J44" t="str">
        <f>IF(D44,SUM(AE44/100*D44)," ")</f>
        <v xml:space="preserve"> </v>
      </c>
      <c r="K44" t="str">
        <f>IF(D44,SUM(AK44/100*D44)," ")</f>
        <v xml:space="preserve"> </v>
      </c>
      <c r="L44" t="str">
        <f>IF(D44,SUM(AL44/100*D44)," ")</f>
        <v xml:space="preserve"> </v>
      </c>
      <c r="M44" t="str">
        <f>IF(D44,SUM(AM44/100*D44)," ")</f>
        <v xml:space="preserve"> </v>
      </c>
      <c r="N44" t="str">
        <f>IF(D44,SUM(AN44/100*D44)," ")</f>
        <v xml:space="preserve"> </v>
      </c>
      <c r="O44" t="str">
        <f>IF(D44,SUM(AO44/100*D44)," ")</f>
        <v xml:space="preserve"> </v>
      </c>
      <c r="P44" t="str">
        <f>IF(D44,SUM(AP44/100*D44)," ")</f>
        <v xml:space="preserve"> </v>
      </c>
      <c r="Q44" t="str">
        <f>IF(D44,SUM(AQ44/100*D44)," ")</f>
        <v xml:space="preserve"> </v>
      </c>
      <c r="R44" t="str">
        <f>IF(D44,SUM(AR44/100*D44)," ")</f>
        <v xml:space="preserve"> </v>
      </c>
      <c r="S44" t="str">
        <f>IF(D44,SUM(AS44/100*D44)," ")</f>
        <v xml:space="preserve"> </v>
      </c>
      <c r="T44" t="str">
        <f>IF(D44,SUM(AT44/100*D44)," ")</f>
        <v xml:space="preserve"> </v>
      </c>
      <c r="U44" t="str">
        <f>IF(D44,SUM(AU44/100*D44)," ")</f>
        <v xml:space="preserve"> </v>
      </c>
      <c r="V44" t="str">
        <f>IF(D44,SUM(AV44/100*D44)," ")</f>
        <v xml:space="preserve"> </v>
      </c>
      <c r="W44" t="str">
        <f>IF(D44,SUM(AW44/100*D44)," ")</f>
        <v xml:space="preserve"> </v>
      </c>
      <c r="X44" t="str">
        <f>IF(D44,SUM(AX44/100*D44)," ")</f>
        <v xml:space="preserve"> </v>
      </c>
      <c r="Y44" t="str">
        <f>IF(D44,SUM(AY44/100*D44)," ")</f>
        <v xml:space="preserve"> </v>
      </c>
      <c r="Z44" t="str">
        <f>IF(D44,SUM(AZ44/100*D44)," ")</f>
        <v xml:space="preserve"> </v>
      </c>
      <c r="AA44" t="str">
        <f>IF(D44,SUM(BA44/100*D44)," ")</f>
        <v xml:space="preserve"> </v>
      </c>
      <c r="AB44" t="str">
        <f>IF(D44,SUM(BB44/100*D44)," ")</f>
        <v xml:space="preserve"> </v>
      </c>
      <c r="AC44" t="str">
        <f>IF(D44,SUM(BC44/100*D44)," ")</f>
        <v xml:space="preserve"> </v>
      </c>
      <c r="AE44" t="e">
        <f>VLOOKUP(C44,'База калорий'!A57:Z59,2,FALSE)</f>
        <v>#N/A</v>
      </c>
      <c r="AF44" t="e">
        <f>VLOOKUP(C44,'База калорий'!A57:Z59,3,FALSE)</f>
        <v>#N/A</v>
      </c>
      <c r="AG44" t="e">
        <f>VLOOKUP(C44,'База калорий'!A57:Z59,4,FALSE)</f>
        <v>#N/A</v>
      </c>
      <c r="AH44" t="e">
        <f>VLOOKUP(C44,'База калорий'!A57:Z59,5,FALSE)</f>
        <v>#N/A</v>
      </c>
      <c r="AI44" t="e">
        <f>VLOOKUP(C44,'База калорий'!A57:Z59,6,FALSE)</f>
        <v>#N/A</v>
      </c>
      <c r="AJ44" t="e">
        <f>VLOOKUP(C44,'База калорий'!A57:Z59,7,FALSE)</f>
        <v>#N/A</v>
      </c>
      <c r="AK44" t="e">
        <f>VLOOKUP(C44,'База калорий'!A57:Z59,8,FALSE)</f>
        <v>#N/A</v>
      </c>
      <c r="AL44" t="e">
        <f>VLOOKUP(C44,'База калорий'!A57:Z59,9,FALSE)</f>
        <v>#N/A</v>
      </c>
      <c r="AM44" t="e">
        <f>VLOOKUP(C44,'База калорий'!A57:Z59,10,FALSE)</f>
        <v>#N/A</v>
      </c>
      <c r="AN44" t="e">
        <f>VLOOKUP(C44,'База калорий'!A57:Z59,11,FALSE)</f>
        <v>#N/A</v>
      </c>
      <c r="AO44" t="e">
        <f>VLOOKUP(C44,'База калорий'!A57:Z59,12,FALSE)</f>
        <v>#N/A</v>
      </c>
      <c r="AP44" t="e">
        <f>VLOOKUP(C44,'База калорий'!A57:Z59,13,FALSE)</f>
        <v>#N/A</v>
      </c>
      <c r="AQ44" t="e">
        <f>VLOOKUP(C44,'База калорий'!A57:Z59,14,FALSE)</f>
        <v>#N/A</v>
      </c>
      <c r="AR44" t="e">
        <f>VLOOKUP(C44,'База калорий'!A57:Z59,15,FALSE)</f>
        <v>#N/A</v>
      </c>
      <c r="AS44" t="e">
        <f>VLOOKUP(C44,'База калорий'!A57:Z59,16,FALSE)</f>
        <v>#N/A</v>
      </c>
      <c r="AT44" t="e">
        <f>VLOOKUP(C44,'База калорий'!A57:Z59,17,FALSE)</f>
        <v>#N/A</v>
      </c>
      <c r="AU44" t="e">
        <f>VLOOKUP(C44,'База калорий'!A57:Z59,18,FALSE)</f>
        <v>#N/A</v>
      </c>
      <c r="AV44" t="e">
        <f>VLOOKUP(C44,'База калорий'!A57:Z59,19,FALSE)</f>
        <v>#N/A</v>
      </c>
      <c r="AW44" t="e">
        <f>VLOOKUP(C44,'База калорий'!A57:Z59,20,FALSE)</f>
        <v>#N/A</v>
      </c>
      <c r="AX44" t="e">
        <f>VLOOKUP(C44,'База калорий'!A57:Z59,21,FALSE)</f>
        <v>#N/A</v>
      </c>
      <c r="AY44" t="e">
        <f>VLOOKUP(C44,'База калорий'!A57:Z59,22,FALSE)</f>
        <v>#N/A</v>
      </c>
      <c r="AZ44" t="e">
        <f>VLOOKUP(C44,'База калорий'!A57:Z59,23,FALSE)</f>
        <v>#N/A</v>
      </c>
      <c r="BA44" t="e">
        <f>VLOOKUP(C44,'База калорий'!A57:Z59,24,FALSE)</f>
        <v>#N/A</v>
      </c>
      <c r="BB44" t="e">
        <f>VLOOKUP(C44,'База калорий'!A57:Z59,25,FALSE)</f>
        <v>#N/A</v>
      </c>
      <c r="BC44" t="e">
        <f>VLOOKUP(C44,'База калорий'!A57:Z59,26,FALSE)</f>
        <v>#N/A</v>
      </c>
    </row>
    <row r="45" spans="1:55" x14ac:dyDescent="0.3">
      <c r="E45" t="str">
        <f>IF(D45,SUM(AE45/100*D45)," ")</f>
        <v xml:space="preserve"> </v>
      </c>
      <c r="F45" t="str">
        <f>IF(D45,SUM(AF45/100*D45)," ")</f>
        <v xml:space="preserve"> </v>
      </c>
      <c r="G45" t="str">
        <f>IF(D45,SUM(AG45/100*D45)," ")</f>
        <v xml:space="preserve"> </v>
      </c>
      <c r="H45" t="str">
        <f>IF(D45,SUM(AH45/100*D45)," ")</f>
        <v xml:space="preserve"> </v>
      </c>
      <c r="I45" t="str">
        <f>IF(D45,SUM(AI45/100*D45)," ")</f>
        <v xml:space="preserve"> </v>
      </c>
      <c r="J45" t="str">
        <f>IF(D45,SUM(AE45/100*D45)," ")</f>
        <v xml:space="preserve"> </v>
      </c>
      <c r="K45" t="str">
        <f>IF(D45,SUM(AK45/100*D45)," ")</f>
        <v xml:space="preserve"> </v>
      </c>
      <c r="L45" t="str">
        <f>IF(D45,SUM(AL45/100*D45)," ")</f>
        <v xml:space="preserve"> </v>
      </c>
      <c r="M45" t="str">
        <f>IF(D45,SUM(AM45/100*D45)," ")</f>
        <v xml:space="preserve"> </v>
      </c>
      <c r="N45" t="str">
        <f>IF(D45,SUM(AN45/100*D45)," ")</f>
        <v xml:space="preserve"> </v>
      </c>
      <c r="O45" t="str">
        <f>IF(D45,SUM(AO45/100*D45)," ")</f>
        <v xml:space="preserve"> </v>
      </c>
      <c r="P45" t="str">
        <f>IF(D45,SUM(AP45/100*D45)," ")</f>
        <v xml:space="preserve"> </v>
      </c>
      <c r="Q45" t="str">
        <f>IF(D45,SUM(AQ45/100*D45)," ")</f>
        <v xml:space="preserve"> </v>
      </c>
      <c r="R45" t="str">
        <f>IF(D45,SUM(AR45/100*D45)," ")</f>
        <v xml:space="preserve"> </v>
      </c>
      <c r="S45" t="str">
        <f>IF(D45,SUM(AS45/100*D45)," ")</f>
        <v xml:space="preserve"> </v>
      </c>
      <c r="T45" t="str">
        <f>IF(D45,SUM(AT45/100*D45)," ")</f>
        <v xml:space="preserve"> </v>
      </c>
      <c r="U45" t="str">
        <f>IF(D45,SUM(AU45/100*D45)," ")</f>
        <v xml:space="preserve"> </v>
      </c>
      <c r="V45" t="str">
        <f>IF(D45,SUM(AV45/100*D45)," ")</f>
        <v xml:space="preserve"> </v>
      </c>
      <c r="W45" t="str">
        <f>IF(D45,SUM(AW45/100*D45)," ")</f>
        <v xml:space="preserve"> </v>
      </c>
      <c r="X45" t="str">
        <f>IF(D45,SUM(AX45/100*D45)," ")</f>
        <v xml:space="preserve"> </v>
      </c>
      <c r="Y45" t="str">
        <f>IF(D45,SUM(AY45/100*D45)," ")</f>
        <v xml:space="preserve"> </v>
      </c>
      <c r="Z45" t="str">
        <f>IF(D45,SUM(AZ45/100*D45)," ")</f>
        <v xml:space="preserve"> </v>
      </c>
      <c r="AA45" t="str">
        <f>IF(D45,SUM(BA45/100*D45)," ")</f>
        <v xml:space="preserve"> </v>
      </c>
      <c r="AB45" t="str">
        <f>IF(D45,SUM(BB45/100*D45)," ")</f>
        <v xml:space="preserve"> </v>
      </c>
      <c r="AC45" t="str">
        <f>IF(D45,SUM(BC45/100*D45)," ")</f>
        <v xml:space="preserve"> </v>
      </c>
      <c r="AE45" t="e">
        <f>VLOOKUP(C45,'База калорий'!A58:Z60,2,FALSE)</f>
        <v>#N/A</v>
      </c>
      <c r="AF45" t="e">
        <f>VLOOKUP(C45,'База калорий'!A58:Z60,3,FALSE)</f>
        <v>#N/A</v>
      </c>
      <c r="AG45" t="e">
        <f>VLOOKUP(C45,'База калорий'!A58:Z60,4,FALSE)</f>
        <v>#N/A</v>
      </c>
      <c r="AH45" t="e">
        <f>VLOOKUP(C45,'База калорий'!A58:Z60,5,FALSE)</f>
        <v>#N/A</v>
      </c>
      <c r="AI45" t="e">
        <f>VLOOKUP(C45,'База калорий'!A58:Z60,6,FALSE)</f>
        <v>#N/A</v>
      </c>
      <c r="AJ45" t="e">
        <f>VLOOKUP(C45,'База калорий'!A58:Z60,7,FALSE)</f>
        <v>#N/A</v>
      </c>
      <c r="AK45" t="e">
        <f>VLOOKUP(C45,'База калорий'!A58:Z60,8,FALSE)</f>
        <v>#N/A</v>
      </c>
      <c r="AL45" t="e">
        <f>VLOOKUP(C45,'База калорий'!A58:Z60,9,FALSE)</f>
        <v>#N/A</v>
      </c>
      <c r="AM45" t="e">
        <f>VLOOKUP(C45,'База калорий'!A58:Z60,10,FALSE)</f>
        <v>#N/A</v>
      </c>
      <c r="AN45" t="e">
        <f>VLOOKUP(C45,'База калорий'!A58:Z60,11,FALSE)</f>
        <v>#N/A</v>
      </c>
      <c r="AO45" t="e">
        <f>VLOOKUP(C45,'База калорий'!A58:Z60,12,FALSE)</f>
        <v>#N/A</v>
      </c>
      <c r="AP45" t="e">
        <f>VLOOKUP(C45,'База калорий'!A58:Z60,13,FALSE)</f>
        <v>#N/A</v>
      </c>
      <c r="AQ45" t="e">
        <f>VLOOKUP(C45,'База калорий'!A58:Z60,14,FALSE)</f>
        <v>#N/A</v>
      </c>
      <c r="AR45" t="e">
        <f>VLOOKUP(C45,'База калорий'!A58:Z60,15,FALSE)</f>
        <v>#N/A</v>
      </c>
      <c r="AS45" t="e">
        <f>VLOOKUP(C45,'База калорий'!A58:Z60,16,FALSE)</f>
        <v>#N/A</v>
      </c>
      <c r="AT45" t="e">
        <f>VLOOKUP(C45,'База калорий'!A58:Z60,17,FALSE)</f>
        <v>#N/A</v>
      </c>
      <c r="AU45" t="e">
        <f>VLOOKUP(C45,'База калорий'!A58:Z60,18,FALSE)</f>
        <v>#N/A</v>
      </c>
      <c r="AV45" t="e">
        <f>VLOOKUP(C45,'База калорий'!A58:Z60,19,FALSE)</f>
        <v>#N/A</v>
      </c>
      <c r="AW45" t="e">
        <f>VLOOKUP(C45,'База калорий'!A58:Z60,20,FALSE)</f>
        <v>#N/A</v>
      </c>
      <c r="AX45" t="e">
        <f>VLOOKUP(C45,'База калорий'!A58:Z60,21,FALSE)</f>
        <v>#N/A</v>
      </c>
      <c r="AY45" t="e">
        <f>VLOOKUP(C45,'База калорий'!A58:Z60,22,FALSE)</f>
        <v>#N/A</v>
      </c>
      <c r="AZ45" t="e">
        <f>VLOOKUP(C45,'База калорий'!A58:Z60,23,FALSE)</f>
        <v>#N/A</v>
      </c>
      <c r="BA45" t="e">
        <f>VLOOKUP(C45,'База калорий'!A58:Z60,24,FALSE)</f>
        <v>#N/A</v>
      </c>
      <c r="BB45" t="e">
        <f>VLOOKUP(C45,'База калорий'!A58:Z60,25,FALSE)</f>
        <v>#N/A</v>
      </c>
      <c r="BC45" t="e">
        <f>VLOOKUP(C45,'База калорий'!A58:Z60,26,FALSE)</f>
        <v>#N/A</v>
      </c>
    </row>
    <row r="46" spans="1:55" x14ac:dyDescent="0.3">
      <c r="E46" t="str">
        <f>IF(D46,SUM(AE46/100*D46)," ")</f>
        <v xml:space="preserve"> </v>
      </c>
      <c r="F46" t="str">
        <f>IF(D46,SUM(AF46/100*D46)," ")</f>
        <v xml:space="preserve"> </v>
      </c>
      <c r="G46" t="str">
        <f>IF(D46,SUM(AG46/100*D46)," ")</f>
        <v xml:space="preserve"> </v>
      </c>
      <c r="H46" t="str">
        <f>IF(D46,SUM(AH46/100*D46)," ")</f>
        <v xml:space="preserve"> </v>
      </c>
      <c r="I46" t="str">
        <f>IF(D46,SUM(AI46/100*D46)," ")</f>
        <v xml:space="preserve"> </v>
      </c>
      <c r="J46" t="str">
        <f>IF(D46,SUM(AE46/100*D46)," ")</f>
        <v xml:space="preserve"> </v>
      </c>
      <c r="K46" t="str">
        <f>IF(D46,SUM(AK46/100*D46)," ")</f>
        <v xml:space="preserve"> </v>
      </c>
      <c r="L46" t="str">
        <f>IF(D46,SUM(AL46/100*D46)," ")</f>
        <v xml:space="preserve"> </v>
      </c>
      <c r="M46" t="str">
        <f>IF(D46,SUM(AM46/100*D46)," ")</f>
        <v xml:space="preserve"> </v>
      </c>
      <c r="N46" t="str">
        <f>IF(D46,SUM(AN46/100*D46)," ")</f>
        <v xml:space="preserve"> </v>
      </c>
      <c r="O46" t="str">
        <f>IF(D46,SUM(AO46/100*D46)," ")</f>
        <v xml:space="preserve"> </v>
      </c>
      <c r="P46" t="str">
        <f>IF(D46,SUM(AP46/100*D46)," ")</f>
        <v xml:space="preserve"> </v>
      </c>
      <c r="Q46" t="str">
        <f>IF(D46,SUM(AQ46/100*D46)," ")</f>
        <v xml:space="preserve"> </v>
      </c>
      <c r="R46" t="str">
        <f>IF(D46,SUM(AR46/100*D46)," ")</f>
        <v xml:space="preserve"> </v>
      </c>
      <c r="S46" t="str">
        <f>IF(D46,SUM(AS46/100*D46)," ")</f>
        <v xml:space="preserve"> </v>
      </c>
      <c r="T46" t="str">
        <f>IF(D46,SUM(AT46/100*D46)," ")</f>
        <v xml:space="preserve"> </v>
      </c>
      <c r="U46" t="str">
        <f>IF(D46,SUM(AU46/100*D46)," ")</f>
        <v xml:space="preserve"> </v>
      </c>
      <c r="V46" t="str">
        <f>IF(D46,SUM(AV46/100*D46)," ")</f>
        <v xml:space="preserve"> </v>
      </c>
      <c r="W46" t="str">
        <f>IF(D46,SUM(AW46/100*D46)," ")</f>
        <v xml:space="preserve"> </v>
      </c>
      <c r="X46" t="str">
        <f>IF(D46,SUM(AX46/100*D46)," ")</f>
        <v xml:space="preserve"> </v>
      </c>
      <c r="Y46" t="str">
        <f>IF(D46,SUM(AY46/100*D46)," ")</f>
        <v xml:space="preserve"> </v>
      </c>
      <c r="Z46" t="str">
        <f>IF(D46,SUM(AZ46/100*D46)," ")</f>
        <v xml:space="preserve"> </v>
      </c>
      <c r="AA46" t="str">
        <f>IF(D46,SUM(BA46/100*D46)," ")</f>
        <v xml:space="preserve"> </v>
      </c>
      <c r="AB46" t="str">
        <f>IF(D46,SUM(BB46/100*D46)," ")</f>
        <v xml:space="preserve"> </v>
      </c>
      <c r="AC46" t="str">
        <f>IF(D46,SUM(BC46/100*D46)," ")</f>
        <v xml:space="preserve"> </v>
      </c>
      <c r="AE46" t="e">
        <f>VLOOKUP(C46,'База калорий'!A59:Z61,2,FALSE)</f>
        <v>#N/A</v>
      </c>
      <c r="AF46" t="e">
        <f>VLOOKUP(C46,'База калорий'!A59:Z61,3,FALSE)</f>
        <v>#N/A</v>
      </c>
      <c r="AG46" t="e">
        <f>VLOOKUP(C46,'База калорий'!A59:Z61,4,FALSE)</f>
        <v>#N/A</v>
      </c>
      <c r="AH46" t="e">
        <f>VLOOKUP(C46,'База калорий'!A59:Z61,5,FALSE)</f>
        <v>#N/A</v>
      </c>
      <c r="AI46" t="e">
        <f>VLOOKUP(C46,'База калорий'!A59:Z61,6,FALSE)</f>
        <v>#N/A</v>
      </c>
      <c r="AJ46" t="e">
        <f>VLOOKUP(C46,'База калорий'!A59:Z61,7,FALSE)</f>
        <v>#N/A</v>
      </c>
      <c r="AK46" t="e">
        <f>VLOOKUP(C46,'База калорий'!A59:Z61,8,FALSE)</f>
        <v>#N/A</v>
      </c>
      <c r="AL46" t="e">
        <f>VLOOKUP(C46,'База калорий'!A59:Z61,9,FALSE)</f>
        <v>#N/A</v>
      </c>
      <c r="AM46" t="e">
        <f>VLOOKUP(C46,'База калорий'!A59:Z61,10,FALSE)</f>
        <v>#N/A</v>
      </c>
      <c r="AN46" t="e">
        <f>VLOOKUP(C46,'База калорий'!A59:Z61,11,FALSE)</f>
        <v>#N/A</v>
      </c>
      <c r="AO46" t="e">
        <f>VLOOKUP(C46,'База калорий'!A59:Z61,12,FALSE)</f>
        <v>#N/A</v>
      </c>
      <c r="AP46" t="e">
        <f>VLOOKUP(C46,'База калорий'!A59:Z61,13,FALSE)</f>
        <v>#N/A</v>
      </c>
      <c r="AQ46" t="e">
        <f>VLOOKUP(C46,'База калорий'!A59:Z61,14,FALSE)</f>
        <v>#N/A</v>
      </c>
      <c r="AR46" t="e">
        <f>VLOOKUP(C46,'База калорий'!A59:Z61,15,FALSE)</f>
        <v>#N/A</v>
      </c>
      <c r="AS46" t="e">
        <f>VLOOKUP(C46,'База калорий'!A59:Z61,16,FALSE)</f>
        <v>#N/A</v>
      </c>
      <c r="AT46" t="e">
        <f>VLOOKUP(C46,'База калорий'!A59:Z61,17,FALSE)</f>
        <v>#N/A</v>
      </c>
      <c r="AU46" t="e">
        <f>VLOOKUP(C46,'База калорий'!A59:Z61,18,FALSE)</f>
        <v>#N/A</v>
      </c>
      <c r="AV46" t="e">
        <f>VLOOKUP(C46,'База калорий'!A59:Z61,19,FALSE)</f>
        <v>#N/A</v>
      </c>
      <c r="AW46" t="e">
        <f>VLOOKUP(C46,'База калорий'!A59:Z61,20,FALSE)</f>
        <v>#N/A</v>
      </c>
      <c r="AX46" t="e">
        <f>VLOOKUP(C46,'База калорий'!A59:Z61,21,FALSE)</f>
        <v>#N/A</v>
      </c>
      <c r="AY46" t="e">
        <f>VLOOKUP(C46,'База калорий'!A59:Z61,22,FALSE)</f>
        <v>#N/A</v>
      </c>
      <c r="AZ46" t="e">
        <f>VLOOKUP(C46,'База калорий'!A59:Z61,23,FALSE)</f>
        <v>#N/A</v>
      </c>
      <c r="BA46" t="e">
        <f>VLOOKUP(C46,'База калорий'!A59:Z61,24,FALSE)</f>
        <v>#N/A</v>
      </c>
      <c r="BB46" t="e">
        <f>VLOOKUP(C46,'База калорий'!A59:Z61,25,FALSE)</f>
        <v>#N/A</v>
      </c>
      <c r="BC46" t="e">
        <f>VLOOKUP(C46,'База калорий'!A59:Z61,26,FALSE)</f>
        <v>#N/A</v>
      </c>
    </row>
    <row r="47" spans="1:55" ht="15" thickBot="1" x14ac:dyDescent="0.35">
      <c r="E47" t="str">
        <f>IF(D47,SUM(AE47/100*D47)," ")</f>
        <v xml:space="preserve"> </v>
      </c>
      <c r="F47" t="str">
        <f>IF(D47,SUM(AF47/100*D47)," ")</f>
        <v xml:space="preserve"> </v>
      </c>
      <c r="G47" t="str">
        <f>IF(D47,SUM(AG47/100*D47)," ")</f>
        <v xml:space="preserve"> </v>
      </c>
      <c r="H47" t="str">
        <f>IF(D47,SUM(AH47/100*D47)," ")</f>
        <v xml:space="preserve"> </v>
      </c>
      <c r="I47" t="str">
        <f>IF(D47,SUM(AI47/100*D47)," ")</f>
        <v xml:space="preserve"> </v>
      </c>
      <c r="J47" t="str">
        <f>IF(D47,SUM(AE47/100*D47)," ")</f>
        <v xml:space="preserve"> </v>
      </c>
      <c r="K47" t="str">
        <f>IF(D47,SUM(AK47/100*D47)," ")</f>
        <v xml:space="preserve"> </v>
      </c>
      <c r="L47" t="str">
        <f>IF(D47,SUM(AL47/100*D47)," ")</f>
        <v xml:space="preserve"> </v>
      </c>
      <c r="M47" t="str">
        <f>IF(D47,SUM(AM47/100*D47)," ")</f>
        <v xml:space="preserve"> </v>
      </c>
      <c r="N47" t="str">
        <f>IF(D47,SUM(AN47/100*D47)," ")</f>
        <v xml:space="preserve"> </v>
      </c>
      <c r="O47" t="str">
        <f>IF(D47,SUM(AO47/100*D47)," ")</f>
        <v xml:space="preserve"> </v>
      </c>
      <c r="P47" t="str">
        <f>IF(D47,SUM(AP47/100*D47)," ")</f>
        <v xml:space="preserve"> </v>
      </c>
      <c r="Q47" t="str">
        <f>IF(D47,SUM(AQ47/100*D47)," ")</f>
        <v xml:space="preserve"> </v>
      </c>
      <c r="R47" t="str">
        <f>IF(D47,SUM(AR47/100*D47)," ")</f>
        <v xml:space="preserve"> </v>
      </c>
      <c r="S47" t="str">
        <f>IF(D47,SUM(AS47/100*D47)," ")</f>
        <v xml:space="preserve"> </v>
      </c>
      <c r="T47" t="str">
        <f>IF(D47,SUM(AT47/100*D47)," ")</f>
        <v xml:space="preserve"> </v>
      </c>
      <c r="U47" t="str">
        <f>IF(D47,SUM(AU47/100*D47)," ")</f>
        <v xml:space="preserve"> </v>
      </c>
      <c r="V47" t="str">
        <f>IF(D47,SUM(AV47/100*D47)," ")</f>
        <v xml:space="preserve"> </v>
      </c>
      <c r="W47" t="str">
        <f>IF(D47,SUM(AW47/100*D47)," ")</f>
        <v xml:space="preserve"> </v>
      </c>
      <c r="X47" t="str">
        <f>IF(D47,SUM(AX47/100*D47)," ")</f>
        <v xml:space="preserve"> </v>
      </c>
      <c r="Y47" t="str">
        <f>IF(D47,SUM(AY47/100*D47)," ")</f>
        <v xml:space="preserve"> </v>
      </c>
      <c r="Z47" t="str">
        <f>IF(D47,SUM(AZ47/100*D47)," ")</f>
        <v xml:space="preserve"> </v>
      </c>
      <c r="AA47" t="str">
        <f>IF(D47,SUM(BA47/100*D47)," ")</f>
        <v xml:space="preserve"> </v>
      </c>
      <c r="AB47" t="str">
        <f>IF(D47,SUM(BB47/100*D47)," ")</f>
        <v xml:space="preserve"> </v>
      </c>
      <c r="AC47" t="str">
        <f>IF(D47,SUM(BC47/100*D47)," ")</f>
        <v xml:space="preserve"> </v>
      </c>
      <c r="AE47" t="e">
        <f>VLOOKUP(C47,'База калорий'!A60:Z62,2,FALSE)</f>
        <v>#N/A</v>
      </c>
      <c r="AF47" t="e">
        <f>VLOOKUP(C47,'База калорий'!A60:Z62,3,FALSE)</f>
        <v>#N/A</v>
      </c>
      <c r="AG47" t="e">
        <f>VLOOKUP(C47,'База калорий'!A60:Z62,4,FALSE)</f>
        <v>#N/A</v>
      </c>
      <c r="AH47" t="e">
        <f>VLOOKUP(C47,'База калорий'!A60:Z62,5,FALSE)</f>
        <v>#N/A</v>
      </c>
      <c r="AI47" t="e">
        <f>VLOOKUP(C47,'База калорий'!A60:Z62,6,FALSE)</f>
        <v>#N/A</v>
      </c>
      <c r="AJ47" t="e">
        <f>VLOOKUP(C47,'База калорий'!A60:Z62,7,FALSE)</f>
        <v>#N/A</v>
      </c>
      <c r="AK47" t="e">
        <f>VLOOKUP(C47,'База калорий'!A60:Z62,8,FALSE)</f>
        <v>#N/A</v>
      </c>
      <c r="AL47" t="e">
        <f>VLOOKUP(C47,'База калорий'!A60:Z62,9,FALSE)</f>
        <v>#N/A</v>
      </c>
      <c r="AM47" t="e">
        <f>VLOOKUP(C47,'База калорий'!A60:Z62,10,FALSE)</f>
        <v>#N/A</v>
      </c>
      <c r="AN47" t="e">
        <f>VLOOKUP(C47,'База калорий'!A60:Z62,11,FALSE)</f>
        <v>#N/A</v>
      </c>
      <c r="AO47" t="e">
        <f>VLOOKUP(C47,'База калорий'!A60:Z62,12,FALSE)</f>
        <v>#N/A</v>
      </c>
      <c r="AP47" t="e">
        <f>VLOOKUP(C47,'База калорий'!A60:Z62,13,FALSE)</f>
        <v>#N/A</v>
      </c>
      <c r="AQ47" t="e">
        <f>VLOOKUP(C47,'База калорий'!A60:Z62,14,FALSE)</f>
        <v>#N/A</v>
      </c>
      <c r="AR47" t="e">
        <f>VLOOKUP(C47,'База калорий'!A60:Z62,15,FALSE)</f>
        <v>#N/A</v>
      </c>
      <c r="AS47" t="e">
        <f>VLOOKUP(C47,'База калорий'!A60:Z62,16,FALSE)</f>
        <v>#N/A</v>
      </c>
      <c r="AT47" t="e">
        <f>VLOOKUP(C47,'База калорий'!A60:Z62,17,FALSE)</f>
        <v>#N/A</v>
      </c>
      <c r="AU47" t="e">
        <f>VLOOKUP(C47,'База калорий'!A60:Z62,18,FALSE)</f>
        <v>#N/A</v>
      </c>
      <c r="AV47" t="e">
        <f>VLOOKUP(C47,'База калорий'!A60:Z62,19,FALSE)</f>
        <v>#N/A</v>
      </c>
      <c r="AW47" t="e">
        <f>VLOOKUP(C47,'База калорий'!A60:Z62,20,FALSE)</f>
        <v>#N/A</v>
      </c>
      <c r="AX47" t="e">
        <f>VLOOKUP(C47,'База калорий'!A60:Z62,21,FALSE)</f>
        <v>#N/A</v>
      </c>
      <c r="AY47" t="e">
        <f>VLOOKUP(C47,'База калорий'!A60:Z62,22,FALSE)</f>
        <v>#N/A</v>
      </c>
      <c r="AZ47" t="e">
        <f>VLOOKUP(C47,'База калорий'!A60:Z62,23,FALSE)</f>
        <v>#N/A</v>
      </c>
      <c r="BA47" t="e">
        <f>VLOOKUP(C47,'База калорий'!A60:Z62,24,FALSE)</f>
        <v>#N/A</v>
      </c>
      <c r="BB47" t="e">
        <f>VLOOKUP(C47,'База калорий'!A60:Z62,25,FALSE)</f>
        <v>#N/A</v>
      </c>
      <c r="BC47" t="e">
        <f>VLOOKUP(C47,'База калорий'!A60:Z62,26,FALSE)</f>
        <v>#N/A</v>
      </c>
    </row>
    <row r="48" spans="1:55" ht="31.8" thickBot="1" x14ac:dyDescent="0.65">
      <c r="A48" s="34" t="s">
        <v>92</v>
      </c>
      <c r="B48" s="34" t="s">
        <v>61</v>
      </c>
      <c r="C48" s="35">
        <v>0.375</v>
      </c>
      <c r="D48" s="62" t="s">
        <v>65</v>
      </c>
      <c r="E48" s="63" t="s">
        <v>58</v>
      </c>
      <c r="F48" s="64" t="s">
        <v>66</v>
      </c>
      <c r="G48" s="64" t="s">
        <v>67</v>
      </c>
      <c r="H48" s="65" t="s">
        <v>68</v>
      </c>
      <c r="I48" s="68" t="s">
        <v>70</v>
      </c>
      <c r="J48" s="68" t="s">
        <v>71</v>
      </c>
      <c r="K48" s="68" t="s">
        <v>72</v>
      </c>
      <c r="L48" s="68" t="s">
        <v>73</v>
      </c>
      <c r="M48" s="68" t="s">
        <v>74</v>
      </c>
      <c r="N48" s="68" t="s">
        <v>75</v>
      </c>
      <c r="O48" s="68" t="s">
        <v>76</v>
      </c>
      <c r="P48" s="69" t="s">
        <v>77</v>
      </c>
      <c r="Q48" s="70" t="s">
        <v>78</v>
      </c>
      <c r="R48" s="73" t="s">
        <v>79</v>
      </c>
      <c r="S48" s="69" t="s">
        <v>80</v>
      </c>
      <c r="T48" s="74" t="s">
        <v>81</v>
      </c>
      <c r="U48" s="70" t="s">
        <v>82</v>
      </c>
      <c r="V48" s="71" t="s">
        <v>83</v>
      </c>
      <c r="W48" s="72" t="s">
        <v>84</v>
      </c>
      <c r="X48" s="68" t="s">
        <v>85</v>
      </c>
      <c r="Y48" s="69" t="s">
        <v>86</v>
      </c>
      <c r="Z48" s="69" t="s">
        <v>87</v>
      </c>
      <c r="AA48" s="69" t="s">
        <v>88</v>
      </c>
      <c r="AB48" s="71" t="s">
        <v>89</v>
      </c>
      <c r="AC48" s="71" t="s">
        <v>90</v>
      </c>
    </row>
    <row r="49" spans="1:55" ht="15.6" x14ac:dyDescent="0.3">
      <c r="A49" s="33" t="s">
        <v>62</v>
      </c>
      <c r="B49" s="33" t="s">
        <v>63</v>
      </c>
      <c r="C49" s="33" t="s">
        <v>64</v>
      </c>
      <c r="D49" s="63"/>
      <c r="E49" s="63"/>
      <c r="F49" s="64"/>
      <c r="G49" s="64"/>
      <c r="H49" s="65"/>
      <c r="I49" s="68"/>
      <c r="J49" s="68"/>
      <c r="K49" s="68"/>
      <c r="L49" s="68"/>
      <c r="M49" s="68"/>
      <c r="N49" s="68"/>
      <c r="O49" s="68"/>
      <c r="P49" s="69"/>
      <c r="Q49" s="70"/>
      <c r="R49" s="73"/>
      <c r="S49" s="69"/>
      <c r="T49" s="74"/>
      <c r="U49" s="70"/>
      <c r="V49" s="71"/>
      <c r="W49" s="72"/>
      <c r="X49" s="68"/>
      <c r="Y49" s="69"/>
      <c r="Z49" s="69"/>
      <c r="AA49" s="69"/>
      <c r="AB49" s="71"/>
      <c r="AC49" s="71"/>
    </row>
    <row r="50" spans="1:55" x14ac:dyDescent="0.3">
      <c r="E50" t="str">
        <f>IF(D50,SUM(AE50/100*D50)," ")</f>
        <v xml:space="preserve"> </v>
      </c>
      <c r="F50" t="str">
        <f>IF(D50,SUM(AF50/100*D50)," ")</f>
        <v xml:space="preserve"> </v>
      </c>
      <c r="G50" t="str">
        <f>IF(D50,SUM(AG50/100*D50)," ")</f>
        <v xml:space="preserve"> </v>
      </c>
      <c r="H50" t="str">
        <f>IF(D50,SUM(AH50/100*D50)," ")</f>
        <v xml:space="preserve"> </v>
      </c>
      <c r="I50" t="str">
        <f>IF(D50,SUM(AI50/100*D50)," ")</f>
        <v xml:space="preserve"> </v>
      </c>
      <c r="J50" t="str">
        <f>IF(D50,SUM(AE50/100*D50)," ")</f>
        <v xml:space="preserve"> </v>
      </c>
      <c r="K50" t="str">
        <f>IF(D50,SUM(AK50/100*D50)," ")</f>
        <v xml:space="preserve"> </v>
      </c>
      <c r="L50" t="str">
        <f>IF(D50,SUM(AL50/100*D50)," ")</f>
        <v xml:space="preserve"> </v>
      </c>
      <c r="M50" t="str">
        <f>IF(D50,SUM(AM50/100*D50)," ")</f>
        <v xml:space="preserve"> </v>
      </c>
      <c r="N50" t="str">
        <f>IF(D50,SUM(AN50/100*D50)," ")</f>
        <v xml:space="preserve"> </v>
      </c>
      <c r="O50" t="str">
        <f>IF(D50,SUM(AO50/100*D50)," ")</f>
        <v xml:space="preserve"> </v>
      </c>
      <c r="P50" t="str">
        <f>IF(D50,SUM(AP50/100*D50)," ")</f>
        <v xml:space="preserve"> </v>
      </c>
      <c r="Q50" t="str">
        <f>IF(D50,SUM(AQ50/100*D50)," ")</f>
        <v xml:space="preserve"> </v>
      </c>
      <c r="R50" t="str">
        <f>IF(D50,SUM(AR50/100*D50)," ")</f>
        <v xml:space="preserve"> </v>
      </c>
      <c r="S50" t="str">
        <f>IF(D50,SUM(AS50/100*D50)," ")</f>
        <v xml:space="preserve"> </v>
      </c>
      <c r="T50" t="str">
        <f>IF(D50,SUM(AT50/100*D50)," ")</f>
        <v xml:space="preserve"> </v>
      </c>
      <c r="U50" t="str">
        <f>IF(D50,SUM(AU50/100*D50)," ")</f>
        <v xml:space="preserve"> </v>
      </c>
      <c r="V50" t="str">
        <f>IF(D50,SUM(AV50/100*D50)," ")</f>
        <v xml:space="preserve"> </v>
      </c>
      <c r="W50" t="str">
        <f>IF(D50,SUM(AW50/100*D50)," ")</f>
        <v xml:space="preserve"> </v>
      </c>
      <c r="X50" t="str">
        <f>IF(D50,SUM(AX50/100*D50)," ")</f>
        <v xml:space="preserve"> </v>
      </c>
      <c r="Y50" t="str">
        <f>IF(D50,SUM(AY50/100*D50)," ")</f>
        <v xml:space="preserve"> </v>
      </c>
      <c r="Z50" t="str">
        <f>IF(D50,SUM(AZ50/100*D50)," ")</f>
        <v xml:space="preserve"> </v>
      </c>
      <c r="AA50" t="str">
        <f>IF(D50,SUM(BA50/100*D50)," ")</f>
        <v xml:space="preserve"> </v>
      </c>
      <c r="AB50" t="str">
        <f>IF(D50,SUM(BB50/100*D50)," ")</f>
        <v xml:space="preserve"> </v>
      </c>
      <c r="AC50" t="str">
        <f>IF(D50,SUM(BC50/100*D50)," ")</f>
        <v xml:space="preserve"> </v>
      </c>
      <c r="AE50" t="e">
        <f>VLOOKUP(C50,'База калорий'!A63:Z65,2,FALSE)</f>
        <v>#N/A</v>
      </c>
      <c r="AF50" t="e">
        <f>VLOOKUP(C50,'База калорий'!A63:Z65,3,FALSE)</f>
        <v>#N/A</v>
      </c>
      <c r="AG50" t="e">
        <f>VLOOKUP(C50,'База калорий'!A63:Z65,4,FALSE)</f>
        <v>#N/A</v>
      </c>
      <c r="AH50" t="e">
        <f>VLOOKUP(C50,'База калорий'!A63:Z65,5,FALSE)</f>
        <v>#N/A</v>
      </c>
      <c r="AI50" t="e">
        <f>VLOOKUP(C50,'База калорий'!A63:Z65,6,FALSE)</f>
        <v>#N/A</v>
      </c>
      <c r="AJ50" t="e">
        <f>VLOOKUP(C50,'База калорий'!A63:Z65,7,FALSE)</f>
        <v>#N/A</v>
      </c>
      <c r="AK50" t="e">
        <f>VLOOKUP(C50,'База калорий'!A63:Z65,8,FALSE)</f>
        <v>#N/A</v>
      </c>
      <c r="AL50" t="e">
        <f>VLOOKUP(C50,'База калорий'!A63:Z65,9,FALSE)</f>
        <v>#N/A</v>
      </c>
      <c r="AM50" t="e">
        <f>VLOOKUP(C50,'База калорий'!A63:Z65,10,FALSE)</f>
        <v>#N/A</v>
      </c>
      <c r="AN50" t="e">
        <f>VLOOKUP(C50,'База калорий'!A63:Z65,11,FALSE)</f>
        <v>#N/A</v>
      </c>
      <c r="AO50" t="e">
        <f>VLOOKUP(C50,'База калорий'!A63:Z65,12,FALSE)</f>
        <v>#N/A</v>
      </c>
      <c r="AP50" t="e">
        <f>VLOOKUP(C50,'База калорий'!A63:Z65,13,FALSE)</f>
        <v>#N/A</v>
      </c>
      <c r="AQ50" t="e">
        <f>VLOOKUP(C50,'База калорий'!A63:Z65,14,FALSE)</f>
        <v>#N/A</v>
      </c>
      <c r="AR50" t="e">
        <f>VLOOKUP(C50,'База калорий'!A63:Z65,15,FALSE)</f>
        <v>#N/A</v>
      </c>
      <c r="AS50" t="e">
        <f>VLOOKUP(C50,'База калорий'!A63:Z65,16,FALSE)</f>
        <v>#N/A</v>
      </c>
      <c r="AT50" t="e">
        <f>VLOOKUP(C50,'База калорий'!A63:Z65,17,FALSE)</f>
        <v>#N/A</v>
      </c>
      <c r="AU50" t="e">
        <f>VLOOKUP(C50,'База калорий'!A63:Z65,18,FALSE)</f>
        <v>#N/A</v>
      </c>
      <c r="AV50" t="e">
        <f>VLOOKUP(C50,'База калорий'!A63:Z65,19,FALSE)</f>
        <v>#N/A</v>
      </c>
      <c r="AW50" t="e">
        <f>VLOOKUP(C50,'База калорий'!A63:Z65,20,FALSE)</f>
        <v>#N/A</v>
      </c>
      <c r="AX50" t="e">
        <f>VLOOKUP(C50,'База калорий'!A63:Z65,21,FALSE)</f>
        <v>#N/A</v>
      </c>
      <c r="AY50" t="e">
        <f>VLOOKUP(C50,'База калорий'!A63:Z65,22,FALSE)</f>
        <v>#N/A</v>
      </c>
      <c r="AZ50" t="e">
        <f>VLOOKUP(C50,'База калорий'!A63:Z65,23,FALSE)</f>
        <v>#N/A</v>
      </c>
      <c r="BA50" t="e">
        <f>VLOOKUP(C50,'База калорий'!A63:Z65,24,FALSE)</f>
        <v>#N/A</v>
      </c>
      <c r="BB50" t="e">
        <f>VLOOKUP(C50,'База калорий'!A63:Z65,25,FALSE)</f>
        <v>#N/A</v>
      </c>
      <c r="BC50" t="e">
        <f>VLOOKUP(C50,'База калорий'!A63:Z65,26,FALSE)</f>
        <v>#N/A</v>
      </c>
    </row>
    <row r="51" spans="1:55" x14ac:dyDescent="0.3">
      <c r="E51" t="str">
        <f>IF(D51,SUM(AE51/100*D51)," ")</f>
        <v xml:space="preserve"> </v>
      </c>
      <c r="F51" t="str">
        <f>IF(D51,SUM(AF51/100*D51)," ")</f>
        <v xml:space="preserve"> </v>
      </c>
      <c r="G51" t="str">
        <f>IF(D51,SUM(AG51/100*D51)," ")</f>
        <v xml:space="preserve"> </v>
      </c>
      <c r="H51" t="str">
        <f>IF(D51,SUM(AH51/100*D51)," ")</f>
        <v xml:space="preserve"> </v>
      </c>
      <c r="I51" t="str">
        <f>IF(D51,SUM(AI51/100*D51)," ")</f>
        <v xml:space="preserve"> </v>
      </c>
      <c r="J51" t="str">
        <f>IF(D51,SUM(AE51/100*D51)," ")</f>
        <v xml:space="preserve"> </v>
      </c>
      <c r="K51" t="str">
        <f>IF(D51,SUM(AK51/100*D51)," ")</f>
        <v xml:space="preserve"> </v>
      </c>
      <c r="L51" t="str">
        <f>IF(D51,SUM(AL51/100*D51)," ")</f>
        <v xml:space="preserve"> </v>
      </c>
      <c r="M51" t="str">
        <f>IF(D51,SUM(AM51/100*D51)," ")</f>
        <v xml:space="preserve"> </v>
      </c>
      <c r="N51" t="str">
        <f>IF(D51,SUM(AN51/100*D51)," ")</f>
        <v xml:space="preserve"> </v>
      </c>
      <c r="O51" t="str">
        <f>IF(D51,SUM(AO51/100*D51)," ")</f>
        <v xml:space="preserve"> </v>
      </c>
      <c r="P51" t="str">
        <f>IF(D51,SUM(AP51/100*D51)," ")</f>
        <v xml:space="preserve"> </v>
      </c>
      <c r="Q51" t="str">
        <f>IF(D51,SUM(AQ51/100*D51)," ")</f>
        <v xml:space="preserve"> </v>
      </c>
      <c r="R51" t="str">
        <f>IF(D51,SUM(AR51/100*D51)," ")</f>
        <v xml:space="preserve"> </v>
      </c>
      <c r="S51" t="str">
        <f>IF(D51,SUM(AS51/100*D51)," ")</f>
        <v xml:space="preserve"> </v>
      </c>
      <c r="T51" t="str">
        <f>IF(D51,SUM(AT51/100*D51)," ")</f>
        <v xml:space="preserve"> </v>
      </c>
      <c r="U51" t="str">
        <f>IF(D51,SUM(AU51/100*D51)," ")</f>
        <v xml:space="preserve"> </v>
      </c>
      <c r="V51" t="str">
        <f>IF(D51,SUM(AV51/100*D51)," ")</f>
        <v xml:space="preserve"> </v>
      </c>
      <c r="W51" t="str">
        <f>IF(D51,SUM(AW51/100*D51)," ")</f>
        <v xml:space="preserve"> </v>
      </c>
      <c r="X51" t="str">
        <f>IF(D51,SUM(AX51/100*D51)," ")</f>
        <v xml:space="preserve"> </v>
      </c>
      <c r="Y51" t="str">
        <f>IF(D51,SUM(AY51/100*D51)," ")</f>
        <v xml:space="preserve"> </v>
      </c>
      <c r="Z51" t="str">
        <f>IF(D51,SUM(AZ51/100*D51)," ")</f>
        <v xml:space="preserve"> </v>
      </c>
      <c r="AA51" t="str">
        <f>IF(D51,SUM(BA51/100*D51)," ")</f>
        <v xml:space="preserve"> </v>
      </c>
      <c r="AB51" t="str">
        <f>IF(D51,SUM(BB51/100*D51)," ")</f>
        <v xml:space="preserve"> </v>
      </c>
      <c r="AC51" t="str">
        <f>IF(D51,SUM(BC51/100*D51)," ")</f>
        <v xml:space="preserve"> </v>
      </c>
      <c r="AE51" t="e">
        <f>VLOOKUP(C51,'База калорий'!A64:Z66,2,FALSE)</f>
        <v>#N/A</v>
      </c>
      <c r="AF51" t="e">
        <f>VLOOKUP(C51,'База калорий'!A64:Z66,3,FALSE)</f>
        <v>#N/A</v>
      </c>
      <c r="AG51" t="e">
        <f>VLOOKUP(C51,'База калорий'!A64:Z66,4,FALSE)</f>
        <v>#N/A</v>
      </c>
      <c r="AH51" t="e">
        <f>VLOOKUP(C51,'База калорий'!A64:Z66,5,FALSE)</f>
        <v>#N/A</v>
      </c>
      <c r="AI51" t="e">
        <f>VLOOKUP(C51,'База калорий'!A64:Z66,6,FALSE)</f>
        <v>#N/A</v>
      </c>
      <c r="AJ51" t="e">
        <f>VLOOKUP(C51,'База калорий'!A64:Z66,7,FALSE)</f>
        <v>#N/A</v>
      </c>
      <c r="AK51" t="e">
        <f>VLOOKUP(C51,'База калорий'!A64:Z66,8,FALSE)</f>
        <v>#N/A</v>
      </c>
      <c r="AL51" t="e">
        <f>VLOOKUP(C51,'База калорий'!A64:Z66,9,FALSE)</f>
        <v>#N/A</v>
      </c>
      <c r="AM51" t="e">
        <f>VLOOKUP(C51,'База калорий'!A64:Z66,10,FALSE)</f>
        <v>#N/A</v>
      </c>
      <c r="AN51" t="e">
        <f>VLOOKUP(C51,'База калорий'!A64:Z66,11,FALSE)</f>
        <v>#N/A</v>
      </c>
      <c r="AO51" t="e">
        <f>VLOOKUP(C51,'База калорий'!A64:Z66,12,FALSE)</f>
        <v>#N/A</v>
      </c>
      <c r="AP51" t="e">
        <f>VLOOKUP(C51,'База калорий'!A64:Z66,13,FALSE)</f>
        <v>#N/A</v>
      </c>
      <c r="AQ51" t="e">
        <f>VLOOKUP(C51,'База калорий'!A64:Z66,14,FALSE)</f>
        <v>#N/A</v>
      </c>
      <c r="AR51" t="e">
        <f>VLOOKUP(C51,'База калорий'!A64:Z66,15,FALSE)</f>
        <v>#N/A</v>
      </c>
      <c r="AS51" t="e">
        <f>VLOOKUP(C51,'База калорий'!A64:Z66,16,FALSE)</f>
        <v>#N/A</v>
      </c>
      <c r="AT51" t="e">
        <f>VLOOKUP(C51,'База калорий'!A64:Z66,17,FALSE)</f>
        <v>#N/A</v>
      </c>
      <c r="AU51" t="e">
        <f>VLOOKUP(C51,'База калорий'!A64:Z66,18,FALSE)</f>
        <v>#N/A</v>
      </c>
      <c r="AV51" t="e">
        <f>VLOOKUP(C51,'База калорий'!A64:Z66,19,FALSE)</f>
        <v>#N/A</v>
      </c>
      <c r="AW51" t="e">
        <f>VLOOKUP(C51,'База калорий'!A64:Z66,20,FALSE)</f>
        <v>#N/A</v>
      </c>
      <c r="AX51" t="e">
        <f>VLOOKUP(C51,'База калорий'!A64:Z66,21,FALSE)</f>
        <v>#N/A</v>
      </c>
      <c r="AY51" t="e">
        <f>VLOOKUP(C51,'База калорий'!A64:Z66,22,FALSE)</f>
        <v>#N/A</v>
      </c>
      <c r="AZ51" t="e">
        <f>VLOOKUP(C51,'База калорий'!A64:Z66,23,FALSE)</f>
        <v>#N/A</v>
      </c>
      <c r="BA51" t="e">
        <f>VLOOKUP(C51,'База калорий'!A64:Z66,24,FALSE)</f>
        <v>#N/A</v>
      </c>
      <c r="BB51" t="e">
        <f>VLOOKUP(C51,'База калорий'!A64:Z66,25,FALSE)</f>
        <v>#N/A</v>
      </c>
      <c r="BC51" t="e">
        <f>VLOOKUP(C51,'База калорий'!A64:Z66,26,FALSE)</f>
        <v>#N/A</v>
      </c>
    </row>
    <row r="52" spans="1:55" x14ac:dyDescent="0.3">
      <c r="E52" t="str">
        <f t="shared" ref="E52:E64" si="26">IF(D52,SUM(AE52/100*D52)," ")</f>
        <v xml:space="preserve"> </v>
      </c>
      <c r="F52" t="str">
        <f t="shared" ref="F52:F64" si="27">IF(D52,SUM(AF52/100*D52)," ")</f>
        <v xml:space="preserve"> </v>
      </c>
      <c r="G52" t="str">
        <f t="shared" ref="G52:G64" si="28">IF(D52,SUM(AG52/100*D52)," ")</f>
        <v xml:space="preserve"> </v>
      </c>
      <c r="H52" t="str">
        <f t="shared" ref="H52:H64" si="29">IF(D52,SUM(AH52/100*D52)," ")</f>
        <v xml:space="preserve"> </v>
      </c>
      <c r="I52" t="str">
        <f t="shared" ref="I52:I64" si="30">IF(D52,SUM(AI52/100*D52)," ")</f>
        <v xml:space="preserve"> </v>
      </c>
      <c r="J52" t="str">
        <f t="shared" ref="J52:J64" si="31">IF(D52,SUM(AE52/100*D52)," ")</f>
        <v xml:space="preserve"> </v>
      </c>
      <c r="K52" t="str">
        <f t="shared" ref="K52:K64" si="32">IF(D52,SUM(AK52/100*D52)," ")</f>
        <v xml:space="preserve"> </v>
      </c>
      <c r="L52" t="str">
        <f t="shared" ref="L52:L64" si="33">IF(D52,SUM(AL52/100*D52)," ")</f>
        <v xml:space="preserve"> </v>
      </c>
      <c r="M52" t="str">
        <f t="shared" ref="M52:M64" si="34">IF(D52,SUM(AM52/100*D52)," ")</f>
        <v xml:space="preserve"> </v>
      </c>
      <c r="N52" t="str">
        <f t="shared" ref="N52:N64" si="35">IF(D52,SUM(AN52/100*D52)," ")</f>
        <v xml:space="preserve"> </v>
      </c>
      <c r="O52" t="str">
        <f t="shared" ref="O52:O64" si="36">IF(D52,SUM(AO52/100*D52)," ")</f>
        <v xml:space="preserve"> </v>
      </c>
      <c r="P52" t="str">
        <f t="shared" ref="P52:P64" si="37">IF(D52,SUM(AP52/100*D52)," ")</f>
        <v xml:space="preserve"> </v>
      </c>
      <c r="Q52" t="str">
        <f t="shared" ref="Q52:Q64" si="38">IF(D52,SUM(AQ52/100*D52)," ")</f>
        <v xml:space="preserve"> </v>
      </c>
      <c r="R52" t="str">
        <f t="shared" ref="R52:R64" si="39">IF(D52,SUM(AR52/100*D52)," ")</f>
        <v xml:space="preserve"> </v>
      </c>
      <c r="S52" t="str">
        <f t="shared" ref="S52:S64" si="40">IF(D52,SUM(AS52/100*D52)," ")</f>
        <v xml:space="preserve"> </v>
      </c>
      <c r="T52" t="str">
        <f t="shared" ref="T52:T64" si="41">IF(D52,SUM(AT52/100*D52)," ")</f>
        <v xml:space="preserve"> </v>
      </c>
      <c r="U52" t="str">
        <f t="shared" ref="U52:U64" si="42">IF(D52,SUM(AU52/100*D52)," ")</f>
        <v xml:space="preserve"> </v>
      </c>
      <c r="V52" t="str">
        <f t="shared" ref="V52:V64" si="43">IF(D52,SUM(AV52/100*D52)," ")</f>
        <v xml:space="preserve"> </v>
      </c>
      <c r="W52" t="str">
        <f t="shared" ref="W52:W64" si="44">IF(D52,SUM(AW52/100*D52)," ")</f>
        <v xml:space="preserve"> </v>
      </c>
      <c r="X52" t="str">
        <f t="shared" ref="X52:X64" si="45">IF(D52,SUM(AX52/100*D52)," ")</f>
        <v xml:space="preserve"> </v>
      </c>
      <c r="Y52" t="str">
        <f t="shared" ref="Y52:Y64" si="46">IF(D52,SUM(AY52/100*D52)," ")</f>
        <v xml:space="preserve"> </v>
      </c>
      <c r="Z52" t="str">
        <f t="shared" ref="Z52:Z64" si="47">IF(D52,SUM(AZ52/100*D52)," ")</f>
        <v xml:space="preserve"> </v>
      </c>
      <c r="AA52" t="str">
        <f t="shared" ref="AA52:AA64" si="48">IF(D52,SUM(BA52/100*D52)," ")</f>
        <v xml:space="preserve"> </v>
      </c>
      <c r="AB52" t="str">
        <f t="shared" ref="AB52:AB64" si="49">IF(D52,SUM(BB52/100*D52)," ")</f>
        <v xml:space="preserve"> </v>
      </c>
      <c r="AC52" t="str">
        <f t="shared" ref="AC52:AC64" si="50">IF(D52,SUM(BC52/100*D52)," ")</f>
        <v xml:space="preserve"> </v>
      </c>
      <c r="AE52" t="e">
        <f>VLOOKUP(C52,'База калорий'!A65:Z67,2,FALSE)</f>
        <v>#N/A</v>
      </c>
      <c r="AF52" t="e">
        <f>VLOOKUP(C52,'База калорий'!A65:Z67,3,FALSE)</f>
        <v>#N/A</v>
      </c>
      <c r="AG52" t="e">
        <f>VLOOKUP(C52,'База калорий'!A65:Z67,4,FALSE)</f>
        <v>#N/A</v>
      </c>
      <c r="AH52" t="e">
        <f>VLOOKUP(C52,'База калорий'!A65:Z67,5,FALSE)</f>
        <v>#N/A</v>
      </c>
      <c r="AI52" t="e">
        <f>VLOOKUP(C52,'База калорий'!A65:Z67,6,FALSE)</f>
        <v>#N/A</v>
      </c>
      <c r="AJ52" t="e">
        <f>VLOOKUP(C52,'База калорий'!A65:Z67,7,FALSE)</f>
        <v>#N/A</v>
      </c>
      <c r="AK52" t="e">
        <f>VLOOKUP(C52,'База калорий'!A65:Z67,8,FALSE)</f>
        <v>#N/A</v>
      </c>
      <c r="AL52" t="e">
        <f>VLOOKUP(C52,'База калорий'!A65:Z67,9,FALSE)</f>
        <v>#N/A</v>
      </c>
      <c r="AM52" t="e">
        <f>VLOOKUP(C52,'База калорий'!A65:Z67,10,FALSE)</f>
        <v>#N/A</v>
      </c>
      <c r="AN52" t="e">
        <f>VLOOKUP(C52,'База калорий'!A65:Z67,11,FALSE)</f>
        <v>#N/A</v>
      </c>
      <c r="AO52" t="e">
        <f>VLOOKUP(C52,'База калорий'!A65:Z67,12,FALSE)</f>
        <v>#N/A</v>
      </c>
      <c r="AP52" t="e">
        <f>VLOOKUP(C52,'База калорий'!A65:Z67,13,FALSE)</f>
        <v>#N/A</v>
      </c>
      <c r="AQ52" t="e">
        <f>VLOOKUP(C52,'База калорий'!A65:Z67,14,FALSE)</f>
        <v>#N/A</v>
      </c>
      <c r="AR52" t="e">
        <f>VLOOKUP(C52,'База калорий'!A65:Z67,15,FALSE)</f>
        <v>#N/A</v>
      </c>
      <c r="AS52" t="e">
        <f>VLOOKUP(C52,'База калорий'!A65:Z67,16,FALSE)</f>
        <v>#N/A</v>
      </c>
      <c r="AT52" t="e">
        <f>VLOOKUP(C52,'База калорий'!A65:Z67,17,FALSE)</f>
        <v>#N/A</v>
      </c>
      <c r="AU52" t="e">
        <f>VLOOKUP(C52,'База калорий'!A65:Z67,18,FALSE)</f>
        <v>#N/A</v>
      </c>
      <c r="AV52" t="e">
        <f>VLOOKUP(C52,'База калорий'!A65:Z67,19,FALSE)</f>
        <v>#N/A</v>
      </c>
      <c r="AW52" t="e">
        <f>VLOOKUP(C52,'База калорий'!A65:Z67,20,FALSE)</f>
        <v>#N/A</v>
      </c>
      <c r="AX52" t="e">
        <f>VLOOKUP(C52,'База калорий'!A65:Z67,21,FALSE)</f>
        <v>#N/A</v>
      </c>
      <c r="AY52" t="e">
        <f>VLOOKUP(C52,'База калорий'!A65:Z67,22,FALSE)</f>
        <v>#N/A</v>
      </c>
      <c r="AZ52" t="e">
        <f>VLOOKUP(C52,'База калорий'!A65:Z67,23,FALSE)</f>
        <v>#N/A</v>
      </c>
      <c r="BA52" t="e">
        <f>VLOOKUP(C52,'База калорий'!A65:Z67,24,FALSE)</f>
        <v>#N/A</v>
      </c>
      <c r="BB52" t="e">
        <f>VLOOKUP(C52,'База калорий'!A65:Z67,25,FALSE)</f>
        <v>#N/A</v>
      </c>
      <c r="BC52" t="e">
        <f>VLOOKUP(C52,'База калорий'!A65:Z67,26,FALSE)</f>
        <v>#N/A</v>
      </c>
    </row>
    <row r="53" spans="1:55" x14ac:dyDescent="0.3">
      <c r="E53" t="str">
        <f t="shared" si="26"/>
        <v xml:space="preserve"> </v>
      </c>
      <c r="F53" t="str">
        <f t="shared" si="27"/>
        <v xml:space="preserve"> </v>
      </c>
      <c r="G53" t="str">
        <f t="shared" si="28"/>
        <v xml:space="preserve"> </v>
      </c>
      <c r="H53" t="str">
        <f t="shared" si="29"/>
        <v xml:space="preserve"> </v>
      </c>
      <c r="I53" t="str">
        <f t="shared" si="30"/>
        <v xml:space="preserve"> </v>
      </c>
      <c r="J53" t="str">
        <f t="shared" si="31"/>
        <v xml:space="preserve"> </v>
      </c>
      <c r="K53" t="str">
        <f t="shared" si="32"/>
        <v xml:space="preserve"> </v>
      </c>
      <c r="L53" t="str">
        <f t="shared" si="33"/>
        <v xml:space="preserve"> </v>
      </c>
      <c r="M53" t="str">
        <f t="shared" si="34"/>
        <v xml:space="preserve"> </v>
      </c>
      <c r="N53" t="str">
        <f t="shared" si="35"/>
        <v xml:space="preserve"> </v>
      </c>
      <c r="O53" t="str">
        <f t="shared" si="36"/>
        <v xml:space="preserve"> </v>
      </c>
      <c r="P53" t="str">
        <f t="shared" si="37"/>
        <v xml:space="preserve"> </v>
      </c>
      <c r="Q53" t="str">
        <f t="shared" si="38"/>
        <v xml:space="preserve"> </v>
      </c>
      <c r="R53" t="str">
        <f t="shared" si="39"/>
        <v xml:space="preserve"> </v>
      </c>
      <c r="S53" t="str">
        <f t="shared" si="40"/>
        <v xml:space="preserve"> </v>
      </c>
      <c r="T53" t="str">
        <f t="shared" si="41"/>
        <v xml:space="preserve"> </v>
      </c>
      <c r="U53" t="str">
        <f t="shared" si="42"/>
        <v xml:space="preserve"> </v>
      </c>
      <c r="V53" t="str">
        <f t="shared" si="43"/>
        <v xml:space="preserve"> </v>
      </c>
      <c r="W53" t="str">
        <f t="shared" si="44"/>
        <v xml:space="preserve"> </v>
      </c>
      <c r="X53" t="str">
        <f t="shared" si="45"/>
        <v xml:space="preserve"> </v>
      </c>
      <c r="Y53" t="str">
        <f t="shared" si="46"/>
        <v xml:space="preserve"> </v>
      </c>
      <c r="Z53" t="str">
        <f t="shared" si="47"/>
        <v xml:space="preserve"> </v>
      </c>
      <c r="AA53" t="str">
        <f t="shared" si="48"/>
        <v xml:space="preserve"> </v>
      </c>
      <c r="AB53" t="str">
        <f t="shared" si="49"/>
        <v xml:space="preserve"> </v>
      </c>
      <c r="AC53" t="str">
        <f t="shared" si="50"/>
        <v xml:space="preserve"> </v>
      </c>
      <c r="AE53" t="e">
        <f>VLOOKUP(C53,'База калорий'!A66:Z68,2,FALSE)</f>
        <v>#N/A</v>
      </c>
      <c r="AF53" t="e">
        <f>VLOOKUP(C53,'База калорий'!A66:Z68,3,FALSE)</f>
        <v>#N/A</v>
      </c>
      <c r="AG53" t="e">
        <f>VLOOKUP(C53,'База калорий'!A66:Z68,4,FALSE)</f>
        <v>#N/A</v>
      </c>
      <c r="AH53" t="e">
        <f>VLOOKUP(C53,'База калорий'!A66:Z68,5,FALSE)</f>
        <v>#N/A</v>
      </c>
      <c r="AI53" t="e">
        <f>VLOOKUP(C53,'База калорий'!A66:Z68,6,FALSE)</f>
        <v>#N/A</v>
      </c>
      <c r="AJ53" t="e">
        <f>VLOOKUP(C53,'База калорий'!A66:Z68,7,FALSE)</f>
        <v>#N/A</v>
      </c>
      <c r="AK53" t="e">
        <f>VLOOKUP(C53,'База калорий'!A66:Z68,8,FALSE)</f>
        <v>#N/A</v>
      </c>
      <c r="AL53" t="e">
        <f>VLOOKUP(C53,'База калорий'!A66:Z68,9,FALSE)</f>
        <v>#N/A</v>
      </c>
      <c r="AM53" t="e">
        <f>VLOOKUP(C53,'База калорий'!A66:Z68,10,FALSE)</f>
        <v>#N/A</v>
      </c>
      <c r="AN53" t="e">
        <f>VLOOKUP(C53,'База калорий'!A66:Z68,11,FALSE)</f>
        <v>#N/A</v>
      </c>
      <c r="AO53" t="e">
        <f>VLOOKUP(C53,'База калорий'!A66:Z68,12,FALSE)</f>
        <v>#N/A</v>
      </c>
      <c r="AP53" t="e">
        <f>VLOOKUP(C53,'База калорий'!A66:Z68,13,FALSE)</f>
        <v>#N/A</v>
      </c>
      <c r="AQ53" t="e">
        <f>VLOOKUP(C53,'База калорий'!A66:Z68,14,FALSE)</f>
        <v>#N/A</v>
      </c>
      <c r="AR53" t="e">
        <f>VLOOKUP(C53,'База калорий'!A66:Z68,15,FALSE)</f>
        <v>#N/A</v>
      </c>
      <c r="AS53" t="e">
        <f>VLOOKUP(C53,'База калорий'!A66:Z68,16,FALSE)</f>
        <v>#N/A</v>
      </c>
      <c r="AT53" t="e">
        <f>VLOOKUP(C53,'База калорий'!A66:Z68,17,FALSE)</f>
        <v>#N/A</v>
      </c>
      <c r="AU53" t="e">
        <f>VLOOKUP(C53,'База калорий'!A66:Z68,18,FALSE)</f>
        <v>#N/A</v>
      </c>
      <c r="AV53" t="e">
        <f>VLOOKUP(C53,'База калорий'!A66:Z68,19,FALSE)</f>
        <v>#N/A</v>
      </c>
      <c r="AW53" t="e">
        <f>VLOOKUP(C53,'База калорий'!A66:Z68,20,FALSE)</f>
        <v>#N/A</v>
      </c>
      <c r="AX53" t="e">
        <f>VLOOKUP(C53,'База калорий'!A66:Z68,21,FALSE)</f>
        <v>#N/A</v>
      </c>
      <c r="AY53" t="e">
        <f>VLOOKUP(C53,'База калорий'!A66:Z68,22,FALSE)</f>
        <v>#N/A</v>
      </c>
      <c r="AZ53" t="e">
        <f>VLOOKUP(C53,'База калорий'!A66:Z68,23,FALSE)</f>
        <v>#N/A</v>
      </c>
      <c r="BA53" t="e">
        <f>VLOOKUP(C53,'База калорий'!A66:Z68,24,FALSE)</f>
        <v>#N/A</v>
      </c>
      <c r="BB53" t="e">
        <f>VLOOKUP(C53,'База калорий'!A66:Z68,25,FALSE)</f>
        <v>#N/A</v>
      </c>
      <c r="BC53" t="e">
        <f>VLOOKUP(C53,'База калорий'!A66:Z68,26,FALSE)</f>
        <v>#N/A</v>
      </c>
    </row>
    <row r="54" spans="1:55" x14ac:dyDescent="0.3">
      <c r="E54" t="str">
        <f t="shared" si="26"/>
        <v xml:space="preserve"> </v>
      </c>
      <c r="F54" t="str">
        <f t="shared" si="27"/>
        <v xml:space="preserve"> </v>
      </c>
      <c r="G54" t="str">
        <f t="shared" si="28"/>
        <v xml:space="preserve"> </v>
      </c>
      <c r="H54" t="str">
        <f t="shared" si="29"/>
        <v xml:space="preserve"> </v>
      </c>
      <c r="I54" t="str">
        <f t="shared" si="30"/>
        <v xml:space="preserve"> </v>
      </c>
      <c r="J54" t="str">
        <f t="shared" si="31"/>
        <v xml:space="preserve"> </v>
      </c>
      <c r="K54" t="str">
        <f t="shared" si="32"/>
        <v xml:space="preserve"> </v>
      </c>
      <c r="L54" t="str">
        <f t="shared" si="33"/>
        <v xml:space="preserve"> </v>
      </c>
      <c r="M54" t="str">
        <f t="shared" si="34"/>
        <v xml:space="preserve"> </v>
      </c>
      <c r="N54" t="str">
        <f t="shared" si="35"/>
        <v xml:space="preserve"> </v>
      </c>
      <c r="O54" t="str">
        <f t="shared" si="36"/>
        <v xml:space="preserve"> </v>
      </c>
      <c r="P54" t="str">
        <f t="shared" si="37"/>
        <v xml:space="preserve"> </v>
      </c>
      <c r="Q54" t="str">
        <f t="shared" si="38"/>
        <v xml:space="preserve"> </v>
      </c>
      <c r="R54" t="str">
        <f t="shared" si="39"/>
        <v xml:space="preserve"> </v>
      </c>
      <c r="S54" t="str">
        <f t="shared" si="40"/>
        <v xml:space="preserve"> </v>
      </c>
      <c r="T54" t="str">
        <f t="shared" si="41"/>
        <v xml:space="preserve"> </v>
      </c>
      <c r="U54" t="str">
        <f t="shared" si="42"/>
        <v xml:space="preserve"> </v>
      </c>
      <c r="V54" t="str">
        <f t="shared" si="43"/>
        <v xml:space="preserve"> </v>
      </c>
      <c r="W54" t="str">
        <f t="shared" si="44"/>
        <v xml:space="preserve"> </v>
      </c>
      <c r="X54" t="str">
        <f t="shared" si="45"/>
        <v xml:space="preserve"> </v>
      </c>
      <c r="Y54" t="str">
        <f t="shared" si="46"/>
        <v xml:space="preserve"> </v>
      </c>
      <c r="Z54" t="str">
        <f t="shared" si="47"/>
        <v xml:space="preserve"> </v>
      </c>
      <c r="AA54" t="str">
        <f t="shared" si="48"/>
        <v xml:space="preserve"> </v>
      </c>
      <c r="AB54" t="str">
        <f t="shared" si="49"/>
        <v xml:space="preserve"> </v>
      </c>
      <c r="AC54" t="str">
        <f t="shared" si="50"/>
        <v xml:space="preserve"> </v>
      </c>
      <c r="AE54" t="e">
        <f>VLOOKUP(C54,'База калорий'!A67:Z69,2,FALSE)</f>
        <v>#N/A</v>
      </c>
      <c r="AF54" t="e">
        <f>VLOOKUP(C54,'База калорий'!A67:Z69,3,FALSE)</f>
        <v>#N/A</v>
      </c>
      <c r="AG54" t="e">
        <f>VLOOKUP(C54,'База калорий'!A67:Z69,4,FALSE)</f>
        <v>#N/A</v>
      </c>
      <c r="AH54" t="e">
        <f>VLOOKUP(C54,'База калорий'!A67:Z69,5,FALSE)</f>
        <v>#N/A</v>
      </c>
      <c r="AI54" t="e">
        <f>VLOOKUP(C54,'База калорий'!A67:Z69,6,FALSE)</f>
        <v>#N/A</v>
      </c>
      <c r="AJ54" t="e">
        <f>VLOOKUP(C54,'База калорий'!A67:Z69,7,FALSE)</f>
        <v>#N/A</v>
      </c>
      <c r="AK54" t="e">
        <f>VLOOKUP(C54,'База калорий'!A67:Z69,8,FALSE)</f>
        <v>#N/A</v>
      </c>
      <c r="AL54" t="e">
        <f>VLOOKUP(C54,'База калорий'!A67:Z69,9,FALSE)</f>
        <v>#N/A</v>
      </c>
      <c r="AM54" t="e">
        <f>VLOOKUP(C54,'База калорий'!A67:Z69,10,FALSE)</f>
        <v>#N/A</v>
      </c>
      <c r="AN54" t="e">
        <f>VLOOKUP(C54,'База калорий'!A67:Z69,11,FALSE)</f>
        <v>#N/A</v>
      </c>
      <c r="AO54" t="e">
        <f>VLOOKUP(C54,'База калорий'!A67:Z69,12,FALSE)</f>
        <v>#N/A</v>
      </c>
      <c r="AP54" t="e">
        <f>VLOOKUP(C54,'База калорий'!A67:Z69,13,FALSE)</f>
        <v>#N/A</v>
      </c>
      <c r="AQ54" t="e">
        <f>VLOOKUP(C54,'База калорий'!A67:Z69,14,FALSE)</f>
        <v>#N/A</v>
      </c>
      <c r="AR54" t="e">
        <f>VLOOKUP(C54,'База калорий'!A67:Z69,15,FALSE)</f>
        <v>#N/A</v>
      </c>
      <c r="AS54" t="e">
        <f>VLOOKUP(C54,'База калорий'!A67:Z69,16,FALSE)</f>
        <v>#N/A</v>
      </c>
      <c r="AT54" t="e">
        <f>VLOOKUP(C54,'База калорий'!A67:Z69,17,FALSE)</f>
        <v>#N/A</v>
      </c>
      <c r="AU54" t="e">
        <f>VLOOKUP(C54,'База калорий'!A67:Z69,18,FALSE)</f>
        <v>#N/A</v>
      </c>
      <c r="AV54" t="e">
        <f>VLOOKUP(C54,'База калорий'!A67:Z69,19,FALSE)</f>
        <v>#N/A</v>
      </c>
      <c r="AW54" t="e">
        <f>VLOOKUP(C54,'База калорий'!A67:Z69,20,FALSE)</f>
        <v>#N/A</v>
      </c>
      <c r="AX54" t="e">
        <f>VLOOKUP(C54,'База калорий'!A67:Z69,21,FALSE)</f>
        <v>#N/A</v>
      </c>
      <c r="AY54" t="e">
        <f>VLOOKUP(C54,'База калорий'!A67:Z69,22,FALSE)</f>
        <v>#N/A</v>
      </c>
      <c r="AZ54" t="e">
        <f>VLOOKUP(C54,'База калорий'!A67:Z69,23,FALSE)</f>
        <v>#N/A</v>
      </c>
      <c r="BA54" t="e">
        <f>VLOOKUP(C54,'База калорий'!A67:Z69,24,FALSE)</f>
        <v>#N/A</v>
      </c>
      <c r="BB54" t="e">
        <f>VLOOKUP(C54,'База калорий'!A67:Z69,25,FALSE)</f>
        <v>#N/A</v>
      </c>
      <c r="BC54" t="e">
        <f>VLOOKUP(C54,'База калорий'!A67:Z69,26,FALSE)</f>
        <v>#N/A</v>
      </c>
    </row>
    <row r="55" spans="1:55" x14ac:dyDescent="0.3">
      <c r="E55" t="str">
        <f t="shared" si="26"/>
        <v xml:space="preserve"> </v>
      </c>
      <c r="F55" t="str">
        <f t="shared" si="27"/>
        <v xml:space="preserve"> </v>
      </c>
      <c r="G55" t="str">
        <f t="shared" si="28"/>
        <v xml:space="preserve"> </v>
      </c>
      <c r="H55" t="str">
        <f t="shared" si="29"/>
        <v xml:space="preserve"> </v>
      </c>
      <c r="I55" t="str">
        <f t="shared" si="30"/>
        <v xml:space="preserve"> </v>
      </c>
      <c r="J55" t="str">
        <f t="shared" si="31"/>
        <v xml:space="preserve"> </v>
      </c>
      <c r="K55" t="str">
        <f t="shared" si="32"/>
        <v xml:space="preserve"> </v>
      </c>
      <c r="L55" t="str">
        <f t="shared" si="33"/>
        <v xml:space="preserve"> </v>
      </c>
      <c r="M55" t="str">
        <f t="shared" si="34"/>
        <v xml:space="preserve"> </v>
      </c>
      <c r="N55" t="str">
        <f t="shared" si="35"/>
        <v xml:space="preserve"> </v>
      </c>
      <c r="O55" t="str">
        <f t="shared" si="36"/>
        <v xml:space="preserve"> </v>
      </c>
      <c r="P55" t="str">
        <f t="shared" si="37"/>
        <v xml:space="preserve"> </v>
      </c>
      <c r="Q55" t="str">
        <f t="shared" si="38"/>
        <v xml:space="preserve"> </v>
      </c>
      <c r="R55" t="str">
        <f t="shared" si="39"/>
        <v xml:space="preserve"> </v>
      </c>
      <c r="S55" t="str">
        <f t="shared" si="40"/>
        <v xml:space="preserve"> </v>
      </c>
      <c r="T55" t="str">
        <f t="shared" si="41"/>
        <v xml:space="preserve"> </v>
      </c>
      <c r="U55" t="str">
        <f t="shared" si="42"/>
        <v xml:space="preserve"> </v>
      </c>
      <c r="V55" t="str">
        <f t="shared" si="43"/>
        <v xml:space="preserve"> </v>
      </c>
      <c r="W55" t="str">
        <f t="shared" si="44"/>
        <v xml:space="preserve"> </v>
      </c>
      <c r="X55" t="str">
        <f t="shared" si="45"/>
        <v xml:space="preserve"> </v>
      </c>
      <c r="Y55" t="str">
        <f t="shared" si="46"/>
        <v xml:space="preserve"> </v>
      </c>
      <c r="Z55" t="str">
        <f t="shared" si="47"/>
        <v xml:space="preserve"> </v>
      </c>
      <c r="AA55" t="str">
        <f t="shared" si="48"/>
        <v xml:space="preserve"> </v>
      </c>
      <c r="AB55" t="str">
        <f t="shared" si="49"/>
        <v xml:space="preserve"> </v>
      </c>
      <c r="AC55" t="str">
        <f t="shared" si="50"/>
        <v xml:space="preserve"> </v>
      </c>
      <c r="AE55" t="e">
        <f>VLOOKUP(C55,'База калорий'!A68:Z70,2,FALSE)</f>
        <v>#N/A</v>
      </c>
      <c r="AF55" t="e">
        <f>VLOOKUP(C55,'База калорий'!A68:Z70,3,FALSE)</f>
        <v>#N/A</v>
      </c>
      <c r="AG55" t="e">
        <f>VLOOKUP(C55,'База калорий'!A68:Z70,4,FALSE)</f>
        <v>#N/A</v>
      </c>
      <c r="AH55" t="e">
        <f>VLOOKUP(C55,'База калорий'!A68:Z70,5,FALSE)</f>
        <v>#N/A</v>
      </c>
      <c r="AI55" t="e">
        <f>VLOOKUP(C55,'База калорий'!A68:Z70,6,FALSE)</f>
        <v>#N/A</v>
      </c>
      <c r="AJ55" t="e">
        <f>VLOOKUP(C55,'База калорий'!A68:Z70,7,FALSE)</f>
        <v>#N/A</v>
      </c>
      <c r="AK55" t="e">
        <f>VLOOKUP(C55,'База калорий'!A68:Z70,8,FALSE)</f>
        <v>#N/A</v>
      </c>
      <c r="AL55" t="e">
        <f>VLOOKUP(C55,'База калорий'!A68:Z70,9,FALSE)</f>
        <v>#N/A</v>
      </c>
      <c r="AM55" t="e">
        <f>VLOOKUP(C55,'База калорий'!A68:Z70,10,FALSE)</f>
        <v>#N/A</v>
      </c>
      <c r="AN55" t="e">
        <f>VLOOKUP(C55,'База калорий'!A68:Z70,11,FALSE)</f>
        <v>#N/A</v>
      </c>
      <c r="AO55" t="e">
        <f>VLOOKUP(C55,'База калорий'!A68:Z70,12,FALSE)</f>
        <v>#N/A</v>
      </c>
      <c r="AP55" t="e">
        <f>VLOOKUP(C55,'База калорий'!A68:Z70,13,FALSE)</f>
        <v>#N/A</v>
      </c>
      <c r="AQ55" t="e">
        <f>VLOOKUP(C55,'База калорий'!A68:Z70,14,FALSE)</f>
        <v>#N/A</v>
      </c>
      <c r="AR55" t="e">
        <f>VLOOKUP(C55,'База калорий'!A68:Z70,15,FALSE)</f>
        <v>#N/A</v>
      </c>
      <c r="AS55" t="e">
        <f>VLOOKUP(C55,'База калорий'!A68:Z70,16,FALSE)</f>
        <v>#N/A</v>
      </c>
      <c r="AT55" t="e">
        <f>VLOOKUP(C55,'База калорий'!A68:Z70,17,FALSE)</f>
        <v>#N/A</v>
      </c>
      <c r="AU55" t="e">
        <f>VLOOKUP(C55,'База калорий'!A68:Z70,18,FALSE)</f>
        <v>#N/A</v>
      </c>
      <c r="AV55" t="e">
        <f>VLOOKUP(C55,'База калорий'!A68:Z70,19,FALSE)</f>
        <v>#N/A</v>
      </c>
      <c r="AW55" t="e">
        <f>VLOOKUP(C55,'База калорий'!A68:Z70,20,FALSE)</f>
        <v>#N/A</v>
      </c>
      <c r="AX55" t="e">
        <f>VLOOKUP(C55,'База калорий'!A68:Z70,21,FALSE)</f>
        <v>#N/A</v>
      </c>
      <c r="AY55" t="e">
        <f>VLOOKUP(C55,'База калорий'!A68:Z70,22,FALSE)</f>
        <v>#N/A</v>
      </c>
      <c r="AZ55" t="e">
        <f>VLOOKUP(C55,'База калорий'!A68:Z70,23,FALSE)</f>
        <v>#N/A</v>
      </c>
      <c r="BA55" t="e">
        <f>VLOOKUP(C55,'База калорий'!A68:Z70,24,FALSE)</f>
        <v>#N/A</v>
      </c>
      <c r="BB55" t="e">
        <f>VLOOKUP(C55,'База калорий'!A68:Z70,25,FALSE)</f>
        <v>#N/A</v>
      </c>
      <c r="BC55" t="e">
        <f>VLOOKUP(C55,'База калорий'!A68:Z70,26,FALSE)</f>
        <v>#N/A</v>
      </c>
    </row>
    <row r="56" spans="1:55" x14ac:dyDescent="0.3">
      <c r="E56" t="str">
        <f t="shared" si="26"/>
        <v xml:space="preserve"> </v>
      </c>
      <c r="F56" t="str">
        <f t="shared" si="27"/>
        <v xml:space="preserve"> </v>
      </c>
      <c r="G56" t="str">
        <f t="shared" si="28"/>
        <v xml:space="preserve"> </v>
      </c>
      <c r="H56" t="str">
        <f t="shared" si="29"/>
        <v xml:space="preserve"> </v>
      </c>
      <c r="I56" t="str">
        <f t="shared" si="30"/>
        <v xml:space="preserve"> </v>
      </c>
      <c r="J56" t="str">
        <f t="shared" si="31"/>
        <v xml:space="preserve"> </v>
      </c>
      <c r="K56" t="str">
        <f t="shared" si="32"/>
        <v xml:space="preserve"> </v>
      </c>
      <c r="L56" t="str">
        <f t="shared" si="33"/>
        <v xml:space="preserve"> </v>
      </c>
      <c r="M56" t="str">
        <f t="shared" si="34"/>
        <v xml:space="preserve"> </v>
      </c>
      <c r="N56" t="str">
        <f t="shared" si="35"/>
        <v xml:space="preserve"> </v>
      </c>
      <c r="O56" t="str">
        <f t="shared" si="36"/>
        <v xml:space="preserve"> </v>
      </c>
      <c r="P56" t="str">
        <f t="shared" si="37"/>
        <v xml:space="preserve"> </v>
      </c>
      <c r="Q56" t="str">
        <f t="shared" si="38"/>
        <v xml:space="preserve"> </v>
      </c>
      <c r="R56" t="str">
        <f t="shared" si="39"/>
        <v xml:space="preserve"> </v>
      </c>
      <c r="S56" t="str">
        <f t="shared" si="40"/>
        <v xml:space="preserve"> </v>
      </c>
      <c r="T56" t="str">
        <f t="shared" si="41"/>
        <v xml:space="preserve"> </v>
      </c>
      <c r="U56" t="str">
        <f t="shared" si="42"/>
        <v xml:space="preserve"> </v>
      </c>
      <c r="V56" t="str">
        <f t="shared" si="43"/>
        <v xml:space="preserve"> </v>
      </c>
      <c r="W56" t="str">
        <f t="shared" si="44"/>
        <v xml:space="preserve"> </v>
      </c>
      <c r="X56" t="str">
        <f t="shared" si="45"/>
        <v xml:space="preserve"> </v>
      </c>
      <c r="Y56" t="str">
        <f t="shared" si="46"/>
        <v xml:space="preserve"> </v>
      </c>
      <c r="Z56" t="str">
        <f t="shared" si="47"/>
        <v xml:space="preserve"> </v>
      </c>
      <c r="AA56" t="str">
        <f t="shared" si="48"/>
        <v xml:space="preserve"> </v>
      </c>
      <c r="AB56" t="str">
        <f t="shared" si="49"/>
        <v xml:space="preserve"> </v>
      </c>
      <c r="AC56" t="str">
        <f t="shared" si="50"/>
        <v xml:space="preserve"> </v>
      </c>
      <c r="AE56" t="e">
        <f>VLOOKUP(C56,'База калорий'!A69:Z71,2,FALSE)</f>
        <v>#N/A</v>
      </c>
      <c r="AF56" t="e">
        <f>VLOOKUP(C56,'База калорий'!A69:Z71,3,FALSE)</f>
        <v>#N/A</v>
      </c>
      <c r="AG56" t="e">
        <f>VLOOKUP(C56,'База калорий'!A69:Z71,4,FALSE)</f>
        <v>#N/A</v>
      </c>
      <c r="AH56" t="e">
        <f>VLOOKUP(C56,'База калорий'!A69:Z71,5,FALSE)</f>
        <v>#N/A</v>
      </c>
      <c r="AI56" t="e">
        <f>VLOOKUP(C56,'База калорий'!A69:Z71,6,FALSE)</f>
        <v>#N/A</v>
      </c>
      <c r="AJ56" t="e">
        <f>VLOOKUP(C56,'База калорий'!A69:Z71,7,FALSE)</f>
        <v>#N/A</v>
      </c>
      <c r="AK56" t="e">
        <f>VLOOKUP(C56,'База калорий'!A69:Z71,8,FALSE)</f>
        <v>#N/A</v>
      </c>
      <c r="AL56" t="e">
        <f>VLOOKUP(C56,'База калорий'!A69:Z71,9,FALSE)</f>
        <v>#N/A</v>
      </c>
      <c r="AM56" t="e">
        <f>VLOOKUP(C56,'База калорий'!A69:Z71,10,FALSE)</f>
        <v>#N/A</v>
      </c>
      <c r="AN56" t="e">
        <f>VLOOKUP(C56,'База калорий'!A69:Z71,11,FALSE)</f>
        <v>#N/A</v>
      </c>
      <c r="AO56" t="e">
        <f>VLOOKUP(C56,'База калорий'!A69:Z71,12,FALSE)</f>
        <v>#N/A</v>
      </c>
      <c r="AP56" t="e">
        <f>VLOOKUP(C56,'База калорий'!A69:Z71,13,FALSE)</f>
        <v>#N/A</v>
      </c>
      <c r="AQ56" t="e">
        <f>VLOOKUP(C56,'База калорий'!A69:Z71,14,FALSE)</f>
        <v>#N/A</v>
      </c>
      <c r="AR56" t="e">
        <f>VLOOKUP(C56,'База калорий'!A69:Z71,15,FALSE)</f>
        <v>#N/A</v>
      </c>
      <c r="AS56" t="e">
        <f>VLOOKUP(C56,'База калорий'!A69:Z71,16,FALSE)</f>
        <v>#N/A</v>
      </c>
      <c r="AT56" t="e">
        <f>VLOOKUP(C56,'База калорий'!A69:Z71,17,FALSE)</f>
        <v>#N/A</v>
      </c>
      <c r="AU56" t="e">
        <f>VLOOKUP(C56,'База калорий'!A69:Z71,18,FALSE)</f>
        <v>#N/A</v>
      </c>
      <c r="AV56" t="e">
        <f>VLOOKUP(C56,'База калорий'!A69:Z71,19,FALSE)</f>
        <v>#N/A</v>
      </c>
      <c r="AW56" t="e">
        <f>VLOOKUP(C56,'База калорий'!A69:Z71,20,FALSE)</f>
        <v>#N/A</v>
      </c>
      <c r="AX56" t="e">
        <f>VLOOKUP(C56,'База калорий'!A69:Z71,21,FALSE)</f>
        <v>#N/A</v>
      </c>
      <c r="AY56" t="e">
        <f>VLOOKUP(C56,'База калорий'!A69:Z71,22,FALSE)</f>
        <v>#N/A</v>
      </c>
      <c r="AZ56" t="e">
        <f>VLOOKUP(C56,'База калорий'!A69:Z71,23,FALSE)</f>
        <v>#N/A</v>
      </c>
      <c r="BA56" t="e">
        <f>VLOOKUP(C56,'База калорий'!A69:Z71,24,FALSE)</f>
        <v>#N/A</v>
      </c>
      <c r="BB56" t="e">
        <f>VLOOKUP(C56,'База калорий'!A69:Z71,25,FALSE)</f>
        <v>#N/A</v>
      </c>
      <c r="BC56" t="e">
        <f>VLOOKUP(C56,'База калорий'!A69:Z71,26,FALSE)</f>
        <v>#N/A</v>
      </c>
    </row>
    <row r="57" spans="1:55" x14ac:dyDescent="0.3">
      <c r="E57" t="str">
        <f t="shared" si="26"/>
        <v xml:space="preserve"> </v>
      </c>
      <c r="F57" t="str">
        <f t="shared" si="27"/>
        <v xml:space="preserve"> </v>
      </c>
      <c r="G57" t="str">
        <f t="shared" si="28"/>
        <v xml:space="preserve"> </v>
      </c>
      <c r="H57" t="str">
        <f t="shared" si="29"/>
        <v xml:space="preserve"> </v>
      </c>
      <c r="I57" t="str">
        <f t="shared" si="30"/>
        <v xml:space="preserve"> </v>
      </c>
      <c r="J57" t="str">
        <f t="shared" si="31"/>
        <v xml:space="preserve"> </v>
      </c>
      <c r="K57" t="str">
        <f t="shared" si="32"/>
        <v xml:space="preserve"> </v>
      </c>
      <c r="L57" t="str">
        <f t="shared" si="33"/>
        <v xml:space="preserve"> </v>
      </c>
      <c r="M57" t="str">
        <f t="shared" si="34"/>
        <v xml:space="preserve"> </v>
      </c>
      <c r="N57" t="str">
        <f t="shared" si="35"/>
        <v xml:space="preserve"> </v>
      </c>
      <c r="O57" t="str">
        <f t="shared" si="36"/>
        <v xml:space="preserve"> </v>
      </c>
      <c r="P57" t="str">
        <f t="shared" si="37"/>
        <v xml:space="preserve"> </v>
      </c>
      <c r="Q57" t="str">
        <f t="shared" si="38"/>
        <v xml:space="preserve"> </v>
      </c>
      <c r="R57" t="str">
        <f t="shared" si="39"/>
        <v xml:space="preserve"> </v>
      </c>
      <c r="S57" t="str">
        <f t="shared" si="40"/>
        <v xml:space="preserve"> </v>
      </c>
      <c r="T57" t="str">
        <f t="shared" si="41"/>
        <v xml:space="preserve"> </v>
      </c>
      <c r="U57" t="str">
        <f t="shared" si="42"/>
        <v xml:space="preserve"> </v>
      </c>
      <c r="V57" t="str">
        <f t="shared" si="43"/>
        <v xml:space="preserve"> </v>
      </c>
      <c r="W57" t="str">
        <f t="shared" si="44"/>
        <v xml:space="preserve"> </v>
      </c>
      <c r="X57" t="str">
        <f t="shared" si="45"/>
        <v xml:space="preserve"> </v>
      </c>
      <c r="Y57" t="str">
        <f t="shared" si="46"/>
        <v xml:space="preserve"> </v>
      </c>
      <c r="Z57" t="str">
        <f t="shared" si="47"/>
        <v xml:space="preserve"> </v>
      </c>
      <c r="AA57" t="str">
        <f t="shared" si="48"/>
        <v xml:space="preserve"> </v>
      </c>
      <c r="AB57" t="str">
        <f t="shared" si="49"/>
        <v xml:space="preserve"> </v>
      </c>
      <c r="AC57" t="str">
        <f t="shared" si="50"/>
        <v xml:space="preserve"> </v>
      </c>
      <c r="AE57" t="e">
        <f>VLOOKUP(C57,'База калорий'!A70:Z72,2,FALSE)</f>
        <v>#N/A</v>
      </c>
      <c r="AF57" t="e">
        <f>VLOOKUP(C57,'База калорий'!A70:Z72,3,FALSE)</f>
        <v>#N/A</v>
      </c>
      <c r="AG57" t="e">
        <f>VLOOKUP(C57,'База калорий'!A70:Z72,4,FALSE)</f>
        <v>#N/A</v>
      </c>
      <c r="AH57" t="e">
        <f>VLOOKUP(C57,'База калорий'!A70:Z72,5,FALSE)</f>
        <v>#N/A</v>
      </c>
      <c r="AI57" t="e">
        <f>VLOOKUP(C57,'База калорий'!A70:Z72,6,FALSE)</f>
        <v>#N/A</v>
      </c>
      <c r="AJ57" t="e">
        <f>VLOOKUP(C57,'База калорий'!A70:Z72,7,FALSE)</f>
        <v>#N/A</v>
      </c>
      <c r="AK57" t="e">
        <f>VLOOKUP(C57,'База калорий'!A70:Z72,8,FALSE)</f>
        <v>#N/A</v>
      </c>
      <c r="AL57" t="e">
        <f>VLOOKUP(C57,'База калорий'!A70:Z72,9,FALSE)</f>
        <v>#N/A</v>
      </c>
      <c r="AM57" t="e">
        <f>VLOOKUP(C57,'База калорий'!A70:Z72,10,FALSE)</f>
        <v>#N/A</v>
      </c>
      <c r="AN57" t="e">
        <f>VLOOKUP(C57,'База калорий'!A70:Z72,11,FALSE)</f>
        <v>#N/A</v>
      </c>
      <c r="AO57" t="e">
        <f>VLOOKUP(C57,'База калорий'!A70:Z72,12,FALSE)</f>
        <v>#N/A</v>
      </c>
      <c r="AP57" t="e">
        <f>VLOOKUP(C57,'База калорий'!A70:Z72,13,FALSE)</f>
        <v>#N/A</v>
      </c>
      <c r="AQ57" t="e">
        <f>VLOOKUP(C57,'База калорий'!A70:Z72,14,FALSE)</f>
        <v>#N/A</v>
      </c>
      <c r="AR57" t="e">
        <f>VLOOKUP(C57,'База калорий'!A70:Z72,15,FALSE)</f>
        <v>#N/A</v>
      </c>
      <c r="AS57" t="e">
        <f>VLOOKUP(C57,'База калорий'!A70:Z72,16,FALSE)</f>
        <v>#N/A</v>
      </c>
      <c r="AT57" t="e">
        <f>VLOOKUP(C57,'База калорий'!A70:Z72,17,FALSE)</f>
        <v>#N/A</v>
      </c>
      <c r="AU57" t="e">
        <f>VLOOKUP(C57,'База калорий'!A70:Z72,18,FALSE)</f>
        <v>#N/A</v>
      </c>
      <c r="AV57" t="e">
        <f>VLOOKUP(C57,'База калорий'!A70:Z72,19,FALSE)</f>
        <v>#N/A</v>
      </c>
      <c r="AW57" t="e">
        <f>VLOOKUP(C57,'База калорий'!A70:Z72,20,FALSE)</f>
        <v>#N/A</v>
      </c>
      <c r="AX57" t="e">
        <f>VLOOKUP(C57,'База калорий'!A70:Z72,21,FALSE)</f>
        <v>#N/A</v>
      </c>
      <c r="AY57" t="e">
        <f>VLOOKUP(C57,'База калорий'!A70:Z72,22,FALSE)</f>
        <v>#N/A</v>
      </c>
      <c r="AZ57" t="e">
        <f>VLOOKUP(C57,'База калорий'!A70:Z72,23,FALSE)</f>
        <v>#N/A</v>
      </c>
      <c r="BA57" t="e">
        <f>VLOOKUP(C57,'База калорий'!A70:Z72,24,FALSE)</f>
        <v>#N/A</v>
      </c>
      <c r="BB57" t="e">
        <f>VLOOKUP(C57,'База калорий'!A70:Z72,25,FALSE)</f>
        <v>#N/A</v>
      </c>
      <c r="BC57" t="e">
        <f>VLOOKUP(C57,'База калорий'!A70:Z72,26,FALSE)</f>
        <v>#N/A</v>
      </c>
    </row>
    <row r="58" spans="1:55" x14ac:dyDescent="0.3">
      <c r="E58" t="str">
        <f t="shared" si="26"/>
        <v xml:space="preserve"> </v>
      </c>
      <c r="F58" t="str">
        <f t="shared" si="27"/>
        <v xml:space="preserve"> </v>
      </c>
      <c r="G58" t="str">
        <f t="shared" si="28"/>
        <v xml:space="preserve"> </v>
      </c>
      <c r="H58" t="str">
        <f t="shared" si="29"/>
        <v xml:space="preserve"> </v>
      </c>
      <c r="I58" t="str">
        <f t="shared" si="30"/>
        <v xml:space="preserve"> </v>
      </c>
      <c r="J58" t="str">
        <f t="shared" si="31"/>
        <v xml:space="preserve"> </v>
      </c>
      <c r="K58" t="str">
        <f t="shared" si="32"/>
        <v xml:space="preserve"> </v>
      </c>
      <c r="L58" t="str">
        <f t="shared" si="33"/>
        <v xml:space="preserve"> </v>
      </c>
      <c r="M58" t="str">
        <f t="shared" si="34"/>
        <v xml:space="preserve"> </v>
      </c>
      <c r="N58" t="str">
        <f t="shared" si="35"/>
        <v xml:space="preserve"> </v>
      </c>
      <c r="O58" t="str">
        <f t="shared" si="36"/>
        <v xml:space="preserve"> </v>
      </c>
      <c r="P58" t="str">
        <f t="shared" si="37"/>
        <v xml:space="preserve"> </v>
      </c>
      <c r="Q58" t="str">
        <f t="shared" si="38"/>
        <v xml:space="preserve"> </v>
      </c>
      <c r="R58" t="str">
        <f t="shared" si="39"/>
        <v xml:space="preserve"> </v>
      </c>
      <c r="S58" t="str">
        <f t="shared" si="40"/>
        <v xml:space="preserve"> </v>
      </c>
      <c r="T58" t="str">
        <f t="shared" si="41"/>
        <v xml:space="preserve"> </v>
      </c>
      <c r="U58" t="str">
        <f t="shared" si="42"/>
        <v xml:space="preserve"> </v>
      </c>
      <c r="V58" t="str">
        <f t="shared" si="43"/>
        <v xml:space="preserve"> </v>
      </c>
      <c r="W58" t="str">
        <f t="shared" si="44"/>
        <v xml:space="preserve"> </v>
      </c>
      <c r="X58" t="str">
        <f t="shared" si="45"/>
        <v xml:space="preserve"> </v>
      </c>
      <c r="Y58" t="str">
        <f t="shared" si="46"/>
        <v xml:space="preserve"> </v>
      </c>
      <c r="Z58" t="str">
        <f t="shared" si="47"/>
        <v xml:space="preserve"> </v>
      </c>
      <c r="AA58" t="str">
        <f t="shared" si="48"/>
        <v xml:space="preserve"> </v>
      </c>
      <c r="AB58" t="str">
        <f t="shared" si="49"/>
        <v xml:space="preserve"> </v>
      </c>
      <c r="AC58" t="str">
        <f t="shared" si="50"/>
        <v xml:space="preserve"> </v>
      </c>
      <c r="AE58" t="e">
        <f>VLOOKUP(C58,'База калорий'!A71:Z73,2,FALSE)</f>
        <v>#N/A</v>
      </c>
      <c r="AF58" t="e">
        <f>VLOOKUP(C58,'База калорий'!A71:Z73,3,FALSE)</f>
        <v>#N/A</v>
      </c>
      <c r="AG58" t="e">
        <f>VLOOKUP(C58,'База калорий'!A71:Z73,4,FALSE)</f>
        <v>#N/A</v>
      </c>
      <c r="AH58" t="e">
        <f>VLOOKUP(C58,'База калорий'!A71:Z73,5,FALSE)</f>
        <v>#N/A</v>
      </c>
      <c r="AI58" t="e">
        <f>VLOOKUP(C58,'База калорий'!A71:Z73,6,FALSE)</f>
        <v>#N/A</v>
      </c>
      <c r="AJ58" t="e">
        <f>VLOOKUP(C58,'База калорий'!A71:Z73,7,FALSE)</f>
        <v>#N/A</v>
      </c>
      <c r="AK58" t="e">
        <f>VLOOKUP(C58,'База калорий'!A71:Z73,8,FALSE)</f>
        <v>#N/A</v>
      </c>
      <c r="AL58" t="e">
        <f>VLOOKUP(C58,'База калорий'!A71:Z73,9,FALSE)</f>
        <v>#N/A</v>
      </c>
      <c r="AM58" t="e">
        <f>VLOOKUP(C58,'База калорий'!A71:Z73,10,FALSE)</f>
        <v>#N/A</v>
      </c>
      <c r="AN58" t="e">
        <f>VLOOKUP(C58,'База калорий'!A71:Z73,11,FALSE)</f>
        <v>#N/A</v>
      </c>
      <c r="AO58" t="e">
        <f>VLOOKUP(C58,'База калорий'!A71:Z73,12,FALSE)</f>
        <v>#N/A</v>
      </c>
      <c r="AP58" t="e">
        <f>VLOOKUP(C58,'База калорий'!A71:Z73,13,FALSE)</f>
        <v>#N/A</v>
      </c>
      <c r="AQ58" t="e">
        <f>VLOOKUP(C58,'База калорий'!A71:Z73,14,FALSE)</f>
        <v>#N/A</v>
      </c>
      <c r="AR58" t="e">
        <f>VLOOKUP(C58,'База калорий'!A71:Z73,15,FALSE)</f>
        <v>#N/A</v>
      </c>
      <c r="AS58" t="e">
        <f>VLOOKUP(C58,'База калорий'!A71:Z73,16,FALSE)</f>
        <v>#N/A</v>
      </c>
      <c r="AT58" t="e">
        <f>VLOOKUP(C58,'База калорий'!A71:Z73,17,FALSE)</f>
        <v>#N/A</v>
      </c>
      <c r="AU58" t="e">
        <f>VLOOKUP(C58,'База калорий'!A71:Z73,18,FALSE)</f>
        <v>#N/A</v>
      </c>
      <c r="AV58" t="e">
        <f>VLOOKUP(C58,'База калорий'!A71:Z73,19,FALSE)</f>
        <v>#N/A</v>
      </c>
      <c r="AW58" t="e">
        <f>VLOOKUP(C58,'База калорий'!A71:Z73,20,FALSE)</f>
        <v>#N/A</v>
      </c>
      <c r="AX58" t="e">
        <f>VLOOKUP(C58,'База калорий'!A71:Z73,21,FALSE)</f>
        <v>#N/A</v>
      </c>
      <c r="AY58" t="e">
        <f>VLOOKUP(C58,'База калорий'!A71:Z73,22,FALSE)</f>
        <v>#N/A</v>
      </c>
      <c r="AZ58" t="e">
        <f>VLOOKUP(C58,'База калорий'!A71:Z73,23,FALSE)</f>
        <v>#N/A</v>
      </c>
      <c r="BA58" t="e">
        <f>VLOOKUP(C58,'База калорий'!A71:Z73,24,FALSE)</f>
        <v>#N/A</v>
      </c>
      <c r="BB58" t="e">
        <f>VLOOKUP(C58,'База калорий'!A71:Z73,25,FALSE)</f>
        <v>#N/A</v>
      </c>
      <c r="BC58" t="e">
        <f>VLOOKUP(C58,'База калорий'!A71:Z73,26,FALSE)</f>
        <v>#N/A</v>
      </c>
    </row>
    <row r="59" spans="1:55" x14ac:dyDescent="0.3">
      <c r="E59" t="str">
        <f t="shared" si="26"/>
        <v xml:space="preserve"> </v>
      </c>
      <c r="F59" t="str">
        <f t="shared" si="27"/>
        <v xml:space="preserve"> </v>
      </c>
      <c r="G59" t="str">
        <f t="shared" si="28"/>
        <v xml:space="preserve"> </v>
      </c>
      <c r="H59" t="str">
        <f t="shared" si="29"/>
        <v xml:space="preserve"> </v>
      </c>
      <c r="I59" t="str">
        <f t="shared" si="30"/>
        <v xml:space="preserve"> </v>
      </c>
      <c r="J59" t="str">
        <f t="shared" si="31"/>
        <v xml:space="preserve"> </v>
      </c>
      <c r="K59" t="str">
        <f t="shared" si="32"/>
        <v xml:space="preserve"> </v>
      </c>
      <c r="L59" t="str">
        <f t="shared" si="33"/>
        <v xml:space="preserve"> </v>
      </c>
      <c r="M59" t="str">
        <f t="shared" si="34"/>
        <v xml:space="preserve"> </v>
      </c>
      <c r="N59" t="str">
        <f t="shared" si="35"/>
        <v xml:space="preserve"> </v>
      </c>
      <c r="O59" t="str">
        <f t="shared" si="36"/>
        <v xml:space="preserve"> </v>
      </c>
      <c r="P59" t="str">
        <f t="shared" si="37"/>
        <v xml:space="preserve"> </v>
      </c>
      <c r="Q59" t="str">
        <f t="shared" si="38"/>
        <v xml:space="preserve"> </v>
      </c>
      <c r="R59" t="str">
        <f t="shared" si="39"/>
        <v xml:space="preserve"> </v>
      </c>
      <c r="S59" t="str">
        <f t="shared" si="40"/>
        <v xml:space="preserve"> </v>
      </c>
      <c r="T59" t="str">
        <f t="shared" si="41"/>
        <v xml:space="preserve"> </v>
      </c>
      <c r="U59" t="str">
        <f t="shared" si="42"/>
        <v xml:space="preserve"> </v>
      </c>
      <c r="V59" t="str">
        <f t="shared" si="43"/>
        <v xml:space="preserve"> </v>
      </c>
      <c r="W59" t="str">
        <f t="shared" si="44"/>
        <v xml:space="preserve"> </v>
      </c>
      <c r="X59" t="str">
        <f t="shared" si="45"/>
        <v xml:space="preserve"> </v>
      </c>
      <c r="Y59" t="str">
        <f t="shared" si="46"/>
        <v xml:space="preserve"> </v>
      </c>
      <c r="Z59" t="str">
        <f t="shared" si="47"/>
        <v xml:space="preserve"> </v>
      </c>
      <c r="AA59" t="str">
        <f t="shared" si="48"/>
        <v xml:space="preserve"> </v>
      </c>
      <c r="AB59" t="str">
        <f t="shared" si="49"/>
        <v xml:space="preserve"> </v>
      </c>
      <c r="AC59" t="str">
        <f t="shared" si="50"/>
        <v xml:space="preserve"> </v>
      </c>
      <c r="AE59" t="e">
        <f>VLOOKUP(C59,'База калорий'!A72:Z74,2,FALSE)</f>
        <v>#N/A</v>
      </c>
      <c r="AF59" t="e">
        <f>VLOOKUP(C59,'База калорий'!A72:Z74,3,FALSE)</f>
        <v>#N/A</v>
      </c>
      <c r="AG59" t="e">
        <f>VLOOKUP(C59,'База калорий'!A72:Z74,4,FALSE)</f>
        <v>#N/A</v>
      </c>
      <c r="AH59" t="e">
        <f>VLOOKUP(C59,'База калорий'!A72:Z74,5,FALSE)</f>
        <v>#N/A</v>
      </c>
      <c r="AI59" t="e">
        <f>VLOOKUP(C59,'База калорий'!A72:Z74,6,FALSE)</f>
        <v>#N/A</v>
      </c>
      <c r="AJ59" t="e">
        <f>VLOOKUP(C59,'База калорий'!A72:Z74,7,FALSE)</f>
        <v>#N/A</v>
      </c>
      <c r="AK59" t="e">
        <f>VLOOKUP(C59,'База калорий'!A72:Z74,8,FALSE)</f>
        <v>#N/A</v>
      </c>
      <c r="AL59" t="e">
        <f>VLOOKUP(C59,'База калорий'!A72:Z74,9,FALSE)</f>
        <v>#N/A</v>
      </c>
      <c r="AM59" t="e">
        <f>VLOOKUP(C59,'База калорий'!A72:Z74,10,FALSE)</f>
        <v>#N/A</v>
      </c>
      <c r="AN59" t="e">
        <f>VLOOKUP(C59,'База калорий'!A72:Z74,11,FALSE)</f>
        <v>#N/A</v>
      </c>
      <c r="AO59" t="e">
        <f>VLOOKUP(C59,'База калорий'!A72:Z74,12,FALSE)</f>
        <v>#N/A</v>
      </c>
      <c r="AP59" t="e">
        <f>VLOOKUP(C59,'База калорий'!A72:Z74,13,FALSE)</f>
        <v>#N/A</v>
      </c>
      <c r="AQ59" t="e">
        <f>VLOOKUP(C59,'База калорий'!A72:Z74,14,FALSE)</f>
        <v>#N/A</v>
      </c>
      <c r="AR59" t="e">
        <f>VLOOKUP(C59,'База калорий'!A72:Z74,15,FALSE)</f>
        <v>#N/A</v>
      </c>
      <c r="AS59" t="e">
        <f>VLOOKUP(C59,'База калорий'!A72:Z74,16,FALSE)</f>
        <v>#N/A</v>
      </c>
      <c r="AT59" t="e">
        <f>VLOOKUP(C59,'База калорий'!A72:Z74,17,FALSE)</f>
        <v>#N/A</v>
      </c>
      <c r="AU59" t="e">
        <f>VLOOKUP(C59,'База калорий'!A72:Z74,18,FALSE)</f>
        <v>#N/A</v>
      </c>
      <c r="AV59" t="e">
        <f>VLOOKUP(C59,'База калорий'!A72:Z74,19,FALSE)</f>
        <v>#N/A</v>
      </c>
      <c r="AW59" t="e">
        <f>VLOOKUP(C59,'База калорий'!A72:Z74,20,FALSE)</f>
        <v>#N/A</v>
      </c>
      <c r="AX59" t="e">
        <f>VLOOKUP(C59,'База калорий'!A72:Z74,21,FALSE)</f>
        <v>#N/A</v>
      </c>
      <c r="AY59" t="e">
        <f>VLOOKUP(C59,'База калорий'!A72:Z74,22,FALSE)</f>
        <v>#N/A</v>
      </c>
      <c r="AZ59" t="e">
        <f>VLOOKUP(C59,'База калорий'!A72:Z74,23,FALSE)</f>
        <v>#N/A</v>
      </c>
      <c r="BA59" t="e">
        <f>VLOOKUP(C59,'База калорий'!A72:Z74,24,FALSE)</f>
        <v>#N/A</v>
      </c>
      <c r="BB59" t="e">
        <f>VLOOKUP(C59,'База калорий'!A72:Z74,25,FALSE)</f>
        <v>#N/A</v>
      </c>
      <c r="BC59" t="e">
        <f>VLOOKUP(C59,'База калорий'!A72:Z74,26,FALSE)</f>
        <v>#N/A</v>
      </c>
    </row>
    <row r="60" spans="1:55" x14ac:dyDescent="0.3">
      <c r="E60" t="str">
        <f t="shared" si="26"/>
        <v xml:space="preserve"> </v>
      </c>
      <c r="F60" t="str">
        <f t="shared" si="27"/>
        <v xml:space="preserve"> </v>
      </c>
      <c r="G60" t="str">
        <f t="shared" si="28"/>
        <v xml:space="preserve"> </v>
      </c>
      <c r="H60" t="str">
        <f t="shared" si="29"/>
        <v xml:space="preserve"> </v>
      </c>
      <c r="I60" t="str">
        <f t="shared" si="30"/>
        <v xml:space="preserve"> </v>
      </c>
      <c r="J60" t="str">
        <f t="shared" si="31"/>
        <v xml:space="preserve"> </v>
      </c>
      <c r="K60" t="str">
        <f t="shared" si="32"/>
        <v xml:space="preserve"> </v>
      </c>
      <c r="L60" t="str">
        <f t="shared" si="33"/>
        <v xml:space="preserve"> </v>
      </c>
      <c r="M60" t="str">
        <f t="shared" si="34"/>
        <v xml:space="preserve"> </v>
      </c>
      <c r="N60" t="str">
        <f t="shared" si="35"/>
        <v xml:space="preserve"> </v>
      </c>
      <c r="O60" t="str">
        <f t="shared" si="36"/>
        <v xml:space="preserve"> </v>
      </c>
      <c r="P60" t="str">
        <f t="shared" si="37"/>
        <v xml:space="preserve"> </v>
      </c>
      <c r="Q60" t="str">
        <f t="shared" si="38"/>
        <v xml:space="preserve"> </v>
      </c>
      <c r="R60" t="str">
        <f t="shared" si="39"/>
        <v xml:space="preserve"> </v>
      </c>
      <c r="S60" t="str">
        <f t="shared" si="40"/>
        <v xml:space="preserve"> </v>
      </c>
      <c r="T60" t="str">
        <f t="shared" si="41"/>
        <v xml:space="preserve"> </v>
      </c>
      <c r="U60" t="str">
        <f t="shared" si="42"/>
        <v xml:space="preserve"> </v>
      </c>
      <c r="V60" t="str">
        <f t="shared" si="43"/>
        <v xml:space="preserve"> </v>
      </c>
      <c r="W60" t="str">
        <f t="shared" si="44"/>
        <v xml:space="preserve"> </v>
      </c>
      <c r="X60" t="str">
        <f t="shared" si="45"/>
        <v xml:space="preserve"> </v>
      </c>
      <c r="Y60" t="str">
        <f t="shared" si="46"/>
        <v xml:space="preserve"> </v>
      </c>
      <c r="Z60" t="str">
        <f t="shared" si="47"/>
        <v xml:space="preserve"> </v>
      </c>
      <c r="AA60" t="str">
        <f t="shared" si="48"/>
        <v xml:space="preserve"> </v>
      </c>
      <c r="AB60" t="str">
        <f t="shared" si="49"/>
        <v xml:space="preserve"> </v>
      </c>
      <c r="AC60" t="str">
        <f t="shared" si="50"/>
        <v xml:space="preserve"> </v>
      </c>
      <c r="AE60" t="e">
        <f>VLOOKUP(C60,'База калорий'!A73:Z75,2,FALSE)</f>
        <v>#N/A</v>
      </c>
      <c r="AF60" t="e">
        <f>VLOOKUP(C60,'База калорий'!A73:Z75,3,FALSE)</f>
        <v>#N/A</v>
      </c>
      <c r="AG60" t="e">
        <f>VLOOKUP(C60,'База калорий'!A73:Z75,4,FALSE)</f>
        <v>#N/A</v>
      </c>
      <c r="AH60" t="e">
        <f>VLOOKUP(C60,'База калорий'!A73:Z75,5,FALSE)</f>
        <v>#N/A</v>
      </c>
      <c r="AI60" t="e">
        <f>VLOOKUP(C60,'База калорий'!A73:Z75,6,FALSE)</f>
        <v>#N/A</v>
      </c>
      <c r="AJ60" t="e">
        <f>VLOOKUP(C60,'База калорий'!A73:Z75,7,FALSE)</f>
        <v>#N/A</v>
      </c>
      <c r="AK60" t="e">
        <f>VLOOKUP(C60,'База калорий'!A73:Z75,8,FALSE)</f>
        <v>#N/A</v>
      </c>
      <c r="AL60" t="e">
        <f>VLOOKUP(C60,'База калорий'!A73:Z75,9,FALSE)</f>
        <v>#N/A</v>
      </c>
      <c r="AM60" t="e">
        <f>VLOOKUP(C60,'База калорий'!A73:Z75,10,FALSE)</f>
        <v>#N/A</v>
      </c>
      <c r="AN60" t="e">
        <f>VLOOKUP(C60,'База калорий'!A73:Z75,11,FALSE)</f>
        <v>#N/A</v>
      </c>
      <c r="AO60" t="e">
        <f>VLOOKUP(C60,'База калорий'!A73:Z75,12,FALSE)</f>
        <v>#N/A</v>
      </c>
      <c r="AP60" t="e">
        <f>VLOOKUP(C60,'База калорий'!A73:Z75,13,FALSE)</f>
        <v>#N/A</v>
      </c>
      <c r="AQ60" t="e">
        <f>VLOOKUP(C60,'База калорий'!A73:Z75,14,FALSE)</f>
        <v>#N/A</v>
      </c>
      <c r="AR60" t="e">
        <f>VLOOKUP(C60,'База калорий'!A73:Z75,15,FALSE)</f>
        <v>#N/A</v>
      </c>
      <c r="AS60" t="e">
        <f>VLOOKUP(C60,'База калорий'!A73:Z75,16,FALSE)</f>
        <v>#N/A</v>
      </c>
      <c r="AT60" t="e">
        <f>VLOOKUP(C60,'База калорий'!A73:Z75,17,FALSE)</f>
        <v>#N/A</v>
      </c>
      <c r="AU60" t="e">
        <f>VLOOKUP(C60,'База калорий'!A73:Z75,18,FALSE)</f>
        <v>#N/A</v>
      </c>
      <c r="AV60" t="e">
        <f>VLOOKUP(C60,'База калорий'!A73:Z75,19,FALSE)</f>
        <v>#N/A</v>
      </c>
      <c r="AW60" t="e">
        <f>VLOOKUP(C60,'База калорий'!A73:Z75,20,FALSE)</f>
        <v>#N/A</v>
      </c>
      <c r="AX60" t="e">
        <f>VLOOKUP(C60,'База калорий'!A73:Z75,21,FALSE)</f>
        <v>#N/A</v>
      </c>
      <c r="AY60" t="e">
        <f>VLOOKUP(C60,'База калорий'!A73:Z75,22,FALSE)</f>
        <v>#N/A</v>
      </c>
      <c r="AZ60" t="e">
        <f>VLOOKUP(C60,'База калорий'!A73:Z75,23,FALSE)</f>
        <v>#N/A</v>
      </c>
      <c r="BA60" t="e">
        <f>VLOOKUP(C60,'База калорий'!A73:Z75,24,FALSE)</f>
        <v>#N/A</v>
      </c>
      <c r="BB60" t="e">
        <f>VLOOKUP(C60,'База калорий'!A73:Z75,25,FALSE)</f>
        <v>#N/A</v>
      </c>
      <c r="BC60" t="e">
        <f>VLOOKUP(C60,'База калорий'!A73:Z75,26,FALSE)</f>
        <v>#N/A</v>
      </c>
    </row>
    <row r="61" spans="1:55" x14ac:dyDescent="0.3">
      <c r="E61" t="str">
        <f t="shared" si="26"/>
        <v xml:space="preserve"> </v>
      </c>
      <c r="F61" t="str">
        <f t="shared" si="27"/>
        <v xml:space="preserve"> </v>
      </c>
      <c r="G61" t="str">
        <f t="shared" si="28"/>
        <v xml:space="preserve"> </v>
      </c>
      <c r="H61" t="str">
        <f t="shared" si="29"/>
        <v xml:space="preserve"> </v>
      </c>
      <c r="I61" t="str">
        <f t="shared" si="30"/>
        <v xml:space="preserve"> </v>
      </c>
      <c r="J61" t="str">
        <f t="shared" si="31"/>
        <v xml:space="preserve"> </v>
      </c>
      <c r="K61" t="str">
        <f t="shared" si="32"/>
        <v xml:space="preserve"> </v>
      </c>
      <c r="L61" t="str">
        <f t="shared" si="33"/>
        <v xml:space="preserve"> </v>
      </c>
      <c r="M61" t="str">
        <f t="shared" si="34"/>
        <v xml:space="preserve"> </v>
      </c>
      <c r="N61" t="str">
        <f t="shared" si="35"/>
        <v xml:space="preserve"> </v>
      </c>
      <c r="O61" t="str">
        <f t="shared" si="36"/>
        <v xml:space="preserve"> </v>
      </c>
      <c r="P61" t="str">
        <f t="shared" si="37"/>
        <v xml:space="preserve"> </v>
      </c>
      <c r="Q61" t="str">
        <f t="shared" si="38"/>
        <v xml:space="preserve"> </v>
      </c>
      <c r="R61" t="str">
        <f t="shared" si="39"/>
        <v xml:space="preserve"> </v>
      </c>
      <c r="S61" t="str">
        <f t="shared" si="40"/>
        <v xml:space="preserve"> </v>
      </c>
      <c r="T61" t="str">
        <f t="shared" si="41"/>
        <v xml:space="preserve"> </v>
      </c>
      <c r="U61" t="str">
        <f t="shared" si="42"/>
        <v xml:space="preserve"> </v>
      </c>
      <c r="V61" t="str">
        <f t="shared" si="43"/>
        <v xml:space="preserve"> </v>
      </c>
      <c r="W61" t="str">
        <f t="shared" si="44"/>
        <v xml:space="preserve"> </v>
      </c>
      <c r="X61" t="str">
        <f t="shared" si="45"/>
        <v xml:space="preserve"> </v>
      </c>
      <c r="Y61" t="str">
        <f t="shared" si="46"/>
        <v xml:space="preserve"> </v>
      </c>
      <c r="Z61" t="str">
        <f t="shared" si="47"/>
        <v xml:space="preserve"> </v>
      </c>
      <c r="AA61" t="str">
        <f t="shared" si="48"/>
        <v xml:space="preserve"> </v>
      </c>
      <c r="AB61" t="str">
        <f t="shared" si="49"/>
        <v xml:space="preserve"> </v>
      </c>
      <c r="AC61" t="str">
        <f t="shared" si="50"/>
        <v xml:space="preserve"> </v>
      </c>
      <c r="AE61" t="e">
        <f>VLOOKUP(C61,'База калорий'!A74:Z76,2,FALSE)</f>
        <v>#N/A</v>
      </c>
      <c r="AF61" t="e">
        <f>VLOOKUP(C61,'База калорий'!A74:Z76,3,FALSE)</f>
        <v>#N/A</v>
      </c>
      <c r="AG61" t="e">
        <f>VLOOKUP(C61,'База калорий'!A74:Z76,4,FALSE)</f>
        <v>#N/A</v>
      </c>
      <c r="AH61" t="e">
        <f>VLOOKUP(C61,'База калорий'!A74:Z76,5,FALSE)</f>
        <v>#N/A</v>
      </c>
      <c r="AI61" t="e">
        <f>VLOOKUP(C61,'База калорий'!A74:Z76,6,FALSE)</f>
        <v>#N/A</v>
      </c>
      <c r="AJ61" t="e">
        <f>VLOOKUP(C61,'База калорий'!A74:Z76,7,FALSE)</f>
        <v>#N/A</v>
      </c>
      <c r="AK61" t="e">
        <f>VLOOKUP(C61,'База калорий'!A74:Z76,8,FALSE)</f>
        <v>#N/A</v>
      </c>
      <c r="AL61" t="e">
        <f>VLOOKUP(C61,'База калорий'!A74:Z76,9,FALSE)</f>
        <v>#N/A</v>
      </c>
      <c r="AM61" t="e">
        <f>VLOOKUP(C61,'База калорий'!A74:Z76,10,FALSE)</f>
        <v>#N/A</v>
      </c>
      <c r="AN61" t="e">
        <f>VLOOKUP(C61,'База калорий'!A74:Z76,11,FALSE)</f>
        <v>#N/A</v>
      </c>
      <c r="AO61" t="e">
        <f>VLOOKUP(C61,'База калорий'!A74:Z76,12,FALSE)</f>
        <v>#N/A</v>
      </c>
      <c r="AP61" t="e">
        <f>VLOOKUP(C61,'База калорий'!A74:Z76,13,FALSE)</f>
        <v>#N/A</v>
      </c>
      <c r="AQ61" t="e">
        <f>VLOOKUP(C61,'База калорий'!A74:Z76,14,FALSE)</f>
        <v>#N/A</v>
      </c>
      <c r="AR61" t="e">
        <f>VLOOKUP(C61,'База калорий'!A74:Z76,15,FALSE)</f>
        <v>#N/A</v>
      </c>
      <c r="AS61" t="e">
        <f>VLOOKUP(C61,'База калорий'!A74:Z76,16,FALSE)</f>
        <v>#N/A</v>
      </c>
      <c r="AT61" t="e">
        <f>VLOOKUP(C61,'База калорий'!A74:Z76,17,FALSE)</f>
        <v>#N/A</v>
      </c>
      <c r="AU61" t="e">
        <f>VLOOKUP(C61,'База калорий'!A74:Z76,18,FALSE)</f>
        <v>#N/A</v>
      </c>
      <c r="AV61" t="e">
        <f>VLOOKUP(C61,'База калорий'!A74:Z76,19,FALSE)</f>
        <v>#N/A</v>
      </c>
      <c r="AW61" t="e">
        <f>VLOOKUP(C61,'База калорий'!A74:Z76,20,FALSE)</f>
        <v>#N/A</v>
      </c>
      <c r="AX61" t="e">
        <f>VLOOKUP(C61,'База калорий'!A74:Z76,21,FALSE)</f>
        <v>#N/A</v>
      </c>
      <c r="AY61" t="e">
        <f>VLOOKUP(C61,'База калорий'!A74:Z76,22,FALSE)</f>
        <v>#N/A</v>
      </c>
      <c r="AZ61" t="e">
        <f>VLOOKUP(C61,'База калорий'!A74:Z76,23,FALSE)</f>
        <v>#N/A</v>
      </c>
      <c r="BA61" t="e">
        <f>VLOOKUP(C61,'База калорий'!A74:Z76,24,FALSE)</f>
        <v>#N/A</v>
      </c>
      <c r="BB61" t="e">
        <f>VLOOKUP(C61,'База калорий'!A74:Z76,25,FALSE)</f>
        <v>#N/A</v>
      </c>
      <c r="BC61" t="e">
        <f>VLOOKUP(C61,'База калорий'!A74:Z76,26,FALSE)</f>
        <v>#N/A</v>
      </c>
    </row>
    <row r="62" spans="1:55" x14ac:dyDescent="0.3">
      <c r="E62" t="str">
        <f t="shared" si="26"/>
        <v xml:space="preserve"> </v>
      </c>
      <c r="F62" t="str">
        <f t="shared" si="27"/>
        <v xml:space="preserve"> </v>
      </c>
      <c r="G62" t="str">
        <f t="shared" si="28"/>
        <v xml:space="preserve"> </v>
      </c>
      <c r="H62" t="str">
        <f t="shared" si="29"/>
        <v xml:space="preserve"> </v>
      </c>
      <c r="I62" t="str">
        <f t="shared" si="30"/>
        <v xml:space="preserve"> </v>
      </c>
      <c r="J62" t="str">
        <f t="shared" si="31"/>
        <v xml:space="preserve"> </v>
      </c>
      <c r="K62" t="str">
        <f t="shared" si="32"/>
        <v xml:space="preserve"> </v>
      </c>
      <c r="L62" t="str">
        <f t="shared" si="33"/>
        <v xml:space="preserve"> </v>
      </c>
      <c r="M62" t="str">
        <f t="shared" si="34"/>
        <v xml:space="preserve"> </v>
      </c>
      <c r="N62" t="str">
        <f t="shared" si="35"/>
        <v xml:space="preserve"> </v>
      </c>
      <c r="O62" t="str">
        <f t="shared" si="36"/>
        <v xml:space="preserve"> </v>
      </c>
      <c r="P62" t="str">
        <f t="shared" si="37"/>
        <v xml:space="preserve"> </v>
      </c>
      <c r="Q62" t="str">
        <f t="shared" si="38"/>
        <v xml:space="preserve"> </v>
      </c>
      <c r="R62" t="str">
        <f t="shared" si="39"/>
        <v xml:space="preserve"> </v>
      </c>
      <c r="S62" t="str">
        <f t="shared" si="40"/>
        <v xml:space="preserve"> </v>
      </c>
      <c r="T62" t="str">
        <f t="shared" si="41"/>
        <v xml:space="preserve"> </v>
      </c>
      <c r="U62" t="str">
        <f t="shared" si="42"/>
        <v xml:space="preserve"> </v>
      </c>
      <c r="V62" t="str">
        <f t="shared" si="43"/>
        <v xml:space="preserve"> </v>
      </c>
      <c r="W62" t="str">
        <f t="shared" si="44"/>
        <v xml:space="preserve"> </v>
      </c>
      <c r="X62" t="str">
        <f t="shared" si="45"/>
        <v xml:space="preserve"> </v>
      </c>
      <c r="Y62" t="str">
        <f t="shared" si="46"/>
        <v xml:space="preserve"> </v>
      </c>
      <c r="Z62" t="str">
        <f t="shared" si="47"/>
        <v xml:space="preserve"> </v>
      </c>
      <c r="AA62" t="str">
        <f t="shared" si="48"/>
        <v xml:space="preserve"> </v>
      </c>
      <c r="AB62" t="str">
        <f t="shared" si="49"/>
        <v xml:space="preserve"> </v>
      </c>
      <c r="AC62" t="str">
        <f t="shared" si="50"/>
        <v xml:space="preserve"> </v>
      </c>
      <c r="AE62" t="e">
        <f>VLOOKUP(C62,'База калорий'!A75:Z77,2,FALSE)</f>
        <v>#N/A</v>
      </c>
      <c r="AF62" t="e">
        <f>VLOOKUP(C62,'База калорий'!A75:Z77,3,FALSE)</f>
        <v>#N/A</v>
      </c>
      <c r="AG62" t="e">
        <f>VLOOKUP(C62,'База калорий'!A75:Z77,4,FALSE)</f>
        <v>#N/A</v>
      </c>
      <c r="AH62" t="e">
        <f>VLOOKUP(C62,'База калорий'!A75:Z77,5,FALSE)</f>
        <v>#N/A</v>
      </c>
      <c r="AI62" t="e">
        <f>VLOOKUP(C62,'База калорий'!A75:Z77,6,FALSE)</f>
        <v>#N/A</v>
      </c>
      <c r="AJ62" t="e">
        <f>VLOOKUP(C62,'База калорий'!A75:Z77,7,FALSE)</f>
        <v>#N/A</v>
      </c>
      <c r="AK62" t="e">
        <f>VLOOKUP(C62,'База калорий'!A75:Z77,8,FALSE)</f>
        <v>#N/A</v>
      </c>
      <c r="AL62" t="e">
        <f>VLOOKUP(C62,'База калорий'!A75:Z77,9,FALSE)</f>
        <v>#N/A</v>
      </c>
      <c r="AM62" t="e">
        <f>VLOOKUP(C62,'База калорий'!A75:Z77,10,FALSE)</f>
        <v>#N/A</v>
      </c>
      <c r="AN62" t="e">
        <f>VLOOKUP(C62,'База калорий'!A75:Z77,11,FALSE)</f>
        <v>#N/A</v>
      </c>
      <c r="AO62" t="e">
        <f>VLOOKUP(C62,'База калорий'!A75:Z77,12,FALSE)</f>
        <v>#N/A</v>
      </c>
      <c r="AP62" t="e">
        <f>VLOOKUP(C62,'База калорий'!A75:Z77,13,FALSE)</f>
        <v>#N/A</v>
      </c>
      <c r="AQ62" t="e">
        <f>VLOOKUP(C62,'База калорий'!A75:Z77,14,FALSE)</f>
        <v>#N/A</v>
      </c>
      <c r="AR62" t="e">
        <f>VLOOKUP(C62,'База калорий'!A75:Z77,15,FALSE)</f>
        <v>#N/A</v>
      </c>
      <c r="AS62" t="e">
        <f>VLOOKUP(C62,'База калорий'!A75:Z77,16,FALSE)</f>
        <v>#N/A</v>
      </c>
      <c r="AT62" t="e">
        <f>VLOOKUP(C62,'База калорий'!A75:Z77,17,FALSE)</f>
        <v>#N/A</v>
      </c>
      <c r="AU62" t="e">
        <f>VLOOKUP(C62,'База калорий'!A75:Z77,18,FALSE)</f>
        <v>#N/A</v>
      </c>
      <c r="AV62" t="e">
        <f>VLOOKUP(C62,'База калорий'!A75:Z77,19,FALSE)</f>
        <v>#N/A</v>
      </c>
      <c r="AW62" t="e">
        <f>VLOOKUP(C62,'База калорий'!A75:Z77,20,FALSE)</f>
        <v>#N/A</v>
      </c>
      <c r="AX62" t="e">
        <f>VLOOKUP(C62,'База калорий'!A75:Z77,21,FALSE)</f>
        <v>#N/A</v>
      </c>
      <c r="AY62" t="e">
        <f>VLOOKUP(C62,'База калорий'!A75:Z77,22,FALSE)</f>
        <v>#N/A</v>
      </c>
      <c r="AZ62" t="e">
        <f>VLOOKUP(C62,'База калорий'!A75:Z77,23,FALSE)</f>
        <v>#N/A</v>
      </c>
      <c r="BA62" t="e">
        <f>VLOOKUP(C62,'База калорий'!A75:Z77,24,FALSE)</f>
        <v>#N/A</v>
      </c>
      <c r="BB62" t="e">
        <f>VLOOKUP(C62,'База калорий'!A75:Z77,25,FALSE)</f>
        <v>#N/A</v>
      </c>
      <c r="BC62" t="e">
        <f>VLOOKUP(C62,'База калорий'!A75:Z77,26,FALSE)</f>
        <v>#N/A</v>
      </c>
    </row>
    <row r="63" spans="1:55" x14ac:dyDescent="0.3">
      <c r="E63" t="str">
        <f t="shared" si="26"/>
        <v xml:space="preserve"> </v>
      </c>
      <c r="F63" t="str">
        <f t="shared" si="27"/>
        <v xml:space="preserve"> </v>
      </c>
      <c r="G63" t="str">
        <f t="shared" si="28"/>
        <v xml:space="preserve"> </v>
      </c>
      <c r="H63" t="str">
        <f t="shared" si="29"/>
        <v xml:space="preserve"> </v>
      </c>
      <c r="I63" t="str">
        <f t="shared" si="30"/>
        <v xml:space="preserve"> </v>
      </c>
      <c r="J63" t="str">
        <f t="shared" si="31"/>
        <v xml:space="preserve"> </v>
      </c>
      <c r="K63" t="str">
        <f t="shared" si="32"/>
        <v xml:space="preserve"> </v>
      </c>
      <c r="L63" t="str">
        <f t="shared" si="33"/>
        <v xml:space="preserve"> </v>
      </c>
      <c r="M63" t="str">
        <f t="shared" si="34"/>
        <v xml:space="preserve"> </v>
      </c>
      <c r="N63" t="str">
        <f t="shared" si="35"/>
        <v xml:space="preserve"> </v>
      </c>
      <c r="O63" t="str">
        <f t="shared" si="36"/>
        <v xml:space="preserve"> </v>
      </c>
      <c r="P63" t="str">
        <f t="shared" si="37"/>
        <v xml:space="preserve"> </v>
      </c>
      <c r="Q63" t="str">
        <f t="shared" si="38"/>
        <v xml:space="preserve"> </v>
      </c>
      <c r="R63" t="str">
        <f t="shared" si="39"/>
        <v xml:space="preserve"> </v>
      </c>
      <c r="S63" t="str">
        <f t="shared" si="40"/>
        <v xml:space="preserve"> </v>
      </c>
      <c r="T63" t="str">
        <f t="shared" si="41"/>
        <v xml:space="preserve"> </v>
      </c>
      <c r="U63" t="str">
        <f t="shared" si="42"/>
        <v xml:space="preserve"> </v>
      </c>
      <c r="V63" t="str">
        <f t="shared" si="43"/>
        <v xml:space="preserve"> </v>
      </c>
      <c r="W63" t="str">
        <f t="shared" si="44"/>
        <v xml:space="preserve"> </v>
      </c>
      <c r="X63" t="str">
        <f t="shared" si="45"/>
        <v xml:space="preserve"> </v>
      </c>
      <c r="Y63" t="str">
        <f t="shared" si="46"/>
        <v xml:space="preserve"> </v>
      </c>
      <c r="Z63" t="str">
        <f t="shared" si="47"/>
        <v xml:space="preserve"> </v>
      </c>
      <c r="AA63" t="str">
        <f t="shared" si="48"/>
        <v xml:space="preserve"> </v>
      </c>
      <c r="AB63" t="str">
        <f t="shared" si="49"/>
        <v xml:space="preserve"> </v>
      </c>
      <c r="AC63" t="str">
        <f t="shared" si="50"/>
        <v xml:space="preserve"> </v>
      </c>
      <c r="AE63" t="e">
        <f>VLOOKUP(C63,'База калорий'!A76:Z78,2,FALSE)</f>
        <v>#N/A</v>
      </c>
      <c r="AF63" t="e">
        <f>VLOOKUP(C63,'База калорий'!A76:Z78,3,FALSE)</f>
        <v>#N/A</v>
      </c>
      <c r="AG63" t="e">
        <f>VLOOKUP(C63,'База калорий'!A76:Z78,4,FALSE)</f>
        <v>#N/A</v>
      </c>
      <c r="AH63" t="e">
        <f>VLOOKUP(C63,'База калорий'!A76:Z78,5,FALSE)</f>
        <v>#N/A</v>
      </c>
      <c r="AI63" t="e">
        <f>VLOOKUP(C63,'База калорий'!A76:Z78,6,FALSE)</f>
        <v>#N/A</v>
      </c>
      <c r="AJ63" t="e">
        <f>VLOOKUP(C63,'База калорий'!A76:Z78,7,FALSE)</f>
        <v>#N/A</v>
      </c>
      <c r="AK63" t="e">
        <f>VLOOKUP(C63,'База калорий'!A76:Z78,8,FALSE)</f>
        <v>#N/A</v>
      </c>
      <c r="AL63" t="e">
        <f>VLOOKUP(C63,'База калорий'!A76:Z78,9,FALSE)</f>
        <v>#N/A</v>
      </c>
      <c r="AM63" t="e">
        <f>VLOOKUP(C63,'База калорий'!A76:Z78,10,FALSE)</f>
        <v>#N/A</v>
      </c>
      <c r="AN63" t="e">
        <f>VLOOKUP(C63,'База калорий'!A76:Z78,11,FALSE)</f>
        <v>#N/A</v>
      </c>
      <c r="AO63" t="e">
        <f>VLOOKUP(C63,'База калорий'!A76:Z78,12,FALSE)</f>
        <v>#N/A</v>
      </c>
      <c r="AP63" t="e">
        <f>VLOOKUP(C63,'База калорий'!A76:Z78,13,FALSE)</f>
        <v>#N/A</v>
      </c>
      <c r="AQ63" t="e">
        <f>VLOOKUP(C63,'База калорий'!A76:Z78,14,FALSE)</f>
        <v>#N/A</v>
      </c>
      <c r="AR63" t="e">
        <f>VLOOKUP(C63,'База калорий'!A76:Z78,15,FALSE)</f>
        <v>#N/A</v>
      </c>
      <c r="AS63" t="e">
        <f>VLOOKUP(C63,'База калорий'!A76:Z78,16,FALSE)</f>
        <v>#N/A</v>
      </c>
      <c r="AT63" t="e">
        <f>VLOOKUP(C63,'База калорий'!A76:Z78,17,FALSE)</f>
        <v>#N/A</v>
      </c>
      <c r="AU63" t="e">
        <f>VLOOKUP(C63,'База калорий'!A76:Z78,18,FALSE)</f>
        <v>#N/A</v>
      </c>
      <c r="AV63" t="e">
        <f>VLOOKUP(C63,'База калорий'!A76:Z78,19,FALSE)</f>
        <v>#N/A</v>
      </c>
      <c r="AW63" t="e">
        <f>VLOOKUP(C63,'База калорий'!A76:Z78,20,FALSE)</f>
        <v>#N/A</v>
      </c>
      <c r="AX63" t="e">
        <f>VLOOKUP(C63,'База калорий'!A76:Z78,21,FALSE)</f>
        <v>#N/A</v>
      </c>
      <c r="AY63" t="e">
        <f>VLOOKUP(C63,'База калорий'!A76:Z78,22,FALSE)</f>
        <v>#N/A</v>
      </c>
      <c r="AZ63" t="e">
        <f>VLOOKUP(C63,'База калорий'!A76:Z78,23,FALSE)</f>
        <v>#N/A</v>
      </c>
      <c r="BA63" t="e">
        <f>VLOOKUP(C63,'База калорий'!A76:Z78,24,FALSE)</f>
        <v>#N/A</v>
      </c>
      <c r="BB63" t="e">
        <f>VLOOKUP(C63,'База калорий'!A76:Z78,25,FALSE)</f>
        <v>#N/A</v>
      </c>
      <c r="BC63" t="e">
        <f>VLOOKUP(C63,'База калорий'!A76:Z78,26,FALSE)</f>
        <v>#N/A</v>
      </c>
    </row>
    <row r="64" spans="1:55" ht="15" thickBot="1" x14ac:dyDescent="0.35">
      <c r="E64" t="str">
        <f t="shared" si="26"/>
        <v xml:space="preserve"> </v>
      </c>
      <c r="F64" t="str">
        <f t="shared" si="27"/>
        <v xml:space="preserve"> </v>
      </c>
      <c r="G64" t="str">
        <f t="shared" si="28"/>
        <v xml:space="preserve"> </v>
      </c>
      <c r="H64" t="str">
        <f t="shared" si="29"/>
        <v xml:space="preserve"> </v>
      </c>
      <c r="I64" t="str">
        <f t="shared" si="30"/>
        <v xml:space="preserve"> </v>
      </c>
      <c r="J64" t="str">
        <f t="shared" si="31"/>
        <v xml:space="preserve"> </v>
      </c>
      <c r="K64" t="str">
        <f t="shared" si="32"/>
        <v xml:space="preserve"> </v>
      </c>
      <c r="L64" t="str">
        <f t="shared" si="33"/>
        <v xml:space="preserve"> </v>
      </c>
      <c r="M64" t="str">
        <f t="shared" si="34"/>
        <v xml:space="preserve"> </v>
      </c>
      <c r="N64" t="str">
        <f t="shared" si="35"/>
        <v xml:space="preserve"> </v>
      </c>
      <c r="O64" t="str">
        <f t="shared" si="36"/>
        <v xml:space="preserve"> </v>
      </c>
      <c r="P64" t="str">
        <f t="shared" si="37"/>
        <v xml:space="preserve"> </v>
      </c>
      <c r="Q64" t="str">
        <f t="shared" si="38"/>
        <v xml:space="preserve"> </v>
      </c>
      <c r="R64" t="str">
        <f t="shared" si="39"/>
        <v xml:space="preserve"> </v>
      </c>
      <c r="S64" t="str">
        <f t="shared" si="40"/>
        <v xml:space="preserve"> </v>
      </c>
      <c r="T64" t="str">
        <f t="shared" si="41"/>
        <v xml:space="preserve"> </v>
      </c>
      <c r="U64" t="str">
        <f t="shared" si="42"/>
        <v xml:space="preserve"> </v>
      </c>
      <c r="V64" t="str">
        <f t="shared" si="43"/>
        <v xml:space="preserve"> </v>
      </c>
      <c r="W64" t="str">
        <f t="shared" si="44"/>
        <v xml:space="preserve"> </v>
      </c>
      <c r="X64" t="str">
        <f t="shared" si="45"/>
        <v xml:space="preserve"> </v>
      </c>
      <c r="Y64" t="str">
        <f t="shared" si="46"/>
        <v xml:space="preserve"> </v>
      </c>
      <c r="Z64" t="str">
        <f t="shared" si="47"/>
        <v xml:space="preserve"> </v>
      </c>
      <c r="AA64" t="str">
        <f t="shared" si="48"/>
        <v xml:space="preserve"> </v>
      </c>
      <c r="AB64" t="str">
        <f t="shared" si="49"/>
        <v xml:space="preserve"> </v>
      </c>
      <c r="AC64" t="str">
        <f t="shared" si="50"/>
        <v xml:space="preserve"> </v>
      </c>
      <c r="AE64" t="e">
        <f>VLOOKUP(C64,'База калорий'!A77:Z79,2,FALSE)</f>
        <v>#N/A</v>
      </c>
      <c r="AF64" t="e">
        <f>VLOOKUP(C64,'База калорий'!A77:Z79,3,FALSE)</f>
        <v>#N/A</v>
      </c>
      <c r="AG64" t="e">
        <f>VLOOKUP(C64,'База калорий'!A77:Z79,4,FALSE)</f>
        <v>#N/A</v>
      </c>
      <c r="AH64" t="e">
        <f>VLOOKUP(C64,'База калорий'!A77:Z79,5,FALSE)</f>
        <v>#N/A</v>
      </c>
      <c r="AI64" t="e">
        <f>VLOOKUP(C64,'База калорий'!A77:Z79,6,FALSE)</f>
        <v>#N/A</v>
      </c>
      <c r="AJ64" t="e">
        <f>VLOOKUP(C64,'База калорий'!A77:Z79,7,FALSE)</f>
        <v>#N/A</v>
      </c>
      <c r="AK64" t="e">
        <f>VLOOKUP(C64,'База калорий'!A77:Z79,8,FALSE)</f>
        <v>#N/A</v>
      </c>
      <c r="AL64" t="e">
        <f>VLOOKUP(C64,'База калорий'!A77:Z79,9,FALSE)</f>
        <v>#N/A</v>
      </c>
      <c r="AM64" t="e">
        <f>VLOOKUP(C64,'База калорий'!A77:Z79,10,FALSE)</f>
        <v>#N/A</v>
      </c>
      <c r="AN64" t="e">
        <f>VLOOKUP(C64,'База калорий'!A77:Z79,11,FALSE)</f>
        <v>#N/A</v>
      </c>
      <c r="AO64" t="e">
        <f>VLOOKUP(C64,'База калорий'!A77:Z79,12,FALSE)</f>
        <v>#N/A</v>
      </c>
      <c r="AP64" t="e">
        <f>VLOOKUP(C64,'База калорий'!A77:Z79,13,FALSE)</f>
        <v>#N/A</v>
      </c>
      <c r="AQ64" t="e">
        <f>VLOOKUP(C64,'База калорий'!A77:Z79,14,FALSE)</f>
        <v>#N/A</v>
      </c>
      <c r="AR64" t="e">
        <f>VLOOKUP(C64,'База калорий'!A77:Z79,15,FALSE)</f>
        <v>#N/A</v>
      </c>
      <c r="AS64" t="e">
        <f>VLOOKUP(C64,'База калорий'!A77:Z79,16,FALSE)</f>
        <v>#N/A</v>
      </c>
      <c r="AT64" t="e">
        <f>VLOOKUP(C64,'База калорий'!A77:Z79,17,FALSE)</f>
        <v>#N/A</v>
      </c>
      <c r="AU64" t="e">
        <f>VLOOKUP(C64,'База калорий'!A77:Z79,18,FALSE)</f>
        <v>#N/A</v>
      </c>
      <c r="AV64" t="e">
        <f>VLOOKUP(C64,'База калорий'!A77:Z79,19,FALSE)</f>
        <v>#N/A</v>
      </c>
      <c r="AW64" t="e">
        <f>VLOOKUP(C64,'База калорий'!A77:Z79,20,FALSE)</f>
        <v>#N/A</v>
      </c>
      <c r="AX64" t="e">
        <f>VLOOKUP(C64,'База калорий'!A77:Z79,21,FALSE)</f>
        <v>#N/A</v>
      </c>
      <c r="AY64" t="e">
        <f>VLOOKUP(C64,'База калорий'!A77:Z79,22,FALSE)</f>
        <v>#N/A</v>
      </c>
      <c r="AZ64" t="e">
        <f>VLOOKUP(C64,'База калорий'!A77:Z79,23,FALSE)</f>
        <v>#N/A</v>
      </c>
      <c r="BA64" t="e">
        <f>VLOOKUP(C64,'База калорий'!A77:Z79,24,FALSE)</f>
        <v>#N/A</v>
      </c>
      <c r="BB64" t="e">
        <f>VLOOKUP(C64,'База калорий'!A77:Z79,25,FALSE)</f>
        <v>#N/A</v>
      </c>
      <c r="BC64" t="e">
        <f>VLOOKUP(C64,'База калорий'!A77:Z79,26,FALSE)</f>
        <v>#N/A</v>
      </c>
    </row>
    <row r="65" spans="1:55" ht="63" thickBot="1" x14ac:dyDescent="0.65">
      <c r="A65" s="36" t="s">
        <v>95</v>
      </c>
      <c r="B65" s="34" t="s">
        <v>61</v>
      </c>
      <c r="C65" s="35">
        <v>0.375</v>
      </c>
      <c r="D65" s="62" t="s">
        <v>65</v>
      </c>
      <c r="E65" s="63" t="s">
        <v>58</v>
      </c>
      <c r="F65" s="64" t="s">
        <v>66</v>
      </c>
      <c r="G65" s="64" t="s">
        <v>67</v>
      </c>
      <c r="H65" s="65" t="s">
        <v>68</v>
      </c>
      <c r="I65" s="68" t="s">
        <v>70</v>
      </c>
      <c r="J65" s="68" t="s">
        <v>71</v>
      </c>
      <c r="K65" s="68" t="s">
        <v>72</v>
      </c>
      <c r="L65" s="68" t="s">
        <v>73</v>
      </c>
      <c r="M65" s="68" t="s">
        <v>74</v>
      </c>
      <c r="N65" s="68" t="s">
        <v>75</v>
      </c>
      <c r="O65" s="68" t="s">
        <v>76</v>
      </c>
      <c r="P65" s="69" t="s">
        <v>77</v>
      </c>
      <c r="Q65" s="70" t="s">
        <v>78</v>
      </c>
      <c r="R65" s="73" t="s">
        <v>79</v>
      </c>
      <c r="S65" s="69" t="s">
        <v>80</v>
      </c>
      <c r="T65" s="74" t="s">
        <v>81</v>
      </c>
      <c r="U65" s="70" t="s">
        <v>82</v>
      </c>
      <c r="V65" s="71" t="s">
        <v>83</v>
      </c>
      <c r="W65" s="72" t="s">
        <v>84</v>
      </c>
      <c r="X65" s="68" t="s">
        <v>85</v>
      </c>
      <c r="Y65" s="69" t="s">
        <v>86</v>
      </c>
      <c r="Z65" s="69" t="s">
        <v>87</v>
      </c>
      <c r="AA65" s="69" t="s">
        <v>88</v>
      </c>
      <c r="AB65" s="71" t="s">
        <v>89</v>
      </c>
      <c r="AC65" s="71" t="s">
        <v>90</v>
      </c>
    </row>
    <row r="66" spans="1:55" ht="15.6" x14ac:dyDescent="0.3">
      <c r="A66" s="33" t="s">
        <v>62</v>
      </c>
      <c r="B66" s="33" t="s">
        <v>63</v>
      </c>
      <c r="C66" s="33" t="s">
        <v>64</v>
      </c>
      <c r="D66" s="63"/>
      <c r="E66" s="63"/>
      <c r="F66" s="64"/>
      <c r="G66" s="64"/>
      <c r="H66" s="65"/>
      <c r="I66" s="68"/>
      <c r="J66" s="68"/>
      <c r="K66" s="68"/>
      <c r="L66" s="68"/>
      <c r="M66" s="68"/>
      <c r="N66" s="68"/>
      <c r="O66" s="68"/>
      <c r="P66" s="69"/>
      <c r="Q66" s="70"/>
      <c r="R66" s="73"/>
      <c r="S66" s="69"/>
      <c r="T66" s="74"/>
      <c r="U66" s="70"/>
      <c r="V66" s="71"/>
      <c r="W66" s="72"/>
      <c r="X66" s="68"/>
      <c r="Y66" s="69"/>
      <c r="Z66" s="69"/>
      <c r="AA66" s="69"/>
      <c r="AB66" s="71"/>
      <c r="AC66" s="71"/>
    </row>
    <row r="67" spans="1:55" x14ac:dyDescent="0.3">
      <c r="E67" t="str">
        <f t="shared" ref="E67:E81" si="51">IF(D67,SUM(AE67/100*D67)," ")</f>
        <v xml:space="preserve"> </v>
      </c>
      <c r="F67" t="str">
        <f t="shared" ref="F67:F81" si="52">IF(D67,SUM(AF67/100*D67)," ")</f>
        <v xml:space="preserve"> </v>
      </c>
      <c r="G67" t="str">
        <f t="shared" ref="G67:G81" si="53">IF(D67,SUM(AG67/100*D67)," ")</f>
        <v xml:space="preserve"> </v>
      </c>
      <c r="H67" t="str">
        <f t="shared" ref="H67:H81" si="54">IF(D67,SUM(AH67/100*D67)," ")</f>
        <v xml:space="preserve"> </v>
      </c>
      <c r="I67" t="str">
        <f t="shared" ref="I67:I81" si="55">IF(D67,SUM(AI67/100*D67)," ")</f>
        <v xml:space="preserve"> </v>
      </c>
      <c r="J67" t="str">
        <f t="shared" ref="J67:J81" si="56">IF(D67,SUM(AE67/100*D67)," ")</f>
        <v xml:space="preserve"> </v>
      </c>
      <c r="K67" t="str">
        <f t="shared" ref="K67:K81" si="57">IF(D67,SUM(AK67/100*D67)," ")</f>
        <v xml:space="preserve"> </v>
      </c>
      <c r="L67" t="str">
        <f t="shared" ref="L67:L81" si="58">IF(D67,SUM(AL67/100*D67)," ")</f>
        <v xml:space="preserve"> </v>
      </c>
      <c r="M67" t="str">
        <f t="shared" ref="M67:M81" si="59">IF(D67,SUM(AM67/100*D67)," ")</f>
        <v xml:space="preserve"> </v>
      </c>
      <c r="N67" t="str">
        <f t="shared" ref="N67:N81" si="60">IF(D67,SUM(AN67/100*D67)," ")</f>
        <v xml:space="preserve"> </v>
      </c>
      <c r="O67" t="str">
        <f t="shared" ref="O67:O81" si="61">IF(D67,SUM(AO67/100*D67)," ")</f>
        <v xml:space="preserve"> </v>
      </c>
      <c r="P67" t="str">
        <f t="shared" ref="P67:P81" si="62">IF(D67,SUM(AP67/100*D67)," ")</f>
        <v xml:space="preserve"> </v>
      </c>
      <c r="Q67" t="str">
        <f t="shared" ref="Q67:Q81" si="63">IF(D67,SUM(AQ67/100*D67)," ")</f>
        <v xml:space="preserve"> </v>
      </c>
      <c r="R67" t="str">
        <f t="shared" ref="R67:R81" si="64">IF(D67,SUM(AR67/100*D67)," ")</f>
        <v xml:space="preserve"> </v>
      </c>
      <c r="S67" t="str">
        <f t="shared" ref="S67:S81" si="65">IF(D67,SUM(AS67/100*D67)," ")</f>
        <v xml:space="preserve"> </v>
      </c>
      <c r="T67" t="str">
        <f t="shared" ref="T67:T81" si="66">IF(D67,SUM(AT67/100*D67)," ")</f>
        <v xml:space="preserve"> </v>
      </c>
      <c r="U67" t="str">
        <f t="shared" ref="U67:U81" si="67">IF(D67,SUM(AU67/100*D67)," ")</f>
        <v xml:space="preserve"> </v>
      </c>
      <c r="V67" t="str">
        <f t="shared" ref="V67:V81" si="68">IF(D67,SUM(AV67/100*D67)," ")</f>
        <v xml:space="preserve"> </v>
      </c>
      <c r="W67" t="str">
        <f t="shared" ref="W67:W81" si="69">IF(D67,SUM(AW67/100*D67)," ")</f>
        <v xml:space="preserve"> </v>
      </c>
      <c r="X67" t="str">
        <f t="shared" ref="X67:X81" si="70">IF(D67,SUM(AX67/100*D67)," ")</f>
        <v xml:space="preserve"> </v>
      </c>
      <c r="Y67" t="str">
        <f t="shared" ref="Y67:Y81" si="71">IF(D67,SUM(AY67/100*D67)," ")</f>
        <v xml:space="preserve"> </v>
      </c>
      <c r="Z67" t="str">
        <f t="shared" ref="Z67:Z81" si="72">IF(D67,SUM(AZ67/100*D67)," ")</f>
        <v xml:space="preserve"> </v>
      </c>
      <c r="AA67" t="str">
        <f t="shared" ref="AA67:AA81" si="73">IF(D67,SUM(BA67/100*D67)," ")</f>
        <v xml:space="preserve"> </v>
      </c>
      <c r="AB67" t="str">
        <f t="shared" ref="AB67:AB81" si="74">IF(D67,SUM(BB67/100*D67)," ")</f>
        <v xml:space="preserve"> </v>
      </c>
      <c r="AC67" t="str">
        <f t="shared" ref="AC67:AC81" si="75">IF(D67,SUM(BC67/100*D67)," ")</f>
        <v xml:space="preserve"> </v>
      </c>
      <c r="AE67" t="e">
        <f>VLOOKUP(C67,'База калорий'!A80:Z82,2,FALSE)</f>
        <v>#N/A</v>
      </c>
      <c r="AF67" t="e">
        <f>VLOOKUP(C67,'База калорий'!A80:Z82,3,FALSE)</f>
        <v>#N/A</v>
      </c>
      <c r="AG67" t="e">
        <f>VLOOKUP(C67,'База калорий'!A80:Z82,4,FALSE)</f>
        <v>#N/A</v>
      </c>
      <c r="AH67" t="e">
        <f>VLOOKUP(C67,'База калорий'!A80:Z82,5,FALSE)</f>
        <v>#N/A</v>
      </c>
      <c r="AI67" t="e">
        <f>VLOOKUP(C67,'База калорий'!A80:Z82,6,FALSE)</f>
        <v>#N/A</v>
      </c>
      <c r="AJ67" t="e">
        <f>VLOOKUP(C67,'База калорий'!A80:Z82,7,FALSE)</f>
        <v>#N/A</v>
      </c>
      <c r="AK67" t="e">
        <f>VLOOKUP(C67,'База калорий'!A80:Z82,8,FALSE)</f>
        <v>#N/A</v>
      </c>
      <c r="AL67" t="e">
        <f>VLOOKUP(C67,'База калорий'!A80:Z82,9,FALSE)</f>
        <v>#N/A</v>
      </c>
      <c r="AM67" t="e">
        <f>VLOOKUP(C67,'База калорий'!A80:Z82,10,FALSE)</f>
        <v>#N/A</v>
      </c>
      <c r="AN67" t="e">
        <f>VLOOKUP(C67,'База калорий'!A80:Z82,11,FALSE)</f>
        <v>#N/A</v>
      </c>
      <c r="AO67" t="e">
        <f>VLOOKUP(C67,'База калорий'!A80:Z82,12,FALSE)</f>
        <v>#N/A</v>
      </c>
      <c r="AP67" t="e">
        <f>VLOOKUP(C67,'База калорий'!A80:Z82,13,FALSE)</f>
        <v>#N/A</v>
      </c>
      <c r="AQ67" t="e">
        <f>VLOOKUP(C67,'База калорий'!A80:Z82,14,FALSE)</f>
        <v>#N/A</v>
      </c>
      <c r="AR67" t="e">
        <f>VLOOKUP(C67,'База калорий'!A80:Z82,15,FALSE)</f>
        <v>#N/A</v>
      </c>
      <c r="AS67" t="e">
        <f>VLOOKUP(C67,'База калорий'!A80:Z82,16,FALSE)</f>
        <v>#N/A</v>
      </c>
      <c r="AT67" t="e">
        <f>VLOOKUP(C67,'База калорий'!A80:Z82,17,FALSE)</f>
        <v>#N/A</v>
      </c>
      <c r="AU67" t="e">
        <f>VLOOKUP(C67,'База калорий'!A80:Z82,18,FALSE)</f>
        <v>#N/A</v>
      </c>
      <c r="AV67" t="e">
        <f>VLOOKUP(C67,'База калорий'!A80:Z82,19,FALSE)</f>
        <v>#N/A</v>
      </c>
      <c r="AW67" t="e">
        <f>VLOOKUP(C67,'База калорий'!A80:Z82,20,FALSE)</f>
        <v>#N/A</v>
      </c>
      <c r="AX67" t="e">
        <f>VLOOKUP(C67,'База калорий'!A80:Z82,21,FALSE)</f>
        <v>#N/A</v>
      </c>
      <c r="AY67" t="e">
        <f>VLOOKUP(C67,'База калорий'!A80:Z82,22,FALSE)</f>
        <v>#N/A</v>
      </c>
      <c r="AZ67" t="e">
        <f>VLOOKUP(C67,'База калорий'!A80:Z82,23,FALSE)</f>
        <v>#N/A</v>
      </c>
      <c r="BA67" t="e">
        <f>VLOOKUP(C67,'База калорий'!A80:Z82,24,FALSE)</f>
        <v>#N/A</v>
      </c>
      <c r="BB67" t="e">
        <f>VLOOKUP(C67,'База калорий'!A80:Z82,25,FALSE)</f>
        <v>#N/A</v>
      </c>
      <c r="BC67" t="e">
        <f>VLOOKUP(C67,'База калорий'!A80:Z82,26,FALSE)</f>
        <v>#N/A</v>
      </c>
    </row>
    <row r="68" spans="1:55" x14ac:dyDescent="0.3">
      <c r="E68" t="str">
        <f t="shared" si="51"/>
        <v xml:space="preserve"> </v>
      </c>
      <c r="F68" t="str">
        <f t="shared" si="52"/>
        <v xml:space="preserve"> </v>
      </c>
      <c r="G68" t="str">
        <f t="shared" si="53"/>
        <v xml:space="preserve"> </v>
      </c>
      <c r="H68" t="str">
        <f t="shared" si="54"/>
        <v xml:space="preserve"> </v>
      </c>
      <c r="I68" t="str">
        <f t="shared" si="55"/>
        <v xml:space="preserve"> </v>
      </c>
      <c r="J68" t="str">
        <f t="shared" si="56"/>
        <v xml:space="preserve"> </v>
      </c>
      <c r="K68" t="str">
        <f t="shared" si="57"/>
        <v xml:space="preserve"> </v>
      </c>
      <c r="L68" t="str">
        <f t="shared" si="58"/>
        <v xml:space="preserve"> </v>
      </c>
      <c r="M68" t="str">
        <f t="shared" si="59"/>
        <v xml:space="preserve"> </v>
      </c>
      <c r="N68" t="str">
        <f t="shared" si="60"/>
        <v xml:space="preserve"> </v>
      </c>
      <c r="O68" t="str">
        <f t="shared" si="61"/>
        <v xml:space="preserve"> </v>
      </c>
      <c r="P68" t="str">
        <f t="shared" si="62"/>
        <v xml:space="preserve"> </v>
      </c>
      <c r="Q68" t="str">
        <f t="shared" si="63"/>
        <v xml:space="preserve"> </v>
      </c>
      <c r="R68" t="str">
        <f t="shared" si="64"/>
        <v xml:space="preserve"> </v>
      </c>
      <c r="S68" t="str">
        <f t="shared" si="65"/>
        <v xml:space="preserve"> </v>
      </c>
      <c r="T68" t="str">
        <f t="shared" si="66"/>
        <v xml:space="preserve"> </v>
      </c>
      <c r="U68" t="str">
        <f t="shared" si="67"/>
        <v xml:space="preserve"> </v>
      </c>
      <c r="V68" t="str">
        <f t="shared" si="68"/>
        <v xml:space="preserve"> </v>
      </c>
      <c r="W68" t="str">
        <f t="shared" si="69"/>
        <v xml:space="preserve"> </v>
      </c>
      <c r="X68" t="str">
        <f t="shared" si="70"/>
        <v xml:space="preserve"> </v>
      </c>
      <c r="Y68" t="str">
        <f t="shared" si="71"/>
        <v xml:space="preserve"> </v>
      </c>
      <c r="Z68" t="str">
        <f t="shared" si="72"/>
        <v xml:space="preserve"> </v>
      </c>
      <c r="AA68" t="str">
        <f t="shared" si="73"/>
        <v xml:space="preserve"> </v>
      </c>
      <c r="AB68" t="str">
        <f t="shared" si="74"/>
        <v xml:space="preserve"> </v>
      </c>
      <c r="AC68" t="str">
        <f t="shared" si="75"/>
        <v xml:space="preserve"> </v>
      </c>
      <c r="AE68" t="e">
        <f>VLOOKUP(C68,'База калорий'!A81:Z83,2,FALSE)</f>
        <v>#N/A</v>
      </c>
      <c r="AF68" t="e">
        <f>VLOOKUP(C68,'База калорий'!A81:Z83,3,FALSE)</f>
        <v>#N/A</v>
      </c>
      <c r="AG68" t="e">
        <f>VLOOKUP(C68,'База калорий'!A81:Z83,4,FALSE)</f>
        <v>#N/A</v>
      </c>
      <c r="AH68" t="e">
        <f>VLOOKUP(C68,'База калорий'!A81:Z83,5,FALSE)</f>
        <v>#N/A</v>
      </c>
      <c r="AI68" t="e">
        <f>VLOOKUP(C68,'База калорий'!A81:Z83,6,FALSE)</f>
        <v>#N/A</v>
      </c>
      <c r="AJ68" t="e">
        <f>VLOOKUP(C68,'База калорий'!A81:Z83,7,FALSE)</f>
        <v>#N/A</v>
      </c>
      <c r="AK68" t="e">
        <f>VLOOKUP(C68,'База калорий'!A81:Z83,8,FALSE)</f>
        <v>#N/A</v>
      </c>
      <c r="AL68" t="e">
        <f>VLOOKUP(C68,'База калорий'!A81:Z83,9,FALSE)</f>
        <v>#N/A</v>
      </c>
      <c r="AM68" t="e">
        <f>VLOOKUP(C68,'База калорий'!A81:Z83,10,FALSE)</f>
        <v>#N/A</v>
      </c>
      <c r="AN68" t="e">
        <f>VLOOKUP(C68,'База калорий'!A81:Z83,11,FALSE)</f>
        <v>#N/A</v>
      </c>
      <c r="AO68" t="e">
        <f>VLOOKUP(C68,'База калорий'!A81:Z83,12,FALSE)</f>
        <v>#N/A</v>
      </c>
      <c r="AP68" t="e">
        <f>VLOOKUP(C68,'База калорий'!A81:Z83,13,FALSE)</f>
        <v>#N/A</v>
      </c>
      <c r="AQ68" t="e">
        <f>VLOOKUP(C68,'База калорий'!A81:Z83,14,FALSE)</f>
        <v>#N/A</v>
      </c>
      <c r="AR68" t="e">
        <f>VLOOKUP(C68,'База калорий'!A81:Z83,15,FALSE)</f>
        <v>#N/A</v>
      </c>
      <c r="AS68" t="e">
        <f>VLOOKUP(C68,'База калорий'!A81:Z83,16,FALSE)</f>
        <v>#N/A</v>
      </c>
      <c r="AT68" t="e">
        <f>VLOOKUP(C68,'База калорий'!A81:Z83,17,FALSE)</f>
        <v>#N/A</v>
      </c>
      <c r="AU68" t="e">
        <f>VLOOKUP(C68,'База калорий'!A81:Z83,18,FALSE)</f>
        <v>#N/A</v>
      </c>
      <c r="AV68" t="e">
        <f>VLOOKUP(C68,'База калорий'!A81:Z83,19,FALSE)</f>
        <v>#N/A</v>
      </c>
      <c r="AW68" t="e">
        <f>VLOOKUP(C68,'База калорий'!A81:Z83,20,FALSE)</f>
        <v>#N/A</v>
      </c>
      <c r="AX68" t="e">
        <f>VLOOKUP(C68,'База калорий'!A81:Z83,21,FALSE)</f>
        <v>#N/A</v>
      </c>
      <c r="AY68" t="e">
        <f>VLOOKUP(C68,'База калорий'!A81:Z83,22,FALSE)</f>
        <v>#N/A</v>
      </c>
      <c r="AZ68" t="e">
        <f>VLOOKUP(C68,'База калорий'!A81:Z83,23,FALSE)</f>
        <v>#N/A</v>
      </c>
      <c r="BA68" t="e">
        <f>VLOOKUP(C68,'База калорий'!A81:Z83,24,FALSE)</f>
        <v>#N/A</v>
      </c>
      <c r="BB68" t="e">
        <f>VLOOKUP(C68,'База калорий'!A81:Z83,25,FALSE)</f>
        <v>#N/A</v>
      </c>
      <c r="BC68" t="e">
        <f>VLOOKUP(C68,'База калорий'!A81:Z83,26,FALSE)</f>
        <v>#N/A</v>
      </c>
    </row>
    <row r="69" spans="1:55" x14ac:dyDescent="0.3">
      <c r="E69" t="str">
        <f t="shared" si="51"/>
        <v xml:space="preserve"> </v>
      </c>
      <c r="F69" t="str">
        <f t="shared" si="52"/>
        <v xml:space="preserve"> </v>
      </c>
      <c r="G69" t="str">
        <f t="shared" si="53"/>
        <v xml:space="preserve"> </v>
      </c>
      <c r="H69" t="str">
        <f t="shared" si="54"/>
        <v xml:space="preserve"> </v>
      </c>
      <c r="I69" t="str">
        <f t="shared" si="55"/>
        <v xml:space="preserve"> </v>
      </c>
      <c r="J69" t="str">
        <f t="shared" si="56"/>
        <v xml:space="preserve"> </v>
      </c>
      <c r="K69" t="str">
        <f t="shared" si="57"/>
        <v xml:space="preserve"> </v>
      </c>
      <c r="L69" t="str">
        <f t="shared" si="58"/>
        <v xml:space="preserve"> </v>
      </c>
      <c r="M69" t="str">
        <f t="shared" si="59"/>
        <v xml:space="preserve"> </v>
      </c>
      <c r="N69" t="str">
        <f t="shared" si="60"/>
        <v xml:space="preserve"> </v>
      </c>
      <c r="O69" t="str">
        <f t="shared" si="61"/>
        <v xml:space="preserve"> </v>
      </c>
      <c r="P69" t="str">
        <f t="shared" si="62"/>
        <v xml:space="preserve"> </v>
      </c>
      <c r="Q69" t="str">
        <f t="shared" si="63"/>
        <v xml:space="preserve"> </v>
      </c>
      <c r="R69" t="str">
        <f t="shared" si="64"/>
        <v xml:space="preserve"> </v>
      </c>
      <c r="S69" t="str">
        <f t="shared" si="65"/>
        <v xml:space="preserve"> </v>
      </c>
      <c r="T69" t="str">
        <f t="shared" si="66"/>
        <v xml:space="preserve"> </v>
      </c>
      <c r="U69" t="str">
        <f t="shared" si="67"/>
        <v xml:space="preserve"> </v>
      </c>
      <c r="V69" t="str">
        <f t="shared" si="68"/>
        <v xml:space="preserve"> </v>
      </c>
      <c r="W69" t="str">
        <f t="shared" si="69"/>
        <v xml:space="preserve"> </v>
      </c>
      <c r="X69" t="str">
        <f t="shared" si="70"/>
        <v xml:space="preserve"> </v>
      </c>
      <c r="Y69" t="str">
        <f t="shared" si="71"/>
        <v xml:space="preserve"> </v>
      </c>
      <c r="Z69" t="str">
        <f t="shared" si="72"/>
        <v xml:space="preserve"> </v>
      </c>
      <c r="AA69" t="str">
        <f t="shared" si="73"/>
        <v xml:space="preserve"> </v>
      </c>
      <c r="AB69" t="str">
        <f t="shared" si="74"/>
        <v xml:space="preserve"> </v>
      </c>
      <c r="AC69" t="str">
        <f t="shared" si="75"/>
        <v xml:space="preserve"> </v>
      </c>
      <c r="AE69" t="e">
        <f>VLOOKUP(C69,'База калорий'!A82:Z84,2,FALSE)</f>
        <v>#N/A</v>
      </c>
      <c r="AF69" t="e">
        <f>VLOOKUP(C69,'База калорий'!A82:Z84,3,FALSE)</f>
        <v>#N/A</v>
      </c>
      <c r="AG69" t="e">
        <f>VLOOKUP(C69,'База калорий'!A82:Z84,4,FALSE)</f>
        <v>#N/A</v>
      </c>
      <c r="AH69" t="e">
        <f>VLOOKUP(C69,'База калорий'!A82:Z84,5,FALSE)</f>
        <v>#N/A</v>
      </c>
      <c r="AI69" t="e">
        <f>VLOOKUP(C69,'База калорий'!A82:Z84,6,FALSE)</f>
        <v>#N/A</v>
      </c>
      <c r="AJ69" t="e">
        <f>VLOOKUP(C69,'База калорий'!A82:Z84,7,FALSE)</f>
        <v>#N/A</v>
      </c>
      <c r="AK69" t="e">
        <f>VLOOKUP(C69,'База калорий'!A82:Z84,8,FALSE)</f>
        <v>#N/A</v>
      </c>
      <c r="AL69" t="e">
        <f>VLOOKUP(C69,'База калорий'!A82:Z84,9,FALSE)</f>
        <v>#N/A</v>
      </c>
      <c r="AM69" t="e">
        <f>VLOOKUP(C69,'База калорий'!A82:Z84,10,FALSE)</f>
        <v>#N/A</v>
      </c>
      <c r="AN69" t="e">
        <f>VLOOKUP(C69,'База калорий'!A82:Z84,11,FALSE)</f>
        <v>#N/A</v>
      </c>
      <c r="AO69" t="e">
        <f>VLOOKUP(C69,'База калорий'!A82:Z84,12,FALSE)</f>
        <v>#N/A</v>
      </c>
      <c r="AP69" t="e">
        <f>VLOOKUP(C69,'База калорий'!A82:Z84,13,FALSE)</f>
        <v>#N/A</v>
      </c>
      <c r="AQ69" t="e">
        <f>VLOOKUP(C69,'База калорий'!A82:Z84,14,FALSE)</f>
        <v>#N/A</v>
      </c>
      <c r="AR69" t="e">
        <f>VLOOKUP(C69,'База калорий'!A82:Z84,15,FALSE)</f>
        <v>#N/A</v>
      </c>
      <c r="AS69" t="e">
        <f>VLOOKUP(C69,'База калорий'!A82:Z84,16,FALSE)</f>
        <v>#N/A</v>
      </c>
      <c r="AT69" t="e">
        <f>VLOOKUP(C69,'База калорий'!A82:Z84,17,FALSE)</f>
        <v>#N/A</v>
      </c>
      <c r="AU69" t="e">
        <f>VLOOKUP(C69,'База калорий'!A82:Z84,18,FALSE)</f>
        <v>#N/A</v>
      </c>
      <c r="AV69" t="e">
        <f>VLOOKUP(C69,'База калорий'!A82:Z84,19,FALSE)</f>
        <v>#N/A</v>
      </c>
      <c r="AW69" t="e">
        <f>VLOOKUP(C69,'База калорий'!A82:Z84,20,FALSE)</f>
        <v>#N/A</v>
      </c>
      <c r="AX69" t="e">
        <f>VLOOKUP(C69,'База калорий'!A82:Z84,21,FALSE)</f>
        <v>#N/A</v>
      </c>
      <c r="AY69" t="e">
        <f>VLOOKUP(C69,'База калорий'!A82:Z84,22,FALSE)</f>
        <v>#N/A</v>
      </c>
      <c r="AZ69" t="e">
        <f>VLOOKUP(C69,'База калорий'!A82:Z84,23,FALSE)</f>
        <v>#N/A</v>
      </c>
      <c r="BA69" t="e">
        <f>VLOOKUP(C69,'База калорий'!A82:Z84,24,FALSE)</f>
        <v>#N/A</v>
      </c>
      <c r="BB69" t="e">
        <f>VLOOKUP(C69,'База калорий'!A82:Z84,25,FALSE)</f>
        <v>#N/A</v>
      </c>
      <c r="BC69" t="e">
        <f>VLOOKUP(C69,'База калорий'!A82:Z84,26,FALSE)</f>
        <v>#N/A</v>
      </c>
    </row>
    <row r="70" spans="1:55" x14ac:dyDescent="0.3">
      <c r="E70" t="str">
        <f t="shared" si="51"/>
        <v xml:space="preserve"> </v>
      </c>
      <c r="F70" t="str">
        <f t="shared" si="52"/>
        <v xml:space="preserve"> </v>
      </c>
      <c r="G70" t="str">
        <f t="shared" si="53"/>
        <v xml:space="preserve"> </v>
      </c>
      <c r="H70" t="str">
        <f t="shared" si="54"/>
        <v xml:space="preserve"> </v>
      </c>
      <c r="I70" t="str">
        <f t="shared" si="55"/>
        <v xml:space="preserve"> </v>
      </c>
      <c r="J70" t="str">
        <f t="shared" si="56"/>
        <v xml:space="preserve"> </v>
      </c>
      <c r="K70" t="str">
        <f t="shared" si="57"/>
        <v xml:space="preserve"> </v>
      </c>
      <c r="L70" t="str">
        <f t="shared" si="58"/>
        <v xml:space="preserve"> </v>
      </c>
      <c r="M70" t="str">
        <f t="shared" si="59"/>
        <v xml:space="preserve"> </v>
      </c>
      <c r="N70" t="str">
        <f t="shared" si="60"/>
        <v xml:space="preserve"> </v>
      </c>
      <c r="O70" t="str">
        <f t="shared" si="61"/>
        <v xml:space="preserve"> </v>
      </c>
      <c r="P70" t="str">
        <f t="shared" si="62"/>
        <v xml:space="preserve"> </v>
      </c>
      <c r="Q70" t="str">
        <f t="shared" si="63"/>
        <v xml:space="preserve"> </v>
      </c>
      <c r="R70" t="str">
        <f t="shared" si="64"/>
        <v xml:space="preserve"> </v>
      </c>
      <c r="S70" t="str">
        <f t="shared" si="65"/>
        <v xml:space="preserve"> </v>
      </c>
      <c r="T70" t="str">
        <f t="shared" si="66"/>
        <v xml:space="preserve"> </v>
      </c>
      <c r="U70" t="str">
        <f t="shared" si="67"/>
        <v xml:space="preserve"> </v>
      </c>
      <c r="V70" t="str">
        <f t="shared" si="68"/>
        <v xml:space="preserve"> </v>
      </c>
      <c r="W70" t="str">
        <f t="shared" si="69"/>
        <v xml:space="preserve"> </v>
      </c>
      <c r="X70" t="str">
        <f t="shared" si="70"/>
        <v xml:space="preserve"> </v>
      </c>
      <c r="Y70" t="str">
        <f t="shared" si="71"/>
        <v xml:space="preserve"> </v>
      </c>
      <c r="Z70" t="str">
        <f t="shared" si="72"/>
        <v xml:space="preserve"> </v>
      </c>
      <c r="AA70" t="str">
        <f t="shared" si="73"/>
        <v xml:space="preserve"> </v>
      </c>
      <c r="AB70" t="str">
        <f t="shared" si="74"/>
        <v xml:space="preserve"> </v>
      </c>
      <c r="AC70" t="str">
        <f t="shared" si="75"/>
        <v xml:space="preserve"> </v>
      </c>
      <c r="AE70" t="e">
        <f>VLOOKUP(C70,'База калорий'!A83:Z85,2,FALSE)</f>
        <v>#N/A</v>
      </c>
      <c r="AF70" t="e">
        <f>VLOOKUP(C70,'База калорий'!A83:Z85,3,FALSE)</f>
        <v>#N/A</v>
      </c>
      <c r="AG70" t="e">
        <f>VLOOKUP(C70,'База калорий'!A83:Z85,4,FALSE)</f>
        <v>#N/A</v>
      </c>
      <c r="AH70" t="e">
        <f>VLOOKUP(C70,'База калорий'!A83:Z85,5,FALSE)</f>
        <v>#N/A</v>
      </c>
      <c r="AI70" t="e">
        <f>VLOOKUP(C70,'База калорий'!A83:Z85,6,FALSE)</f>
        <v>#N/A</v>
      </c>
      <c r="AJ70" t="e">
        <f>VLOOKUP(C70,'База калорий'!A83:Z85,7,FALSE)</f>
        <v>#N/A</v>
      </c>
      <c r="AK70" t="e">
        <f>VLOOKUP(C70,'База калорий'!A83:Z85,8,FALSE)</f>
        <v>#N/A</v>
      </c>
      <c r="AL70" t="e">
        <f>VLOOKUP(C70,'База калорий'!A83:Z85,9,FALSE)</f>
        <v>#N/A</v>
      </c>
      <c r="AM70" t="e">
        <f>VLOOKUP(C70,'База калорий'!A83:Z85,10,FALSE)</f>
        <v>#N/A</v>
      </c>
      <c r="AN70" t="e">
        <f>VLOOKUP(C70,'База калорий'!A83:Z85,11,FALSE)</f>
        <v>#N/A</v>
      </c>
      <c r="AO70" t="e">
        <f>VLOOKUP(C70,'База калорий'!A83:Z85,12,FALSE)</f>
        <v>#N/A</v>
      </c>
      <c r="AP70" t="e">
        <f>VLOOKUP(C70,'База калорий'!A83:Z85,13,FALSE)</f>
        <v>#N/A</v>
      </c>
      <c r="AQ70" t="e">
        <f>VLOOKUP(C70,'База калорий'!A83:Z85,14,FALSE)</f>
        <v>#N/A</v>
      </c>
      <c r="AR70" t="e">
        <f>VLOOKUP(C70,'База калорий'!A83:Z85,15,FALSE)</f>
        <v>#N/A</v>
      </c>
      <c r="AS70" t="e">
        <f>VLOOKUP(C70,'База калорий'!A83:Z85,16,FALSE)</f>
        <v>#N/A</v>
      </c>
      <c r="AT70" t="e">
        <f>VLOOKUP(C70,'База калорий'!A83:Z85,17,FALSE)</f>
        <v>#N/A</v>
      </c>
      <c r="AU70" t="e">
        <f>VLOOKUP(C70,'База калорий'!A83:Z85,18,FALSE)</f>
        <v>#N/A</v>
      </c>
      <c r="AV70" t="e">
        <f>VLOOKUP(C70,'База калорий'!A83:Z85,19,FALSE)</f>
        <v>#N/A</v>
      </c>
      <c r="AW70" t="e">
        <f>VLOOKUP(C70,'База калорий'!A83:Z85,20,FALSE)</f>
        <v>#N/A</v>
      </c>
      <c r="AX70" t="e">
        <f>VLOOKUP(C70,'База калорий'!A83:Z85,21,FALSE)</f>
        <v>#N/A</v>
      </c>
      <c r="AY70" t="e">
        <f>VLOOKUP(C70,'База калорий'!A83:Z85,22,FALSE)</f>
        <v>#N/A</v>
      </c>
      <c r="AZ70" t="e">
        <f>VLOOKUP(C70,'База калорий'!A83:Z85,23,FALSE)</f>
        <v>#N/A</v>
      </c>
      <c r="BA70" t="e">
        <f>VLOOKUP(C70,'База калорий'!A83:Z85,24,FALSE)</f>
        <v>#N/A</v>
      </c>
      <c r="BB70" t="e">
        <f>VLOOKUP(C70,'База калорий'!A83:Z85,25,FALSE)</f>
        <v>#N/A</v>
      </c>
      <c r="BC70" t="e">
        <f>VLOOKUP(C70,'База калорий'!A83:Z85,26,FALSE)</f>
        <v>#N/A</v>
      </c>
    </row>
    <row r="71" spans="1:55" x14ac:dyDescent="0.3">
      <c r="E71" t="str">
        <f t="shared" si="51"/>
        <v xml:space="preserve"> </v>
      </c>
      <c r="F71" t="str">
        <f t="shared" si="52"/>
        <v xml:space="preserve"> </v>
      </c>
      <c r="G71" t="str">
        <f t="shared" si="53"/>
        <v xml:space="preserve"> </v>
      </c>
      <c r="H71" t="str">
        <f t="shared" si="54"/>
        <v xml:space="preserve"> </v>
      </c>
      <c r="I71" t="str">
        <f t="shared" si="55"/>
        <v xml:space="preserve"> </v>
      </c>
      <c r="J71" t="str">
        <f t="shared" si="56"/>
        <v xml:space="preserve"> </v>
      </c>
      <c r="K71" t="str">
        <f t="shared" si="57"/>
        <v xml:space="preserve"> </v>
      </c>
      <c r="L71" t="str">
        <f t="shared" si="58"/>
        <v xml:space="preserve"> </v>
      </c>
      <c r="M71" t="str">
        <f t="shared" si="59"/>
        <v xml:space="preserve"> </v>
      </c>
      <c r="N71" t="str">
        <f t="shared" si="60"/>
        <v xml:space="preserve"> </v>
      </c>
      <c r="O71" t="str">
        <f t="shared" si="61"/>
        <v xml:space="preserve"> </v>
      </c>
      <c r="P71" t="str">
        <f t="shared" si="62"/>
        <v xml:space="preserve"> </v>
      </c>
      <c r="Q71" t="str">
        <f t="shared" si="63"/>
        <v xml:space="preserve"> </v>
      </c>
      <c r="R71" t="str">
        <f t="shared" si="64"/>
        <v xml:space="preserve"> </v>
      </c>
      <c r="S71" t="str">
        <f t="shared" si="65"/>
        <v xml:space="preserve"> </v>
      </c>
      <c r="T71" t="str">
        <f t="shared" si="66"/>
        <v xml:space="preserve"> </v>
      </c>
      <c r="U71" t="str">
        <f t="shared" si="67"/>
        <v xml:space="preserve"> </v>
      </c>
      <c r="V71" t="str">
        <f t="shared" si="68"/>
        <v xml:space="preserve"> </v>
      </c>
      <c r="W71" t="str">
        <f t="shared" si="69"/>
        <v xml:space="preserve"> </v>
      </c>
      <c r="X71" t="str">
        <f t="shared" si="70"/>
        <v xml:space="preserve"> </v>
      </c>
      <c r="Y71" t="str">
        <f t="shared" si="71"/>
        <v xml:space="preserve"> </v>
      </c>
      <c r="Z71" t="str">
        <f t="shared" si="72"/>
        <v xml:space="preserve"> </v>
      </c>
      <c r="AA71" t="str">
        <f t="shared" si="73"/>
        <v xml:space="preserve"> </v>
      </c>
      <c r="AB71" t="str">
        <f t="shared" si="74"/>
        <v xml:space="preserve"> </v>
      </c>
      <c r="AC71" t="str">
        <f t="shared" si="75"/>
        <v xml:space="preserve"> </v>
      </c>
      <c r="AE71" t="e">
        <f>VLOOKUP(C71,'База калорий'!A84:Z86,2,FALSE)</f>
        <v>#N/A</v>
      </c>
      <c r="AF71" t="e">
        <f>VLOOKUP(C71,'База калорий'!A84:Z86,3,FALSE)</f>
        <v>#N/A</v>
      </c>
      <c r="AG71" t="e">
        <f>VLOOKUP(C71,'База калорий'!A84:Z86,4,FALSE)</f>
        <v>#N/A</v>
      </c>
      <c r="AH71" t="e">
        <f>VLOOKUP(C71,'База калорий'!A84:Z86,5,FALSE)</f>
        <v>#N/A</v>
      </c>
      <c r="AI71" t="e">
        <f>VLOOKUP(C71,'База калорий'!A84:Z86,6,FALSE)</f>
        <v>#N/A</v>
      </c>
      <c r="AJ71" t="e">
        <f>VLOOKUP(C71,'База калорий'!A84:Z86,7,FALSE)</f>
        <v>#N/A</v>
      </c>
      <c r="AK71" t="e">
        <f>VLOOKUP(C71,'База калорий'!A84:Z86,8,FALSE)</f>
        <v>#N/A</v>
      </c>
      <c r="AL71" t="e">
        <f>VLOOKUP(C71,'База калорий'!A84:Z86,9,FALSE)</f>
        <v>#N/A</v>
      </c>
      <c r="AM71" t="e">
        <f>VLOOKUP(C71,'База калорий'!A84:Z86,10,FALSE)</f>
        <v>#N/A</v>
      </c>
      <c r="AN71" t="e">
        <f>VLOOKUP(C71,'База калорий'!A84:Z86,11,FALSE)</f>
        <v>#N/A</v>
      </c>
      <c r="AO71" t="e">
        <f>VLOOKUP(C71,'База калорий'!A84:Z86,12,FALSE)</f>
        <v>#N/A</v>
      </c>
      <c r="AP71" t="e">
        <f>VLOOKUP(C71,'База калорий'!A84:Z86,13,FALSE)</f>
        <v>#N/A</v>
      </c>
      <c r="AQ71" t="e">
        <f>VLOOKUP(C71,'База калорий'!A84:Z86,14,FALSE)</f>
        <v>#N/A</v>
      </c>
      <c r="AR71" t="e">
        <f>VLOOKUP(C71,'База калорий'!A84:Z86,15,FALSE)</f>
        <v>#N/A</v>
      </c>
      <c r="AS71" t="e">
        <f>VLOOKUP(C71,'База калорий'!A84:Z86,16,FALSE)</f>
        <v>#N/A</v>
      </c>
      <c r="AT71" t="e">
        <f>VLOOKUP(C71,'База калорий'!A84:Z86,17,FALSE)</f>
        <v>#N/A</v>
      </c>
      <c r="AU71" t="e">
        <f>VLOOKUP(C71,'База калорий'!A84:Z86,18,FALSE)</f>
        <v>#N/A</v>
      </c>
      <c r="AV71" t="e">
        <f>VLOOKUP(C71,'База калорий'!A84:Z86,19,FALSE)</f>
        <v>#N/A</v>
      </c>
      <c r="AW71" t="e">
        <f>VLOOKUP(C71,'База калорий'!A84:Z86,20,FALSE)</f>
        <v>#N/A</v>
      </c>
      <c r="AX71" t="e">
        <f>VLOOKUP(C71,'База калорий'!A84:Z86,21,FALSE)</f>
        <v>#N/A</v>
      </c>
      <c r="AY71" t="e">
        <f>VLOOKUP(C71,'База калорий'!A84:Z86,22,FALSE)</f>
        <v>#N/A</v>
      </c>
      <c r="AZ71" t="e">
        <f>VLOOKUP(C71,'База калорий'!A84:Z86,23,FALSE)</f>
        <v>#N/A</v>
      </c>
      <c r="BA71" t="e">
        <f>VLOOKUP(C71,'База калорий'!A84:Z86,24,FALSE)</f>
        <v>#N/A</v>
      </c>
      <c r="BB71" t="e">
        <f>VLOOKUP(C71,'База калорий'!A84:Z86,25,FALSE)</f>
        <v>#N/A</v>
      </c>
      <c r="BC71" t="e">
        <f>VLOOKUP(C71,'База калорий'!A84:Z86,26,FALSE)</f>
        <v>#N/A</v>
      </c>
    </row>
    <row r="72" spans="1:55" x14ac:dyDescent="0.3">
      <c r="E72" t="str">
        <f t="shared" si="51"/>
        <v xml:space="preserve"> </v>
      </c>
      <c r="F72" t="str">
        <f t="shared" si="52"/>
        <v xml:space="preserve"> </v>
      </c>
      <c r="G72" t="str">
        <f t="shared" si="53"/>
        <v xml:space="preserve"> </v>
      </c>
      <c r="H72" t="str">
        <f t="shared" si="54"/>
        <v xml:space="preserve"> </v>
      </c>
      <c r="I72" t="str">
        <f t="shared" si="55"/>
        <v xml:space="preserve"> </v>
      </c>
      <c r="J72" t="str">
        <f t="shared" si="56"/>
        <v xml:space="preserve"> </v>
      </c>
      <c r="K72" t="str">
        <f t="shared" si="57"/>
        <v xml:space="preserve"> </v>
      </c>
      <c r="L72" t="str">
        <f t="shared" si="58"/>
        <v xml:space="preserve"> </v>
      </c>
      <c r="M72" t="str">
        <f t="shared" si="59"/>
        <v xml:space="preserve"> </v>
      </c>
      <c r="N72" t="str">
        <f t="shared" si="60"/>
        <v xml:space="preserve"> </v>
      </c>
      <c r="O72" t="str">
        <f t="shared" si="61"/>
        <v xml:space="preserve"> </v>
      </c>
      <c r="P72" t="str">
        <f t="shared" si="62"/>
        <v xml:space="preserve"> </v>
      </c>
      <c r="Q72" t="str">
        <f t="shared" si="63"/>
        <v xml:space="preserve"> </v>
      </c>
      <c r="R72" t="str">
        <f t="shared" si="64"/>
        <v xml:space="preserve"> </v>
      </c>
      <c r="S72" t="str">
        <f t="shared" si="65"/>
        <v xml:space="preserve"> </v>
      </c>
      <c r="T72" t="str">
        <f t="shared" si="66"/>
        <v xml:space="preserve"> </v>
      </c>
      <c r="U72" t="str">
        <f t="shared" si="67"/>
        <v xml:space="preserve"> </v>
      </c>
      <c r="V72" t="str">
        <f t="shared" si="68"/>
        <v xml:space="preserve"> </v>
      </c>
      <c r="W72" t="str">
        <f t="shared" si="69"/>
        <v xml:space="preserve"> </v>
      </c>
      <c r="X72" t="str">
        <f t="shared" si="70"/>
        <v xml:space="preserve"> </v>
      </c>
      <c r="Y72" t="str">
        <f t="shared" si="71"/>
        <v xml:space="preserve"> </v>
      </c>
      <c r="Z72" t="str">
        <f t="shared" si="72"/>
        <v xml:space="preserve"> </v>
      </c>
      <c r="AA72" t="str">
        <f t="shared" si="73"/>
        <v xml:space="preserve"> </v>
      </c>
      <c r="AB72" t="str">
        <f t="shared" si="74"/>
        <v xml:space="preserve"> </v>
      </c>
      <c r="AC72" t="str">
        <f t="shared" si="75"/>
        <v xml:space="preserve"> </v>
      </c>
      <c r="AE72" t="e">
        <f>VLOOKUP(C72,'База калорий'!A85:Z87,2,FALSE)</f>
        <v>#N/A</v>
      </c>
      <c r="AF72" t="e">
        <f>VLOOKUP(C72,'База калорий'!A85:Z87,3,FALSE)</f>
        <v>#N/A</v>
      </c>
      <c r="AG72" t="e">
        <f>VLOOKUP(C72,'База калорий'!A85:Z87,4,FALSE)</f>
        <v>#N/A</v>
      </c>
      <c r="AH72" t="e">
        <f>VLOOKUP(C72,'База калорий'!A85:Z87,5,FALSE)</f>
        <v>#N/A</v>
      </c>
      <c r="AI72" t="e">
        <f>VLOOKUP(C72,'База калорий'!A85:Z87,6,FALSE)</f>
        <v>#N/A</v>
      </c>
      <c r="AJ72" t="e">
        <f>VLOOKUP(C72,'База калорий'!A85:Z87,7,FALSE)</f>
        <v>#N/A</v>
      </c>
      <c r="AK72" t="e">
        <f>VLOOKUP(C72,'База калорий'!A85:Z87,8,FALSE)</f>
        <v>#N/A</v>
      </c>
      <c r="AL72" t="e">
        <f>VLOOKUP(C72,'База калорий'!A85:Z87,9,FALSE)</f>
        <v>#N/A</v>
      </c>
      <c r="AM72" t="e">
        <f>VLOOKUP(C72,'База калорий'!A85:Z87,10,FALSE)</f>
        <v>#N/A</v>
      </c>
      <c r="AN72" t="e">
        <f>VLOOKUP(C72,'База калорий'!A85:Z87,11,FALSE)</f>
        <v>#N/A</v>
      </c>
      <c r="AO72" t="e">
        <f>VLOOKUP(C72,'База калорий'!A85:Z87,12,FALSE)</f>
        <v>#N/A</v>
      </c>
      <c r="AP72" t="e">
        <f>VLOOKUP(C72,'База калорий'!A85:Z87,13,FALSE)</f>
        <v>#N/A</v>
      </c>
      <c r="AQ72" t="e">
        <f>VLOOKUP(C72,'База калорий'!A85:Z87,14,FALSE)</f>
        <v>#N/A</v>
      </c>
      <c r="AR72" t="e">
        <f>VLOOKUP(C72,'База калорий'!A85:Z87,15,FALSE)</f>
        <v>#N/A</v>
      </c>
      <c r="AS72" t="e">
        <f>VLOOKUP(C72,'База калорий'!A85:Z87,16,FALSE)</f>
        <v>#N/A</v>
      </c>
      <c r="AT72" t="e">
        <f>VLOOKUP(C72,'База калорий'!A85:Z87,17,FALSE)</f>
        <v>#N/A</v>
      </c>
      <c r="AU72" t="e">
        <f>VLOOKUP(C72,'База калорий'!A85:Z87,18,FALSE)</f>
        <v>#N/A</v>
      </c>
      <c r="AV72" t="e">
        <f>VLOOKUP(C72,'База калорий'!A85:Z87,19,FALSE)</f>
        <v>#N/A</v>
      </c>
      <c r="AW72" t="e">
        <f>VLOOKUP(C72,'База калорий'!A85:Z87,20,FALSE)</f>
        <v>#N/A</v>
      </c>
      <c r="AX72" t="e">
        <f>VLOOKUP(C72,'База калорий'!A85:Z87,21,FALSE)</f>
        <v>#N/A</v>
      </c>
      <c r="AY72" t="e">
        <f>VLOOKUP(C72,'База калорий'!A85:Z87,22,FALSE)</f>
        <v>#N/A</v>
      </c>
      <c r="AZ72" t="e">
        <f>VLOOKUP(C72,'База калорий'!A85:Z87,23,FALSE)</f>
        <v>#N/A</v>
      </c>
      <c r="BA72" t="e">
        <f>VLOOKUP(C72,'База калорий'!A85:Z87,24,FALSE)</f>
        <v>#N/A</v>
      </c>
      <c r="BB72" t="e">
        <f>VLOOKUP(C72,'База калорий'!A85:Z87,25,FALSE)</f>
        <v>#N/A</v>
      </c>
      <c r="BC72" t="e">
        <f>VLOOKUP(C72,'База калорий'!A85:Z87,26,FALSE)</f>
        <v>#N/A</v>
      </c>
    </row>
    <row r="73" spans="1:55" x14ac:dyDescent="0.3">
      <c r="E73" t="str">
        <f t="shared" si="51"/>
        <v xml:space="preserve"> </v>
      </c>
      <c r="F73" t="str">
        <f t="shared" si="52"/>
        <v xml:space="preserve"> </v>
      </c>
      <c r="G73" t="str">
        <f t="shared" si="53"/>
        <v xml:space="preserve"> </v>
      </c>
      <c r="H73" t="str">
        <f t="shared" si="54"/>
        <v xml:space="preserve"> </v>
      </c>
      <c r="I73" t="str">
        <f t="shared" si="55"/>
        <v xml:space="preserve"> </v>
      </c>
      <c r="J73" t="str">
        <f t="shared" si="56"/>
        <v xml:space="preserve"> </v>
      </c>
      <c r="K73" t="str">
        <f t="shared" si="57"/>
        <v xml:space="preserve"> </v>
      </c>
      <c r="L73" t="str">
        <f t="shared" si="58"/>
        <v xml:space="preserve"> </v>
      </c>
      <c r="M73" t="str">
        <f t="shared" si="59"/>
        <v xml:space="preserve"> </v>
      </c>
      <c r="N73" t="str">
        <f t="shared" si="60"/>
        <v xml:space="preserve"> </v>
      </c>
      <c r="O73" t="str">
        <f t="shared" si="61"/>
        <v xml:space="preserve"> </v>
      </c>
      <c r="P73" t="str">
        <f t="shared" si="62"/>
        <v xml:space="preserve"> </v>
      </c>
      <c r="Q73" t="str">
        <f t="shared" si="63"/>
        <v xml:space="preserve"> </v>
      </c>
      <c r="R73" t="str">
        <f t="shared" si="64"/>
        <v xml:space="preserve"> </v>
      </c>
      <c r="S73" t="str">
        <f t="shared" si="65"/>
        <v xml:space="preserve"> </v>
      </c>
      <c r="T73" t="str">
        <f t="shared" si="66"/>
        <v xml:space="preserve"> </v>
      </c>
      <c r="U73" t="str">
        <f t="shared" si="67"/>
        <v xml:space="preserve"> </v>
      </c>
      <c r="V73" t="str">
        <f t="shared" si="68"/>
        <v xml:space="preserve"> </v>
      </c>
      <c r="W73" t="str">
        <f t="shared" si="69"/>
        <v xml:space="preserve"> </v>
      </c>
      <c r="X73" t="str">
        <f t="shared" si="70"/>
        <v xml:space="preserve"> </v>
      </c>
      <c r="Y73" t="str">
        <f t="shared" si="71"/>
        <v xml:space="preserve"> </v>
      </c>
      <c r="Z73" t="str">
        <f t="shared" si="72"/>
        <v xml:space="preserve"> </v>
      </c>
      <c r="AA73" t="str">
        <f t="shared" si="73"/>
        <v xml:space="preserve"> </v>
      </c>
      <c r="AB73" t="str">
        <f t="shared" si="74"/>
        <v xml:space="preserve"> </v>
      </c>
      <c r="AC73" t="str">
        <f t="shared" si="75"/>
        <v xml:space="preserve"> </v>
      </c>
      <c r="AE73" t="e">
        <f>VLOOKUP(C73,'База калорий'!A86:Z88,2,FALSE)</f>
        <v>#N/A</v>
      </c>
      <c r="AF73" t="e">
        <f>VLOOKUP(C73,'База калорий'!A86:Z88,3,FALSE)</f>
        <v>#N/A</v>
      </c>
      <c r="AG73" t="e">
        <f>VLOOKUP(C73,'База калорий'!A86:Z88,4,FALSE)</f>
        <v>#N/A</v>
      </c>
      <c r="AH73" t="e">
        <f>VLOOKUP(C73,'База калорий'!A86:Z88,5,FALSE)</f>
        <v>#N/A</v>
      </c>
      <c r="AI73" t="e">
        <f>VLOOKUP(C73,'База калорий'!A86:Z88,6,FALSE)</f>
        <v>#N/A</v>
      </c>
      <c r="AJ73" t="e">
        <f>VLOOKUP(C73,'База калорий'!A86:Z88,7,FALSE)</f>
        <v>#N/A</v>
      </c>
      <c r="AK73" t="e">
        <f>VLOOKUP(C73,'База калорий'!A86:Z88,8,FALSE)</f>
        <v>#N/A</v>
      </c>
      <c r="AL73" t="e">
        <f>VLOOKUP(C73,'База калорий'!A86:Z88,9,FALSE)</f>
        <v>#N/A</v>
      </c>
      <c r="AM73" t="e">
        <f>VLOOKUP(C73,'База калорий'!A86:Z88,10,FALSE)</f>
        <v>#N/A</v>
      </c>
      <c r="AN73" t="e">
        <f>VLOOKUP(C73,'База калорий'!A86:Z88,11,FALSE)</f>
        <v>#N/A</v>
      </c>
      <c r="AO73" t="e">
        <f>VLOOKUP(C73,'База калорий'!A86:Z88,12,FALSE)</f>
        <v>#N/A</v>
      </c>
      <c r="AP73" t="e">
        <f>VLOOKUP(C73,'База калорий'!A86:Z88,13,FALSE)</f>
        <v>#N/A</v>
      </c>
      <c r="AQ73" t="e">
        <f>VLOOKUP(C73,'База калорий'!A86:Z88,14,FALSE)</f>
        <v>#N/A</v>
      </c>
      <c r="AR73" t="e">
        <f>VLOOKUP(C73,'База калорий'!A86:Z88,15,FALSE)</f>
        <v>#N/A</v>
      </c>
      <c r="AS73" t="e">
        <f>VLOOKUP(C73,'База калорий'!A86:Z88,16,FALSE)</f>
        <v>#N/A</v>
      </c>
      <c r="AT73" t="e">
        <f>VLOOKUP(C73,'База калорий'!A86:Z88,17,FALSE)</f>
        <v>#N/A</v>
      </c>
      <c r="AU73" t="e">
        <f>VLOOKUP(C73,'База калорий'!A86:Z88,18,FALSE)</f>
        <v>#N/A</v>
      </c>
      <c r="AV73" t="e">
        <f>VLOOKUP(C73,'База калорий'!A86:Z88,19,FALSE)</f>
        <v>#N/A</v>
      </c>
      <c r="AW73" t="e">
        <f>VLOOKUP(C73,'База калорий'!A86:Z88,20,FALSE)</f>
        <v>#N/A</v>
      </c>
      <c r="AX73" t="e">
        <f>VLOOKUP(C73,'База калорий'!A86:Z88,21,FALSE)</f>
        <v>#N/A</v>
      </c>
      <c r="AY73" t="e">
        <f>VLOOKUP(C73,'База калорий'!A86:Z88,22,FALSE)</f>
        <v>#N/A</v>
      </c>
      <c r="AZ73" t="e">
        <f>VLOOKUP(C73,'База калорий'!A86:Z88,23,FALSE)</f>
        <v>#N/A</v>
      </c>
      <c r="BA73" t="e">
        <f>VLOOKUP(C73,'База калорий'!A86:Z88,24,FALSE)</f>
        <v>#N/A</v>
      </c>
      <c r="BB73" t="e">
        <f>VLOOKUP(C73,'База калорий'!A86:Z88,25,FALSE)</f>
        <v>#N/A</v>
      </c>
      <c r="BC73" t="e">
        <f>VLOOKUP(C73,'База калорий'!A86:Z88,26,FALSE)</f>
        <v>#N/A</v>
      </c>
    </row>
    <row r="74" spans="1:55" x14ac:dyDescent="0.3">
      <c r="E74" t="str">
        <f t="shared" si="51"/>
        <v xml:space="preserve"> </v>
      </c>
      <c r="F74" t="str">
        <f t="shared" si="52"/>
        <v xml:space="preserve"> </v>
      </c>
      <c r="G74" t="str">
        <f t="shared" si="53"/>
        <v xml:space="preserve"> </v>
      </c>
      <c r="H74" t="str">
        <f t="shared" si="54"/>
        <v xml:space="preserve"> </v>
      </c>
      <c r="I74" t="str">
        <f t="shared" si="55"/>
        <v xml:space="preserve"> </v>
      </c>
      <c r="J74" t="str">
        <f t="shared" si="56"/>
        <v xml:space="preserve"> </v>
      </c>
      <c r="K74" t="str">
        <f t="shared" si="57"/>
        <v xml:space="preserve"> </v>
      </c>
      <c r="L74" t="str">
        <f t="shared" si="58"/>
        <v xml:space="preserve"> </v>
      </c>
      <c r="M74" t="str">
        <f t="shared" si="59"/>
        <v xml:space="preserve"> </v>
      </c>
      <c r="N74" t="str">
        <f t="shared" si="60"/>
        <v xml:space="preserve"> </v>
      </c>
      <c r="O74" t="str">
        <f t="shared" si="61"/>
        <v xml:space="preserve"> </v>
      </c>
      <c r="P74" t="str">
        <f t="shared" si="62"/>
        <v xml:space="preserve"> </v>
      </c>
      <c r="Q74" t="str">
        <f t="shared" si="63"/>
        <v xml:space="preserve"> </v>
      </c>
      <c r="R74" t="str">
        <f t="shared" si="64"/>
        <v xml:space="preserve"> </v>
      </c>
      <c r="S74" t="str">
        <f t="shared" si="65"/>
        <v xml:space="preserve"> </v>
      </c>
      <c r="T74" t="str">
        <f t="shared" si="66"/>
        <v xml:space="preserve"> </v>
      </c>
      <c r="U74" t="str">
        <f t="shared" si="67"/>
        <v xml:space="preserve"> </v>
      </c>
      <c r="V74" t="str">
        <f t="shared" si="68"/>
        <v xml:space="preserve"> </v>
      </c>
      <c r="W74" t="str">
        <f t="shared" si="69"/>
        <v xml:space="preserve"> </v>
      </c>
      <c r="X74" t="str">
        <f t="shared" si="70"/>
        <v xml:space="preserve"> </v>
      </c>
      <c r="Y74" t="str">
        <f t="shared" si="71"/>
        <v xml:space="preserve"> </v>
      </c>
      <c r="Z74" t="str">
        <f t="shared" si="72"/>
        <v xml:space="preserve"> </v>
      </c>
      <c r="AA74" t="str">
        <f t="shared" si="73"/>
        <v xml:space="preserve"> </v>
      </c>
      <c r="AB74" t="str">
        <f t="shared" si="74"/>
        <v xml:space="preserve"> </v>
      </c>
      <c r="AC74" t="str">
        <f t="shared" si="75"/>
        <v xml:space="preserve"> </v>
      </c>
      <c r="AE74" t="e">
        <f>VLOOKUP(C74,'База калорий'!A87:Z89,2,FALSE)</f>
        <v>#N/A</v>
      </c>
      <c r="AF74" t="e">
        <f>VLOOKUP(C74,'База калорий'!A87:Z89,3,FALSE)</f>
        <v>#N/A</v>
      </c>
      <c r="AG74" t="e">
        <f>VLOOKUP(C74,'База калорий'!A87:Z89,4,FALSE)</f>
        <v>#N/A</v>
      </c>
      <c r="AH74" t="e">
        <f>VLOOKUP(C74,'База калорий'!A87:Z89,5,FALSE)</f>
        <v>#N/A</v>
      </c>
      <c r="AI74" t="e">
        <f>VLOOKUP(C74,'База калорий'!A87:Z89,6,FALSE)</f>
        <v>#N/A</v>
      </c>
      <c r="AJ74" t="e">
        <f>VLOOKUP(C74,'База калорий'!A87:Z89,7,FALSE)</f>
        <v>#N/A</v>
      </c>
      <c r="AK74" t="e">
        <f>VLOOKUP(C74,'База калорий'!A87:Z89,8,FALSE)</f>
        <v>#N/A</v>
      </c>
      <c r="AL74" t="e">
        <f>VLOOKUP(C74,'База калорий'!A87:Z89,9,FALSE)</f>
        <v>#N/A</v>
      </c>
      <c r="AM74" t="e">
        <f>VLOOKUP(C74,'База калорий'!A87:Z89,10,FALSE)</f>
        <v>#N/A</v>
      </c>
      <c r="AN74" t="e">
        <f>VLOOKUP(C74,'База калорий'!A87:Z89,11,FALSE)</f>
        <v>#N/A</v>
      </c>
      <c r="AO74" t="e">
        <f>VLOOKUP(C74,'База калорий'!A87:Z89,12,FALSE)</f>
        <v>#N/A</v>
      </c>
      <c r="AP74" t="e">
        <f>VLOOKUP(C74,'База калорий'!A87:Z89,13,FALSE)</f>
        <v>#N/A</v>
      </c>
      <c r="AQ74" t="e">
        <f>VLOOKUP(C74,'База калорий'!A87:Z89,14,FALSE)</f>
        <v>#N/A</v>
      </c>
      <c r="AR74" t="e">
        <f>VLOOKUP(C74,'База калорий'!A87:Z89,15,FALSE)</f>
        <v>#N/A</v>
      </c>
      <c r="AS74" t="e">
        <f>VLOOKUP(C74,'База калорий'!A87:Z89,16,FALSE)</f>
        <v>#N/A</v>
      </c>
      <c r="AT74" t="e">
        <f>VLOOKUP(C74,'База калорий'!A87:Z89,17,FALSE)</f>
        <v>#N/A</v>
      </c>
      <c r="AU74" t="e">
        <f>VLOOKUP(C74,'База калорий'!A87:Z89,18,FALSE)</f>
        <v>#N/A</v>
      </c>
      <c r="AV74" t="e">
        <f>VLOOKUP(C74,'База калорий'!A87:Z89,19,FALSE)</f>
        <v>#N/A</v>
      </c>
      <c r="AW74" t="e">
        <f>VLOOKUP(C74,'База калорий'!A87:Z89,20,FALSE)</f>
        <v>#N/A</v>
      </c>
      <c r="AX74" t="e">
        <f>VLOOKUP(C74,'База калорий'!A87:Z89,21,FALSE)</f>
        <v>#N/A</v>
      </c>
      <c r="AY74" t="e">
        <f>VLOOKUP(C74,'База калорий'!A87:Z89,22,FALSE)</f>
        <v>#N/A</v>
      </c>
      <c r="AZ74" t="e">
        <f>VLOOKUP(C74,'База калорий'!A87:Z89,23,FALSE)</f>
        <v>#N/A</v>
      </c>
      <c r="BA74" t="e">
        <f>VLOOKUP(C74,'База калорий'!A87:Z89,24,FALSE)</f>
        <v>#N/A</v>
      </c>
      <c r="BB74" t="e">
        <f>VLOOKUP(C74,'База калорий'!A87:Z89,25,FALSE)</f>
        <v>#N/A</v>
      </c>
      <c r="BC74" t="e">
        <f>VLOOKUP(C74,'База калорий'!A87:Z89,26,FALSE)</f>
        <v>#N/A</v>
      </c>
    </row>
    <row r="75" spans="1:55" x14ac:dyDescent="0.3">
      <c r="E75" t="str">
        <f t="shared" si="51"/>
        <v xml:space="preserve"> </v>
      </c>
      <c r="F75" t="str">
        <f t="shared" si="52"/>
        <v xml:space="preserve"> </v>
      </c>
      <c r="G75" t="str">
        <f t="shared" si="53"/>
        <v xml:space="preserve"> </v>
      </c>
      <c r="H75" t="str">
        <f t="shared" si="54"/>
        <v xml:space="preserve"> </v>
      </c>
      <c r="I75" t="str">
        <f t="shared" si="55"/>
        <v xml:space="preserve"> </v>
      </c>
      <c r="J75" t="str">
        <f t="shared" si="56"/>
        <v xml:space="preserve"> </v>
      </c>
      <c r="K75" t="str">
        <f t="shared" si="57"/>
        <v xml:space="preserve"> </v>
      </c>
      <c r="L75" t="str">
        <f t="shared" si="58"/>
        <v xml:space="preserve"> </v>
      </c>
      <c r="M75" t="str">
        <f t="shared" si="59"/>
        <v xml:space="preserve"> </v>
      </c>
      <c r="N75" t="str">
        <f t="shared" si="60"/>
        <v xml:space="preserve"> </v>
      </c>
      <c r="O75" t="str">
        <f t="shared" si="61"/>
        <v xml:space="preserve"> </v>
      </c>
      <c r="P75" t="str">
        <f t="shared" si="62"/>
        <v xml:space="preserve"> </v>
      </c>
      <c r="Q75" t="str">
        <f t="shared" si="63"/>
        <v xml:space="preserve"> </v>
      </c>
      <c r="R75" t="str">
        <f t="shared" si="64"/>
        <v xml:space="preserve"> </v>
      </c>
      <c r="S75" t="str">
        <f t="shared" si="65"/>
        <v xml:space="preserve"> </v>
      </c>
      <c r="T75" t="str">
        <f t="shared" si="66"/>
        <v xml:space="preserve"> </v>
      </c>
      <c r="U75" t="str">
        <f t="shared" si="67"/>
        <v xml:space="preserve"> </v>
      </c>
      <c r="V75" t="str">
        <f t="shared" si="68"/>
        <v xml:space="preserve"> </v>
      </c>
      <c r="W75" t="str">
        <f t="shared" si="69"/>
        <v xml:space="preserve"> </v>
      </c>
      <c r="X75" t="str">
        <f t="shared" si="70"/>
        <v xml:space="preserve"> </v>
      </c>
      <c r="Y75" t="str">
        <f t="shared" si="71"/>
        <v xml:space="preserve"> </v>
      </c>
      <c r="Z75" t="str">
        <f t="shared" si="72"/>
        <v xml:space="preserve"> </v>
      </c>
      <c r="AA75" t="str">
        <f t="shared" si="73"/>
        <v xml:space="preserve"> </v>
      </c>
      <c r="AB75" t="str">
        <f t="shared" si="74"/>
        <v xml:space="preserve"> </v>
      </c>
      <c r="AC75" t="str">
        <f t="shared" si="75"/>
        <v xml:space="preserve"> </v>
      </c>
      <c r="AE75" t="e">
        <f>VLOOKUP(C75,'База калорий'!A88:Z90,2,FALSE)</f>
        <v>#N/A</v>
      </c>
      <c r="AF75" t="e">
        <f>VLOOKUP(C75,'База калорий'!A88:Z90,3,FALSE)</f>
        <v>#N/A</v>
      </c>
      <c r="AG75" t="e">
        <f>VLOOKUP(C75,'База калорий'!A88:Z90,4,FALSE)</f>
        <v>#N/A</v>
      </c>
      <c r="AH75" t="e">
        <f>VLOOKUP(C75,'База калорий'!A88:Z90,5,FALSE)</f>
        <v>#N/A</v>
      </c>
      <c r="AI75" t="e">
        <f>VLOOKUP(C75,'База калорий'!A88:Z90,6,FALSE)</f>
        <v>#N/A</v>
      </c>
      <c r="AJ75" t="e">
        <f>VLOOKUP(C75,'База калорий'!A88:Z90,7,FALSE)</f>
        <v>#N/A</v>
      </c>
      <c r="AK75" t="e">
        <f>VLOOKUP(C75,'База калорий'!A88:Z90,8,FALSE)</f>
        <v>#N/A</v>
      </c>
      <c r="AL75" t="e">
        <f>VLOOKUP(C75,'База калорий'!A88:Z90,9,FALSE)</f>
        <v>#N/A</v>
      </c>
      <c r="AM75" t="e">
        <f>VLOOKUP(C75,'База калорий'!A88:Z90,10,FALSE)</f>
        <v>#N/A</v>
      </c>
      <c r="AN75" t="e">
        <f>VLOOKUP(C75,'База калорий'!A88:Z90,11,FALSE)</f>
        <v>#N/A</v>
      </c>
      <c r="AO75" t="e">
        <f>VLOOKUP(C75,'База калорий'!A88:Z90,12,FALSE)</f>
        <v>#N/A</v>
      </c>
      <c r="AP75" t="e">
        <f>VLOOKUP(C75,'База калорий'!A88:Z90,13,FALSE)</f>
        <v>#N/A</v>
      </c>
      <c r="AQ75" t="e">
        <f>VLOOKUP(C75,'База калорий'!A88:Z90,14,FALSE)</f>
        <v>#N/A</v>
      </c>
      <c r="AR75" t="e">
        <f>VLOOKUP(C75,'База калорий'!A88:Z90,15,FALSE)</f>
        <v>#N/A</v>
      </c>
      <c r="AS75" t="e">
        <f>VLOOKUP(C75,'База калорий'!A88:Z90,16,FALSE)</f>
        <v>#N/A</v>
      </c>
      <c r="AT75" t="e">
        <f>VLOOKUP(C75,'База калорий'!A88:Z90,17,FALSE)</f>
        <v>#N/A</v>
      </c>
      <c r="AU75" t="e">
        <f>VLOOKUP(C75,'База калорий'!A88:Z90,18,FALSE)</f>
        <v>#N/A</v>
      </c>
      <c r="AV75" t="e">
        <f>VLOOKUP(C75,'База калорий'!A88:Z90,19,FALSE)</f>
        <v>#N/A</v>
      </c>
      <c r="AW75" t="e">
        <f>VLOOKUP(C75,'База калорий'!A88:Z90,20,FALSE)</f>
        <v>#N/A</v>
      </c>
      <c r="AX75" t="e">
        <f>VLOOKUP(C75,'База калорий'!A88:Z90,21,FALSE)</f>
        <v>#N/A</v>
      </c>
      <c r="AY75" t="e">
        <f>VLOOKUP(C75,'База калорий'!A88:Z90,22,FALSE)</f>
        <v>#N/A</v>
      </c>
      <c r="AZ75" t="e">
        <f>VLOOKUP(C75,'База калорий'!A88:Z90,23,FALSE)</f>
        <v>#N/A</v>
      </c>
      <c r="BA75" t="e">
        <f>VLOOKUP(C75,'База калорий'!A88:Z90,24,FALSE)</f>
        <v>#N/A</v>
      </c>
      <c r="BB75" t="e">
        <f>VLOOKUP(C75,'База калорий'!A88:Z90,25,FALSE)</f>
        <v>#N/A</v>
      </c>
      <c r="BC75" t="e">
        <f>VLOOKUP(C75,'База калорий'!A88:Z90,26,FALSE)</f>
        <v>#N/A</v>
      </c>
    </row>
    <row r="76" spans="1:55" x14ac:dyDescent="0.3">
      <c r="E76" t="str">
        <f t="shared" si="51"/>
        <v xml:space="preserve"> </v>
      </c>
      <c r="F76" t="str">
        <f t="shared" si="52"/>
        <v xml:space="preserve"> </v>
      </c>
      <c r="G76" t="str">
        <f t="shared" si="53"/>
        <v xml:space="preserve"> </v>
      </c>
      <c r="H76" t="str">
        <f t="shared" si="54"/>
        <v xml:space="preserve"> </v>
      </c>
      <c r="I76" t="str">
        <f t="shared" si="55"/>
        <v xml:space="preserve"> </v>
      </c>
      <c r="J76" t="str">
        <f t="shared" si="56"/>
        <v xml:space="preserve"> </v>
      </c>
      <c r="K76" t="str">
        <f t="shared" si="57"/>
        <v xml:space="preserve"> </v>
      </c>
      <c r="L76" t="str">
        <f t="shared" si="58"/>
        <v xml:space="preserve"> </v>
      </c>
      <c r="M76" t="str">
        <f t="shared" si="59"/>
        <v xml:space="preserve"> </v>
      </c>
      <c r="N76" t="str">
        <f t="shared" si="60"/>
        <v xml:space="preserve"> </v>
      </c>
      <c r="O76" t="str">
        <f t="shared" si="61"/>
        <v xml:space="preserve"> </v>
      </c>
      <c r="P76" t="str">
        <f t="shared" si="62"/>
        <v xml:space="preserve"> </v>
      </c>
      <c r="Q76" t="str">
        <f t="shared" si="63"/>
        <v xml:space="preserve"> </v>
      </c>
      <c r="R76" t="str">
        <f t="shared" si="64"/>
        <v xml:space="preserve"> </v>
      </c>
      <c r="S76" t="str">
        <f t="shared" si="65"/>
        <v xml:space="preserve"> </v>
      </c>
      <c r="T76" t="str">
        <f t="shared" si="66"/>
        <v xml:space="preserve"> </v>
      </c>
      <c r="U76" t="str">
        <f t="shared" si="67"/>
        <v xml:space="preserve"> </v>
      </c>
      <c r="V76" t="str">
        <f t="shared" si="68"/>
        <v xml:space="preserve"> </v>
      </c>
      <c r="W76" t="str">
        <f t="shared" si="69"/>
        <v xml:space="preserve"> </v>
      </c>
      <c r="X76" t="str">
        <f t="shared" si="70"/>
        <v xml:space="preserve"> </v>
      </c>
      <c r="Y76" t="str">
        <f t="shared" si="71"/>
        <v xml:space="preserve"> </v>
      </c>
      <c r="Z76" t="str">
        <f t="shared" si="72"/>
        <v xml:space="preserve"> </v>
      </c>
      <c r="AA76" t="str">
        <f t="shared" si="73"/>
        <v xml:space="preserve"> </v>
      </c>
      <c r="AB76" t="str">
        <f t="shared" si="74"/>
        <v xml:space="preserve"> </v>
      </c>
      <c r="AC76" t="str">
        <f t="shared" si="75"/>
        <v xml:space="preserve"> </v>
      </c>
      <c r="AE76" t="e">
        <f>VLOOKUP(C76,'База калорий'!A89:Z91,2,FALSE)</f>
        <v>#N/A</v>
      </c>
      <c r="AF76" t="e">
        <f>VLOOKUP(C76,'База калорий'!A89:Z91,3,FALSE)</f>
        <v>#N/A</v>
      </c>
      <c r="AG76" t="e">
        <f>VLOOKUP(C76,'База калорий'!A89:Z91,4,FALSE)</f>
        <v>#N/A</v>
      </c>
      <c r="AH76" t="e">
        <f>VLOOKUP(C76,'База калорий'!A89:Z91,5,FALSE)</f>
        <v>#N/A</v>
      </c>
      <c r="AI76" t="e">
        <f>VLOOKUP(C76,'База калорий'!A89:Z91,6,FALSE)</f>
        <v>#N/A</v>
      </c>
      <c r="AJ76" t="e">
        <f>VLOOKUP(C76,'База калорий'!A89:Z91,7,FALSE)</f>
        <v>#N/A</v>
      </c>
      <c r="AK76" t="e">
        <f>VLOOKUP(C76,'База калорий'!A89:Z91,8,FALSE)</f>
        <v>#N/A</v>
      </c>
      <c r="AL76" t="e">
        <f>VLOOKUP(C76,'База калорий'!A89:Z91,9,FALSE)</f>
        <v>#N/A</v>
      </c>
      <c r="AM76" t="e">
        <f>VLOOKUP(C76,'База калорий'!A89:Z91,10,FALSE)</f>
        <v>#N/A</v>
      </c>
      <c r="AN76" t="e">
        <f>VLOOKUP(C76,'База калорий'!A89:Z91,11,FALSE)</f>
        <v>#N/A</v>
      </c>
      <c r="AO76" t="e">
        <f>VLOOKUP(C76,'База калорий'!A89:Z91,12,FALSE)</f>
        <v>#N/A</v>
      </c>
      <c r="AP76" t="e">
        <f>VLOOKUP(C76,'База калорий'!A89:Z91,13,FALSE)</f>
        <v>#N/A</v>
      </c>
      <c r="AQ76" t="e">
        <f>VLOOKUP(C76,'База калорий'!A89:Z91,14,FALSE)</f>
        <v>#N/A</v>
      </c>
      <c r="AR76" t="e">
        <f>VLOOKUP(C76,'База калорий'!A89:Z91,15,FALSE)</f>
        <v>#N/A</v>
      </c>
      <c r="AS76" t="e">
        <f>VLOOKUP(C76,'База калорий'!A89:Z91,16,FALSE)</f>
        <v>#N/A</v>
      </c>
      <c r="AT76" t="e">
        <f>VLOOKUP(C76,'База калорий'!A89:Z91,17,FALSE)</f>
        <v>#N/A</v>
      </c>
      <c r="AU76" t="e">
        <f>VLOOKUP(C76,'База калорий'!A89:Z91,18,FALSE)</f>
        <v>#N/A</v>
      </c>
      <c r="AV76" t="e">
        <f>VLOOKUP(C76,'База калорий'!A89:Z91,19,FALSE)</f>
        <v>#N/A</v>
      </c>
      <c r="AW76" t="e">
        <f>VLOOKUP(C76,'База калорий'!A89:Z91,20,FALSE)</f>
        <v>#N/A</v>
      </c>
      <c r="AX76" t="e">
        <f>VLOOKUP(C76,'База калорий'!A89:Z91,21,FALSE)</f>
        <v>#N/A</v>
      </c>
      <c r="AY76" t="e">
        <f>VLOOKUP(C76,'База калорий'!A89:Z91,22,FALSE)</f>
        <v>#N/A</v>
      </c>
      <c r="AZ76" t="e">
        <f>VLOOKUP(C76,'База калорий'!A89:Z91,23,FALSE)</f>
        <v>#N/A</v>
      </c>
      <c r="BA76" t="e">
        <f>VLOOKUP(C76,'База калорий'!A89:Z91,24,FALSE)</f>
        <v>#N/A</v>
      </c>
      <c r="BB76" t="e">
        <f>VLOOKUP(C76,'База калорий'!A89:Z91,25,FALSE)</f>
        <v>#N/A</v>
      </c>
      <c r="BC76" t="e">
        <f>VLOOKUP(C76,'База калорий'!A89:Z91,26,FALSE)</f>
        <v>#N/A</v>
      </c>
    </row>
    <row r="77" spans="1:55" x14ac:dyDescent="0.3">
      <c r="E77" t="str">
        <f t="shared" si="51"/>
        <v xml:space="preserve"> </v>
      </c>
      <c r="F77" t="str">
        <f t="shared" si="52"/>
        <v xml:space="preserve"> </v>
      </c>
      <c r="G77" t="str">
        <f t="shared" si="53"/>
        <v xml:space="preserve"> </v>
      </c>
      <c r="H77" t="str">
        <f t="shared" si="54"/>
        <v xml:space="preserve"> </v>
      </c>
      <c r="I77" t="str">
        <f t="shared" si="55"/>
        <v xml:space="preserve"> </v>
      </c>
      <c r="J77" t="str">
        <f t="shared" si="56"/>
        <v xml:space="preserve"> </v>
      </c>
      <c r="K77" t="str">
        <f t="shared" si="57"/>
        <v xml:space="preserve"> </v>
      </c>
      <c r="L77" t="str">
        <f t="shared" si="58"/>
        <v xml:space="preserve"> </v>
      </c>
      <c r="M77" t="str">
        <f t="shared" si="59"/>
        <v xml:space="preserve"> </v>
      </c>
      <c r="N77" t="str">
        <f t="shared" si="60"/>
        <v xml:space="preserve"> </v>
      </c>
      <c r="O77" t="str">
        <f t="shared" si="61"/>
        <v xml:space="preserve"> </v>
      </c>
      <c r="P77" t="str">
        <f t="shared" si="62"/>
        <v xml:space="preserve"> </v>
      </c>
      <c r="Q77" t="str">
        <f t="shared" si="63"/>
        <v xml:space="preserve"> </v>
      </c>
      <c r="R77" t="str">
        <f t="shared" si="64"/>
        <v xml:space="preserve"> </v>
      </c>
      <c r="S77" t="str">
        <f t="shared" si="65"/>
        <v xml:space="preserve"> </v>
      </c>
      <c r="T77" t="str">
        <f t="shared" si="66"/>
        <v xml:space="preserve"> </v>
      </c>
      <c r="U77" t="str">
        <f t="shared" si="67"/>
        <v xml:space="preserve"> </v>
      </c>
      <c r="V77" t="str">
        <f t="shared" si="68"/>
        <v xml:space="preserve"> </v>
      </c>
      <c r="W77" t="str">
        <f t="shared" si="69"/>
        <v xml:space="preserve"> </v>
      </c>
      <c r="X77" t="str">
        <f t="shared" si="70"/>
        <v xml:space="preserve"> </v>
      </c>
      <c r="Y77" t="str">
        <f t="shared" si="71"/>
        <v xml:space="preserve"> </v>
      </c>
      <c r="Z77" t="str">
        <f t="shared" si="72"/>
        <v xml:space="preserve"> </v>
      </c>
      <c r="AA77" t="str">
        <f t="shared" si="73"/>
        <v xml:space="preserve"> </v>
      </c>
      <c r="AB77" t="str">
        <f t="shared" si="74"/>
        <v xml:space="preserve"> </v>
      </c>
      <c r="AC77" t="str">
        <f t="shared" si="75"/>
        <v xml:space="preserve"> </v>
      </c>
      <c r="AE77" t="e">
        <f>VLOOKUP(C77,'База калорий'!A90:Z92,2,FALSE)</f>
        <v>#N/A</v>
      </c>
      <c r="AF77" t="e">
        <f>VLOOKUP(C77,'База калорий'!A90:Z92,3,FALSE)</f>
        <v>#N/A</v>
      </c>
      <c r="AG77" t="e">
        <f>VLOOKUP(C77,'База калорий'!A90:Z92,4,FALSE)</f>
        <v>#N/A</v>
      </c>
      <c r="AH77" t="e">
        <f>VLOOKUP(C77,'База калорий'!A90:Z92,5,FALSE)</f>
        <v>#N/A</v>
      </c>
      <c r="AI77" t="e">
        <f>VLOOKUP(C77,'База калорий'!A90:Z92,6,FALSE)</f>
        <v>#N/A</v>
      </c>
      <c r="AJ77" t="e">
        <f>VLOOKUP(C77,'База калорий'!A90:Z92,7,FALSE)</f>
        <v>#N/A</v>
      </c>
      <c r="AK77" t="e">
        <f>VLOOKUP(C77,'База калорий'!A90:Z92,8,FALSE)</f>
        <v>#N/A</v>
      </c>
      <c r="AL77" t="e">
        <f>VLOOKUP(C77,'База калорий'!A90:Z92,9,FALSE)</f>
        <v>#N/A</v>
      </c>
      <c r="AM77" t="e">
        <f>VLOOKUP(C77,'База калорий'!A90:Z92,10,FALSE)</f>
        <v>#N/A</v>
      </c>
      <c r="AN77" t="e">
        <f>VLOOKUP(C77,'База калорий'!A90:Z92,11,FALSE)</f>
        <v>#N/A</v>
      </c>
      <c r="AO77" t="e">
        <f>VLOOKUP(C77,'База калорий'!A90:Z92,12,FALSE)</f>
        <v>#N/A</v>
      </c>
      <c r="AP77" t="e">
        <f>VLOOKUP(C77,'База калорий'!A90:Z92,13,FALSE)</f>
        <v>#N/A</v>
      </c>
      <c r="AQ77" t="e">
        <f>VLOOKUP(C77,'База калорий'!A90:Z92,14,FALSE)</f>
        <v>#N/A</v>
      </c>
      <c r="AR77" t="e">
        <f>VLOOKUP(C77,'База калорий'!A90:Z92,15,FALSE)</f>
        <v>#N/A</v>
      </c>
      <c r="AS77" t="e">
        <f>VLOOKUP(C77,'База калорий'!A90:Z92,16,FALSE)</f>
        <v>#N/A</v>
      </c>
      <c r="AT77" t="e">
        <f>VLOOKUP(C77,'База калорий'!A90:Z92,17,FALSE)</f>
        <v>#N/A</v>
      </c>
      <c r="AU77" t="e">
        <f>VLOOKUP(C77,'База калорий'!A90:Z92,18,FALSE)</f>
        <v>#N/A</v>
      </c>
      <c r="AV77" t="e">
        <f>VLOOKUP(C77,'База калорий'!A90:Z92,19,FALSE)</f>
        <v>#N/A</v>
      </c>
      <c r="AW77" t="e">
        <f>VLOOKUP(C77,'База калорий'!A90:Z92,20,FALSE)</f>
        <v>#N/A</v>
      </c>
      <c r="AX77" t="e">
        <f>VLOOKUP(C77,'База калорий'!A90:Z92,21,FALSE)</f>
        <v>#N/A</v>
      </c>
      <c r="AY77" t="e">
        <f>VLOOKUP(C77,'База калорий'!A90:Z92,22,FALSE)</f>
        <v>#N/A</v>
      </c>
      <c r="AZ77" t="e">
        <f>VLOOKUP(C77,'База калорий'!A90:Z92,23,FALSE)</f>
        <v>#N/A</v>
      </c>
      <c r="BA77" t="e">
        <f>VLOOKUP(C77,'База калорий'!A90:Z92,24,FALSE)</f>
        <v>#N/A</v>
      </c>
      <c r="BB77" t="e">
        <f>VLOOKUP(C77,'База калорий'!A90:Z92,25,FALSE)</f>
        <v>#N/A</v>
      </c>
      <c r="BC77" t="e">
        <f>VLOOKUP(C77,'База калорий'!A90:Z92,26,FALSE)</f>
        <v>#N/A</v>
      </c>
    </row>
    <row r="78" spans="1:55" x14ac:dyDescent="0.3">
      <c r="E78" t="str">
        <f t="shared" si="51"/>
        <v xml:space="preserve"> </v>
      </c>
      <c r="F78" t="str">
        <f t="shared" si="52"/>
        <v xml:space="preserve"> </v>
      </c>
      <c r="G78" t="str">
        <f t="shared" si="53"/>
        <v xml:space="preserve"> </v>
      </c>
      <c r="H78" t="str">
        <f t="shared" si="54"/>
        <v xml:space="preserve"> </v>
      </c>
      <c r="I78" t="str">
        <f t="shared" si="55"/>
        <v xml:space="preserve"> </v>
      </c>
      <c r="J78" t="str">
        <f t="shared" si="56"/>
        <v xml:space="preserve"> </v>
      </c>
      <c r="K78" t="str">
        <f t="shared" si="57"/>
        <v xml:space="preserve"> </v>
      </c>
      <c r="L78" t="str">
        <f t="shared" si="58"/>
        <v xml:space="preserve"> </v>
      </c>
      <c r="M78" t="str">
        <f t="shared" si="59"/>
        <v xml:space="preserve"> </v>
      </c>
      <c r="N78" t="str">
        <f t="shared" si="60"/>
        <v xml:space="preserve"> </v>
      </c>
      <c r="O78" t="str">
        <f t="shared" si="61"/>
        <v xml:space="preserve"> </v>
      </c>
      <c r="P78" t="str">
        <f t="shared" si="62"/>
        <v xml:space="preserve"> </v>
      </c>
      <c r="Q78" t="str">
        <f t="shared" si="63"/>
        <v xml:space="preserve"> </v>
      </c>
      <c r="R78" t="str">
        <f t="shared" si="64"/>
        <v xml:space="preserve"> </v>
      </c>
      <c r="S78" t="str">
        <f t="shared" si="65"/>
        <v xml:space="preserve"> </v>
      </c>
      <c r="T78" t="str">
        <f t="shared" si="66"/>
        <v xml:space="preserve"> </v>
      </c>
      <c r="U78" t="str">
        <f t="shared" si="67"/>
        <v xml:space="preserve"> </v>
      </c>
      <c r="V78" t="str">
        <f t="shared" si="68"/>
        <v xml:space="preserve"> </v>
      </c>
      <c r="W78" t="str">
        <f t="shared" si="69"/>
        <v xml:space="preserve"> </v>
      </c>
      <c r="X78" t="str">
        <f t="shared" si="70"/>
        <v xml:space="preserve"> </v>
      </c>
      <c r="Y78" t="str">
        <f t="shared" si="71"/>
        <v xml:space="preserve"> </v>
      </c>
      <c r="Z78" t="str">
        <f t="shared" si="72"/>
        <v xml:space="preserve"> </v>
      </c>
      <c r="AA78" t="str">
        <f t="shared" si="73"/>
        <v xml:space="preserve"> </v>
      </c>
      <c r="AB78" t="str">
        <f t="shared" si="74"/>
        <v xml:space="preserve"> </v>
      </c>
      <c r="AC78" t="str">
        <f t="shared" si="75"/>
        <v xml:space="preserve"> </v>
      </c>
      <c r="AE78" t="e">
        <f>VLOOKUP(C78,'База калорий'!A91:Z93,2,FALSE)</f>
        <v>#N/A</v>
      </c>
      <c r="AF78" t="e">
        <f>VLOOKUP(C78,'База калорий'!A91:Z93,3,FALSE)</f>
        <v>#N/A</v>
      </c>
      <c r="AG78" t="e">
        <f>VLOOKUP(C78,'База калорий'!A91:Z93,4,FALSE)</f>
        <v>#N/A</v>
      </c>
      <c r="AH78" t="e">
        <f>VLOOKUP(C78,'База калорий'!A91:Z93,5,FALSE)</f>
        <v>#N/A</v>
      </c>
      <c r="AI78" t="e">
        <f>VLOOKUP(C78,'База калорий'!A91:Z93,6,FALSE)</f>
        <v>#N/A</v>
      </c>
      <c r="AJ78" t="e">
        <f>VLOOKUP(C78,'База калорий'!A91:Z93,7,FALSE)</f>
        <v>#N/A</v>
      </c>
      <c r="AK78" t="e">
        <f>VLOOKUP(C78,'База калорий'!A91:Z93,8,FALSE)</f>
        <v>#N/A</v>
      </c>
      <c r="AL78" t="e">
        <f>VLOOKUP(C78,'База калорий'!A91:Z93,9,FALSE)</f>
        <v>#N/A</v>
      </c>
      <c r="AM78" t="e">
        <f>VLOOKUP(C78,'База калорий'!A91:Z93,10,FALSE)</f>
        <v>#N/A</v>
      </c>
      <c r="AN78" t="e">
        <f>VLOOKUP(C78,'База калорий'!A91:Z93,11,FALSE)</f>
        <v>#N/A</v>
      </c>
      <c r="AO78" t="e">
        <f>VLOOKUP(C78,'База калорий'!A91:Z93,12,FALSE)</f>
        <v>#N/A</v>
      </c>
      <c r="AP78" t="e">
        <f>VLOOKUP(C78,'База калорий'!A91:Z93,13,FALSE)</f>
        <v>#N/A</v>
      </c>
      <c r="AQ78" t="e">
        <f>VLOOKUP(C78,'База калорий'!A91:Z93,14,FALSE)</f>
        <v>#N/A</v>
      </c>
      <c r="AR78" t="e">
        <f>VLOOKUP(C78,'База калорий'!A91:Z93,15,FALSE)</f>
        <v>#N/A</v>
      </c>
      <c r="AS78" t="e">
        <f>VLOOKUP(C78,'База калорий'!A91:Z93,16,FALSE)</f>
        <v>#N/A</v>
      </c>
      <c r="AT78" t="e">
        <f>VLOOKUP(C78,'База калорий'!A91:Z93,17,FALSE)</f>
        <v>#N/A</v>
      </c>
      <c r="AU78" t="e">
        <f>VLOOKUP(C78,'База калорий'!A91:Z93,18,FALSE)</f>
        <v>#N/A</v>
      </c>
      <c r="AV78" t="e">
        <f>VLOOKUP(C78,'База калорий'!A91:Z93,19,FALSE)</f>
        <v>#N/A</v>
      </c>
      <c r="AW78" t="e">
        <f>VLOOKUP(C78,'База калорий'!A91:Z93,20,FALSE)</f>
        <v>#N/A</v>
      </c>
      <c r="AX78" t="e">
        <f>VLOOKUP(C78,'База калорий'!A91:Z93,21,FALSE)</f>
        <v>#N/A</v>
      </c>
      <c r="AY78" t="e">
        <f>VLOOKUP(C78,'База калорий'!A91:Z93,22,FALSE)</f>
        <v>#N/A</v>
      </c>
      <c r="AZ78" t="e">
        <f>VLOOKUP(C78,'База калорий'!A91:Z93,23,FALSE)</f>
        <v>#N/A</v>
      </c>
      <c r="BA78" t="e">
        <f>VLOOKUP(C78,'База калорий'!A91:Z93,24,FALSE)</f>
        <v>#N/A</v>
      </c>
      <c r="BB78" t="e">
        <f>VLOOKUP(C78,'База калорий'!A91:Z93,25,FALSE)</f>
        <v>#N/A</v>
      </c>
      <c r="BC78" t="e">
        <f>VLOOKUP(C78,'База калорий'!A91:Z93,26,FALSE)</f>
        <v>#N/A</v>
      </c>
    </row>
    <row r="79" spans="1:55" x14ac:dyDescent="0.3">
      <c r="E79" t="str">
        <f t="shared" si="51"/>
        <v xml:space="preserve"> </v>
      </c>
      <c r="F79" t="str">
        <f t="shared" si="52"/>
        <v xml:space="preserve"> </v>
      </c>
      <c r="G79" t="str">
        <f t="shared" si="53"/>
        <v xml:space="preserve"> </v>
      </c>
      <c r="H79" t="str">
        <f t="shared" si="54"/>
        <v xml:space="preserve"> </v>
      </c>
      <c r="I79" t="str">
        <f t="shared" si="55"/>
        <v xml:space="preserve"> </v>
      </c>
      <c r="J79" t="str">
        <f t="shared" si="56"/>
        <v xml:space="preserve"> </v>
      </c>
      <c r="K79" t="str">
        <f t="shared" si="57"/>
        <v xml:space="preserve"> </v>
      </c>
      <c r="L79" t="str">
        <f t="shared" si="58"/>
        <v xml:space="preserve"> </v>
      </c>
      <c r="M79" t="str">
        <f t="shared" si="59"/>
        <v xml:space="preserve"> </v>
      </c>
      <c r="N79" t="str">
        <f t="shared" si="60"/>
        <v xml:space="preserve"> </v>
      </c>
      <c r="O79" t="str">
        <f t="shared" si="61"/>
        <v xml:space="preserve"> </v>
      </c>
      <c r="P79" t="str">
        <f t="shared" si="62"/>
        <v xml:space="preserve"> </v>
      </c>
      <c r="Q79" t="str">
        <f t="shared" si="63"/>
        <v xml:space="preserve"> </v>
      </c>
      <c r="R79" t="str">
        <f t="shared" si="64"/>
        <v xml:space="preserve"> </v>
      </c>
      <c r="S79" t="str">
        <f t="shared" si="65"/>
        <v xml:space="preserve"> </v>
      </c>
      <c r="T79" t="str">
        <f t="shared" si="66"/>
        <v xml:space="preserve"> </v>
      </c>
      <c r="U79" t="str">
        <f t="shared" si="67"/>
        <v xml:space="preserve"> </v>
      </c>
      <c r="V79" t="str">
        <f t="shared" si="68"/>
        <v xml:space="preserve"> </v>
      </c>
      <c r="W79" t="str">
        <f t="shared" si="69"/>
        <v xml:space="preserve"> </v>
      </c>
      <c r="X79" t="str">
        <f t="shared" si="70"/>
        <v xml:space="preserve"> </v>
      </c>
      <c r="Y79" t="str">
        <f t="shared" si="71"/>
        <v xml:space="preserve"> </v>
      </c>
      <c r="Z79" t="str">
        <f t="shared" si="72"/>
        <v xml:space="preserve"> </v>
      </c>
      <c r="AA79" t="str">
        <f t="shared" si="73"/>
        <v xml:space="preserve"> </v>
      </c>
      <c r="AB79" t="str">
        <f t="shared" si="74"/>
        <v xml:space="preserve"> </v>
      </c>
      <c r="AC79" t="str">
        <f t="shared" si="75"/>
        <v xml:space="preserve"> </v>
      </c>
      <c r="AE79" t="e">
        <f>VLOOKUP(C79,'База калорий'!A92:Z94,2,FALSE)</f>
        <v>#N/A</v>
      </c>
      <c r="AF79" t="e">
        <f>VLOOKUP(C79,'База калорий'!A92:Z94,3,FALSE)</f>
        <v>#N/A</v>
      </c>
      <c r="AG79" t="e">
        <f>VLOOKUP(C79,'База калорий'!A92:Z94,4,FALSE)</f>
        <v>#N/A</v>
      </c>
      <c r="AH79" t="e">
        <f>VLOOKUP(C79,'База калорий'!A92:Z94,5,FALSE)</f>
        <v>#N/A</v>
      </c>
      <c r="AI79" t="e">
        <f>VLOOKUP(C79,'База калорий'!A92:Z94,6,FALSE)</f>
        <v>#N/A</v>
      </c>
      <c r="AJ79" t="e">
        <f>VLOOKUP(C79,'База калорий'!A92:Z94,7,FALSE)</f>
        <v>#N/A</v>
      </c>
      <c r="AK79" t="e">
        <f>VLOOKUP(C79,'База калорий'!A92:Z94,8,FALSE)</f>
        <v>#N/A</v>
      </c>
      <c r="AL79" t="e">
        <f>VLOOKUP(C79,'База калорий'!A92:Z94,9,FALSE)</f>
        <v>#N/A</v>
      </c>
      <c r="AM79" t="e">
        <f>VLOOKUP(C79,'База калорий'!A92:Z94,10,FALSE)</f>
        <v>#N/A</v>
      </c>
      <c r="AN79" t="e">
        <f>VLOOKUP(C79,'База калорий'!A92:Z94,11,FALSE)</f>
        <v>#N/A</v>
      </c>
      <c r="AO79" t="e">
        <f>VLOOKUP(C79,'База калорий'!A92:Z94,12,FALSE)</f>
        <v>#N/A</v>
      </c>
      <c r="AP79" t="e">
        <f>VLOOKUP(C79,'База калорий'!A92:Z94,13,FALSE)</f>
        <v>#N/A</v>
      </c>
      <c r="AQ79" t="e">
        <f>VLOOKUP(C79,'База калорий'!A92:Z94,14,FALSE)</f>
        <v>#N/A</v>
      </c>
      <c r="AR79" t="e">
        <f>VLOOKUP(C79,'База калорий'!A92:Z94,15,FALSE)</f>
        <v>#N/A</v>
      </c>
      <c r="AS79" t="e">
        <f>VLOOKUP(C79,'База калорий'!A92:Z94,16,FALSE)</f>
        <v>#N/A</v>
      </c>
      <c r="AT79" t="e">
        <f>VLOOKUP(C79,'База калорий'!A92:Z94,17,FALSE)</f>
        <v>#N/A</v>
      </c>
      <c r="AU79" t="e">
        <f>VLOOKUP(C79,'База калорий'!A92:Z94,18,FALSE)</f>
        <v>#N/A</v>
      </c>
      <c r="AV79" t="e">
        <f>VLOOKUP(C79,'База калорий'!A92:Z94,19,FALSE)</f>
        <v>#N/A</v>
      </c>
      <c r="AW79" t="e">
        <f>VLOOKUP(C79,'База калорий'!A92:Z94,20,FALSE)</f>
        <v>#N/A</v>
      </c>
      <c r="AX79" t="e">
        <f>VLOOKUP(C79,'База калорий'!A92:Z94,21,FALSE)</f>
        <v>#N/A</v>
      </c>
      <c r="AY79" t="e">
        <f>VLOOKUP(C79,'База калорий'!A92:Z94,22,FALSE)</f>
        <v>#N/A</v>
      </c>
      <c r="AZ79" t="e">
        <f>VLOOKUP(C79,'База калорий'!A92:Z94,23,FALSE)</f>
        <v>#N/A</v>
      </c>
      <c r="BA79" t="e">
        <f>VLOOKUP(C79,'База калорий'!A92:Z94,24,FALSE)</f>
        <v>#N/A</v>
      </c>
      <c r="BB79" t="e">
        <f>VLOOKUP(C79,'База калорий'!A92:Z94,25,FALSE)</f>
        <v>#N/A</v>
      </c>
      <c r="BC79" t="e">
        <f>VLOOKUP(C79,'База калорий'!A92:Z94,26,FALSE)</f>
        <v>#N/A</v>
      </c>
    </row>
    <row r="80" spans="1:55" x14ac:dyDescent="0.3">
      <c r="E80" t="str">
        <f t="shared" si="51"/>
        <v xml:space="preserve"> </v>
      </c>
      <c r="F80" t="str">
        <f t="shared" si="52"/>
        <v xml:space="preserve"> </v>
      </c>
      <c r="G80" t="str">
        <f t="shared" si="53"/>
        <v xml:space="preserve"> </v>
      </c>
      <c r="H80" t="str">
        <f t="shared" si="54"/>
        <v xml:space="preserve"> </v>
      </c>
      <c r="I80" t="str">
        <f t="shared" si="55"/>
        <v xml:space="preserve"> </v>
      </c>
      <c r="J80" t="str">
        <f t="shared" si="56"/>
        <v xml:space="preserve"> </v>
      </c>
      <c r="K80" t="str">
        <f t="shared" si="57"/>
        <v xml:space="preserve"> </v>
      </c>
      <c r="L80" t="str">
        <f t="shared" si="58"/>
        <v xml:space="preserve"> </v>
      </c>
      <c r="M80" t="str">
        <f t="shared" si="59"/>
        <v xml:space="preserve"> </v>
      </c>
      <c r="N80" t="str">
        <f t="shared" si="60"/>
        <v xml:space="preserve"> </v>
      </c>
      <c r="O80" t="str">
        <f t="shared" si="61"/>
        <v xml:space="preserve"> </v>
      </c>
      <c r="P80" t="str">
        <f t="shared" si="62"/>
        <v xml:space="preserve"> </v>
      </c>
      <c r="Q80" t="str">
        <f t="shared" si="63"/>
        <v xml:space="preserve"> </v>
      </c>
      <c r="R80" t="str">
        <f t="shared" si="64"/>
        <v xml:space="preserve"> </v>
      </c>
      <c r="S80" t="str">
        <f t="shared" si="65"/>
        <v xml:space="preserve"> </v>
      </c>
      <c r="T80" t="str">
        <f t="shared" si="66"/>
        <v xml:space="preserve"> </v>
      </c>
      <c r="U80" t="str">
        <f t="shared" si="67"/>
        <v xml:space="preserve"> </v>
      </c>
      <c r="V80" t="str">
        <f t="shared" si="68"/>
        <v xml:space="preserve"> </v>
      </c>
      <c r="W80" t="str">
        <f t="shared" si="69"/>
        <v xml:space="preserve"> </v>
      </c>
      <c r="X80" t="str">
        <f t="shared" si="70"/>
        <v xml:space="preserve"> </v>
      </c>
      <c r="Y80" t="str">
        <f t="shared" si="71"/>
        <v xml:space="preserve"> </v>
      </c>
      <c r="Z80" t="str">
        <f t="shared" si="72"/>
        <v xml:space="preserve"> </v>
      </c>
      <c r="AA80" t="str">
        <f t="shared" si="73"/>
        <v xml:space="preserve"> </v>
      </c>
      <c r="AB80" t="str">
        <f t="shared" si="74"/>
        <v xml:space="preserve"> </v>
      </c>
      <c r="AC80" t="str">
        <f t="shared" si="75"/>
        <v xml:space="preserve"> </v>
      </c>
      <c r="AE80" t="e">
        <f>VLOOKUP(C80,'База калорий'!A93:Z95,2,FALSE)</f>
        <v>#N/A</v>
      </c>
      <c r="AF80" t="e">
        <f>VLOOKUP(C80,'База калорий'!A93:Z95,3,FALSE)</f>
        <v>#N/A</v>
      </c>
      <c r="AG80" t="e">
        <f>VLOOKUP(C80,'База калорий'!A93:Z95,4,FALSE)</f>
        <v>#N/A</v>
      </c>
      <c r="AH80" t="e">
        <f>VLOOKUP(C80,'База калорий'!A93:Z95,5,FALSE)</f>
        <v>#N/A</v>
      </c>
      <c r="AI80" t="e">
        <f>VLOOKUP(C80,'База калорий'!A93:Z95,6,FALSE)</f>
        <v>#N/A</v>
      </c>
      <c r="AJ80" t="e">
        <f>VLOOKUP(C80,'База калорий'!A93:Z95,7,FALSE)</f>
        <v>#N/A</v>
      </c>
      <c r="AK80" t="e">
        <f>VLOOKUP(C80,'База калорий'!A93:Z95,8,FALSE)</f>
        <v>#N/A</v>
      </c>
      <c r="AL80" t="e">
        <f>VLOOKUP(C80,'База калорий'!A93:Z95,9,FALSE)</f>
        <v>#N/A</v>
      </c>
      <c r="AM80" t="e">
        <f>VLOOKUP(C80,'База калорий'!A93:Z95,10,FALSE)</f>
        <v>#N/A</v>
      </c>
      <c r="AN80" t="e">
        <f>VLOOKUP(C80,'База калорий'!A93:Z95,11,FALSE)</f>
        <v>#N/A</v>
      </c>
      <c r="AO80" t="e">
        <f>VLOOKUP(C80,'База калорий'!A93:Z95,12,FALSE)</f>
        <v>#N/A</v>
      </c>
      <c r="AP80" t="e">
        <f>VLOOKUP(C80,'База калорий'!A93:Z95,13,FALSE)</f>
        <v>#N/A</v>
      </c>
      <c r="AQ80" t="e">
        <f>VLOOKUP(C80,'База калорий'!A93:Z95,14,FALSE)</f>
        <v>#N/A</v>
      </c>
      <c r="AR80" t="e">
        <f>VLOOKUP(C80,'База калорий'!A93:Z95,15,FALSE)</f>
        <v>#N/A</v>
      </c>
      <c r="AS80" t="e">
        <f>VLOOKUP(C80,'База калорий'!A93:Z95,16,FALSE)</f>
        <v>#N/A</v>
      </c>
      <c r="AT80" t="e">
        <f>VLOOKUP(C80,'База калорий'!A93:Z95,17,FALSE)</f>
        <v>#N/A</v>
      </c>
      <c r="AU80" t="e">
        <f>VLOOKUP(C80,'База калорий'!A93:Z95,18,FALSE)</f>
        <v>#N/A</v>
      </c>
      <c r="AV80" t="e">
        <f>VLOOKUP(C80,'База калорий'!A93:Z95,19,FALSE)</f>
        <v>#N/A</v>
      </c>
      <c r="AW80" t="e">
        <f>VLOOKUP(C80,'База калорий'!A93:Z95,20,FALSE)</f>
        <v>#N/A</v>
      </c>
      <c r="AX80" t="e">
        <f>VLOOKUP(C80,'База калорий'!A93:Z95,21,FALSE)</f>
        <v>#N/A</v>
      </c>
      <c r="AY80" t="e">
        <f>VLOOKUP(C80,'База калорий'!A93:Z95,22,FALSE)</f>
        <v>#N/A</v>
      </c>
      <c r="AZ80" t="e">
        <f>VLOOKUP(C80,'База калорий'!A93:Z95,23,FALSE)</f>
        <v>#N/A</v>
      </c>
      <c r="BA80" t="e">
        <f>VLOOKUP(C80,'База калорий'!A93:Z95,24,FALSE)</f>
        <v>#N/A</v>
      </c>
      <c r="BB80" t="e">
        <f>VLOOKUP(C80,'База калорий'!A93:Z95,25,FALSE)</f>
        <v>#N/A</v>
      </c>
      <c r="BC80" t="e">
        <f>VLOOKUP(C80,'База калорий'!A93:Z95,26,FALSE)</f>
        <v>#N/A</v>
      </c>
    </row>
    <row r="81" spans="1:55" ht="15" thickBot="1" x14ac:dyDescent="0.35">
      <c r="E81" t="str">
        <f t="shared" si="51"/>
        <v xml:space="preserve"> </v>
      </c>
      <c r="F81" t="str">
        <f t="shared" si="52"/>
        <v xml:space="preserve"> </v>
      </c>
      <c r="G81" t="str">
        <f t="shared" si="53"/>
        <v xml:space="preserve"> </v>
      </c>
      <c r="H81" t="str">
        <f t="shared" si="54"/>
        <v xml:space="preserve"> </v>
      </c>
      <c r="I81" t="str">
        <f t="shared" si="55"/>
        <v xml:space="preserve"> </v>
      </c>
      <c r="J81" t="str">
        <f t="shared" si="56"/>
        <v xml:space="preserve"> </v>
      </c>
      <c r="K81" t="str">
        <f t="shared" si="57"/>
        <v xml:space="preserve"> </v>
      </c>
      <c r="L81" t="str">
        <f t="shared" si="58"/>
        <v xml:space="preserve"> </v>
      </c>
      <c r="M81" t="str">
        <f t="shared" si="59"/>
        <v xml:space="preserve"> </v>
      </c>
      <c r="N81" t="str">
        <f t="shared" si="60"/>
        <v xml:space="preserve"> </v>
      </c>
      <c r="O81" t="str">
        <f t="shared" si="61"/>
        <v xml:space="preserve"> </v>
      </c>
      <c r="P81" t="str">
        <f t="shared" si="62"/>
        <v xml:space="preserve"> </v>
      </c>
      <c r="Q81" t="str">
        <f t="shared" si="63"/>
        <v xml:space="preserve"> </v>
      </c>
      <c r="R81" t="str">
        <f t="shared" si="64"/>
        <v xml:space="preserve"> </v>
      </c>
      <c r="S81" t="str">
        <f t="shared" si="65"/>
        <v xml:space="preserve"> </v>
      </c>
      <c r="T81" t="str">
        <f t="shared" si="66"/>
        <v xml:space="preserve"> </v>
      </c>
      <c r="U81" t="str">
        <f t="shared" si="67"/>
        <v xml:space="preserve"> </v>
      </c>
      <c r="V81" t="str">
        <f t="shared" si="68"/>
        <v xml:space="preserve"> </v>
      </c>
      <c r="W81" t="str">
        <f t="shared" si="69"/>
        <v xml:space="preserve"> </v>
      </c>
      <c r="X81" t="str">
        <f t="shared" si="70"/>
        <v xml:space="preserve"> </v>
      </c>
      <c r="Y81" t="str">
        <f t="shared" si="71"/>
        <v xml:space="preserve"> </v>
      </c>
      <c r="Z81" t="str">
        <f t="shared" si="72"/>
        <v xml:space="preserve"> </v>
      </c>
      <c r="AA81" t="str">
        <f t="shared" si="73"/>
        <v xml:space="preserve"> </v>
      </c>
      <c r="AB81" t="str">
        <f t="shared" si="74"/>
        <v xml:space="preserve"> </v>
      </c>
      <c r="AC81" t="str">
        <f t="shared" si="75"/>
        <v xml:space="preserve"> </v>
      </c>
      <c r="AE81" t="e">
        <f>VLOOKUP(C81,'База калорий'!A94:Z96,2,FALSE)</f>
        <v>#N/A</v>
      </c>
      <c r="AF81" t="e">
        <f>VLOOKUP(C81,'База калорий'!A94:Z96,3,FALSE)</f>
        <v>#N/A</v>
      </c>
      <c r="AG81" t="e">
        <f>VLOOKUP(C81,'База калорий'!A94:Z96,4,FALSE)</f>
        <v>#N/A</v>
      </c>
      <c r="AH81" t="e">
        <f>VLOOKUP(C81,'База калорий'!A94:Z96,5,FALSE)</f>
        <v>#N/A</v>
      </c>
      <c r="AI81" t="e">
        <f>VLOOKUP(C81,'База калорий'!A94:Z96,6,FALSE)</f>
        <v>#N/A</v>
      </c>
      <c r="AJ81" t="e">
        <f>VLOOKUP(C81,'База калорий'!A94:Z96,7,FALSE)</f>
        <v>#N/A</v>
      </c>
      <c r="AK81" t="e">
        <f>VLOOKUP(C81,'База калорий'!A94:Z96,8,FALSE)</f>
        <v>#N/A</v>
      </c>
      <c r="AL81" t="e">
        <f>VLOOKUP(C81,'База калорий'!A94:Z96,9,FALSE)</f>
        <v>#N/A</v>
      </c>
      <c r="AM81" t="e">
        <f>VLOOKUP(C81,'База калорий'!A94:Z96,10,FALSE)</f>
        <v>#N/A</v>
      </c>
      <c r="AN81" t="e">
        <f>VLOOKUP(C81,'База калорий'!A94:Z96,11,FALSE)</f>
        <v>#N/A</v>
      </c>
      <c r="AO81" t="e">
        <f>VLOOKUP(C81,'База калорий'!A94:Z96,12,FALSE)</f>
        <v>#N/A</v>
      </c>
      <c r="AP81" t="e">
        <f>VLOOKUP(C81,'База калорий'!A94:Z96,13,FALSE)</f>
        <v>#N/A</v>
      </c>
      <c r="AQ81" t="e">
        <f>VLOOKUP(C81,'База калорий'!A94:Z96,14,FALSE)</f>
        <v>#N/A</v>
      </c>
      <c r="AR81" t="e">
        <f>VLOOKUP(C81,'База калорий'!A94:Z96,15,FALSE)</f>
        <v>#N/A</v>
      </c>
      <c r="AS81" t="e">
        <f>VLOOKUP(C81,'База калорий'!A94:Z96,16,FALSE)</f>
        <v>#N/A</v>
      </c>
      <c r="AT81" t="e">
        <f>VLOOKUP(C81,'База калорий'!A94:Z96,17,FALSE)</f>
        <v>#N/A</v>
      </c>
      <c r="AU81" t="e">
        <f>VLOOKUP(C81,'База калорий'!A94:Z96,18,FALSE)</f>
        <v>#N/A</v>
      </c>
      <c r="AV81" t="e">
        <f>VLOOKUP(C81,'База калорий'!A94:Z96,19,FALSE)</f>
        <v>#N/A</v>
      </c>
      <c r="AW81" t="e">
        <f>VLOOKUP(C81,'База калорий'!A94:Z96,20,FALSE)</f>
        <v>#N/A</v>
      </c>
      <c r="AX81" t="e">
        <f>VLOOKUP(C81,'База калорий'!A94:Z96,21,FALSE)</f>
        <v>#N/A</v>
      </c>
      <c r="AY81" t="e">
        <f>VLOOKUP(C81,'База калорий'!A94:Z96,22,FALSE)</f>
        <v>#N/A</v>
      </c>
      <c r="AZ81" t="e">
        <f>VLOOKUP(C81,'База калорий'!A94:Z96,23,FALSE)</f>
        <v>#N/A</v>
      </c>
      <c r="BA81" t="e">
        <f>VLOOKUP(C81,'База калорий'!A94:Z96,24,FALSE)</f>
        <v>#N/A</v>
      </c>
      <c r="BB81" t="e">
        <f>VLOOKUP(C81,'База калорий'!A94:Z96,25,FALSE)</f>
        <v>#N/A</v>
      </c>
      <c r="BC81" t="e">
        <f>VLOOKUP(C81,'База калорий'!A94:Z96,26,FALSE)</f>
        <v>#N/A</v>
      </c>
    </row>
    <row r="82" spans="1:55" ht="31.8" thickBot="1" x14ac:dyDescent="0.65">
      <c r="A82" s="34" t="s">
        <v>93</v>
      </c>
      <c r="B82" s="34" t="s">
        <v>61</v>
      </c>
      <c r="C82" s="35">
        <v>0.375</v>
      </c>
      <c r="D82" s="62" t="s">
        <v>65</v>
      </c>
      <c r="E82" s="63" t="s">
        <v>58</v>
      </c>
      <c r="F82" s="64" t="s">
        <v>66</v>
      </c>
      <c r="G82" s="64" t="s">
        <v>67</v>
      </c>
      <c r="H82" s="65" t="s">
        <v>68</v>
      </c>
      <c r="I82" s="68" t="s">
        <v>70</v>
      </c>
      <c r="J82" s="68" t="s">
        <v>71</v>
      </c>
      <c r="K82" s="68" t="s">
        <v>72</v>
      </c>
      <c r="L82" s="68" t="s">
        <v>73</v>
      </c>
      <c r="M82" s="68" t="s">
        <v>74</v>
      </c>
      <c r="N82" s="68" t="s">
        <v>75</v>
      </c>
      <c r="O82" s="68" t="s">
        <v>76</v>
      </c>
      <c r="P82" s="69" t="s">
        <v>77</v>
      </c>
      <c r="Q82" s="70" t="s">
        <v>78</v>
      </c>
      <c r="R82" s="73" t="s">
        <v>79</v>
      </c>
      <c r="S82" s="69" t="s">
        <v>80</v>
      </c>
      <c r="T82" s="74" t="s">
        <v>81</v>
      </c>
      <c r="U82" s="70" t="s">
        <v>82</v>
      </c>
      <c r="V82" s="71" t="s">
        <v>83</v>
      </c>
      <c r="W82" s="72" t="s">
        <v>84</v>
      </c>
      <c r="X82" s="68" t="s">
        <v>85</v>
      </c>
      <c r="Y82" s="69" t="s">
        <v>86</v>
      </c>
      <c r="Z82" s="69" t="s">
        <v>87</v>
      </c>
      <c r="AA82" s="69" t="s">
        <v>88</v>
      </c>
      <c r="AB82" s="71" t="s">
        <v>89</v>
      </c>
      <c r="AC82" s="71" t="s">
        <v>90</v>
      </c>
    </row>
    <row r="83" spans="1:55" ht="15.6" x14ac:dyDescent="0.3">
      <c r="A83" s="33" t="s">
        <v>62</v>
      </c>
      <c r="B83" s="33" t="s">
        <v>63</v>
      </c>
      <c r="C83" s="33" t="s">
        <v>64</v>
      </c>
      <c r="D83" s="63"/>
      <c r="E83" s="63"/>
      <c r="F83" s="64"/>
      <c r="G83" s="64"/>
      <c r="H83" s="65"/>
      <c r="I83" s="68"/>
      <c r="J83" s="68"/>
      <c r="K83" s="68"/>
      <c r="L83" s="68"/>
      <c r="M83" s="68"/>
      <c r="N83" s="68"/>
      <c r="O83" s="68"/>
      <c r="P83" s="69"/>
      <c r="Q83" s="70"/>
      <c r="R83" s="73"/>
      <c r="S83" s="69"/>
      <c r="T83" s="74"/>
      <c r="U83" s="70"/>
      <c r="V83" s="71"/>
      <c r="W83" s="72"/>
      <c r="X83" s="68"/>
      <c r="Y83" s="69"/>
      <c r="Z83" s="69"/>
      <c r="AA83" s="69"/>
      <c r="AB83" s="71"/>
      <c r="AC83" s="71"/>
    </row>
    <row r="84" spans="1:55" x14ac:dyDescent="0.3">
      <c r="E84" t="str">
        <f t="shared" ref="E84:E98" si="76">IF(D84,SUM(AE84/100*D84)," ")</f>
        <v xml:space="preserve"> </v>
      </c>
      <c r="F84" t="str">
        <f t="shared" ref="F84:F98" si="77">IF(D84,SUM(AF84/100*D84)," ")</f>
        <v xml:space="preserve"> </v>
      </c>
      <c r="G84" t="str">
        <f t="shared" ref="G84:G98" si="78">IF(D84,SUM(AG84/100*D84)," ")</f>
        <v xml:space="preserve"> </v>
      </c>
      <c r="H84" t="str">
        <f t="shared" ref="H84:H98" si="79">IF(D84,SUM(AH84/100*D84)," ")</f>
        <v xml:space="preserve"> </v>
      </c>
      <c r="I84" t="str">
        <f t="shared" ref="I84:I98" si="80">IF(D84,SUM(AI84/100*D84)," ")</f>
        <v xml:space="preserve"> </v>
      </c>
      <c r="J84" t="str">
        <f t="shared" ref="J84:J98" si="81">IF(D84,SUM(AE84/100*D84)," ")</f>
        <v xml:space="preserve"> </v>
      </c>
      <c r="K84" t="str">
        <f t="shared" ref="K84:K98" si="82">IF(D84,SUM(AK84/100*D84)," ")</f>
        <v xml:space="preserve"> </v>
      </c>
      <c r="L84" t="str">
        <f t="shared" ref="L84:L98" si="83">IF(D84,SUM(AL84/100*D84)," ")</f>
        <v xml:space="preserve"> </v>
      </c>
      <c r="M84" t="str">
        <f t="shared" ref="M84:M98" si="84">IF(D84,SUM(AM84/100*D84)," ")</f>
        <v xml:space="preserve"> </v>
      </c>
      <c r="N84" t="str">
        <f t="shared" ref="N84:N98" si="85">IF(D84,SUM(AN84/100*D84)," ")</f>
        <v xml:space="preserve"> </v>
      </c>
      <c r="O84" t="str">
        <f t="shared" ref="O84:O98" si="86">IF(D84,SUM(AO84/100*D84)," ")</f>
        <v xml:space="preserve"> </v>
      </c>
      <c r="P84" t="str">
        <f t="shared" ref="P84:P98" si="87">IF(D84,SUM(AP84/100*D84)," ")</f>
        <v xml:space="preserve"> </v>
      </c>
      <c r="Q84" t="str">
        <f t="shared" ref="Q84:Q98" si="88">IF(D84,SUM(AQ84/100*D84)," ")</f>
        <v xml:space="preserve"> </v>
      </c>
      <c r="R84" t="str">
        <f t="shared" ref="R84:R98" si="89">IF(D84,SUM(AR84/100*D84)," ")</f>
        <v xml:space="preserve"> </v>
      </c>
      <c r="S84" t="str">
        <f t="shared" ref="S84:S98" si="90">IF(D84,SUM(AS84/100*D84)," ")</f>
        <v xml:space="preserve"> </v>
      </c>
      <c r="T84" t="str">
        <f t="shared" ref="T84:T98" si="91">IF(D84,SUM(AT84/100*D84)," ")</f>
        <v xml:space="preserve"> </v>
      </c>
      <c r="U84" t="str">
        <f t="shared" ref="U84:U98" si="92">IF(D84,SUM(AU84/100*D84)," ")</f>
        <v xml:space="preserve"> </v>
      </c>
      <c r="V84" t="str">
        <f t="shared" ref="V84:V98" si="93">IF(D84,SUM(AV84/100*D84)," ")</f>
        <v xml:space="preserve"> </v>
      </c>
      <c r="W84" t="str">
        <f t="shared" ref="W84:W98" si="94">IF(D84,SUM(AW84/100*D84)," ")</f>
        <v xml:space="preserve"> </v>
      </c>
      <c r="X84" t="str">
        <f t="shared" ref="X84:X98" si="95">IF(D84,SUM(AX84/100*D84)," ")</f>
        <v xml:space="preserve"> </v>
      </c>
      <c r="Y84" t="str">
        <f t="shared" ref="Y84:Y98" si="96">IF(D84,SUM(AY84/100*D84)," ")</f>
        <v xml:space="preserve"> </v>
      </c>
      <c r="Z84" t="str">
        <f t="shared" ref="Z84:Z98" si="97">IF(D84,SUM(AZ84/100*D84)," ")</f>
        <v xml:space="preserve"> </v>
      </c>
      <c r="AA84" t="str">
        <f t="shared" ref="AA84:AA98" si="98">IF(D84,SUM(BA84/100*D84)," ")</f>
        <v xml:space="preserve"> </v>
      </c>
      <c r="AB84" t="str">
        <f t="shared" ref="AB84:AB98" si="99">IF(D84,SUM(BB84/100*D84)," ")</f>
        <v xml:space="preserve"> </v>
      </c>
      <c r="AC84" t="str">
        <f t="shared" ref="AC84:AC98" si="100">IF(D84,SUM(BC84/100*D84)," ")</f>
        <v xml:space="preserve"> </v>
      </c>
      <c r="AE84" t="e">
        <f>VLOOKUP(C84,'База калорий'!A97:Z99,2,FALSE)</f>
        <v>#N/A</v>
      </c>
      <c r="AF84" t="e">
        <f>VLOOKUP(C84,'База калорий'!A97:Z99,3,FALSE)</f>
        <v>#N/A</v>
      </c>
      <c r="AG84" t="e">
        <f>VLOOKUP(C84,'База калорий'!A97:Z99,4,FALSE)</f>
        <v>#N/A</v>
      </c>
      <c r="AH84" t="e">
        <f>VLOOKUP(C84,'База калорий'!A97:Z99,5,FALSE)</f>
        <v>#N/A</v>
      </c>
      <c r="AI84" t="e">
        <f>VLOOKUP(C84,'База калорий'!A97:Z99,6,FALSE)</f>
        <v>#N/A</v>
      </c>
      <c r="AJ84" t="e">
        <f>VLOOKUP(C84,'База калорий'!A97:Z99,7,FALSE)</f>
        <v>#N/A</v>
      </c>
      <c r="AK84" t="e">
        <f>VLOOKUP(C84,'База калорий'!A97:Z99,8,FALSE)</f>
        <v>#N/A</v>
      </c>
      <c r="AL84" t="e">
        <f>VLOOKUP(C84,'База калорий'!A97:Z99,9,FALSE)</f>
        <v>#N/A</v>
      </c>
      <c r="AM84" t="e">
        <f>VLOOKUP(C84,'База калорий'!A97:Z99,10,FALSE)</f>
        <v>#N/A</v>
      </c>
      <c r="AN84" t="e">
        <f>VLOOKUP(C84,'База калорий'!A97:Z99,11,FALSE)</f>
        <v>#N/A</v>
      </c>
      <c r="AO84" t="e">
        <f>VLOOKUP(C84,'База калорий'!A97:Z99,12,FALSE)</f>
        <v>#N/A</v>
      </c>
      <c r="AP84" t="e">
        <f>VLOOKUP(C84,'База калорий'!A97:Z99,13,FALSE)</f>
        <v>#N/A</v>
      </c>
      <c r="AQ84" t="e">
        <f>VLOOKUP(C84,'База калорий'!A97:Z99,14,FALSE)</f>
        <v>#N/A</v>
      </c>
      <c r="AR84" t="e">
        <f>VLOOKUP(C84,'База калорий'!A97:Z99,15,FALSE)</f>
        <v>#N/A</v>
      </c>
      <c r="AS84" t="e">
        <f>VLOOKUP(C84,'База калорий'!A97:Z99,16,FALSE)</f>
        <v>#N/A</v>
      </c>
      <c r="AT84" t="e">
        <f>VLOOKUP(C84,'База калорий'!A97:Z99,17,FALSE)</f>
        <v>#N/A</v>
      </c>
      <c r="AU84" t="e">
        <f>VLOOKUP(C84,'База калорий'!A97:Z99,18,FALSE)</f>
        <v>#N/A</v>
      </c>
      <c r="AV84" t="e">
        <f>VLOOKUP(C84,'База калорий'!A97:Z99,19,FALSE)</f>
        <v>#N/A</v>
      </c>
      <c r="AW84" t="e">
        <f>VLOOKUP(C84,'База калорий'!A97:Z99,20,FALSE)</f>
        <v>#N/A</v>
      </c>
      <c r="AX84" t="e">
        <f>VLOOKUP(C84,'База калорий'!A97:Z99,21,FALSE)</f>
        <v>#N/A</v>
      </c>
      <c r="AY84" t="e">
        <f>VLOOKUP(C84,'База калорий'!A97:Z99,22,FALSE)</f>
        <v>#N/A</v>
      </c>
      <c r="AZ84" t="e">
        <f>VLOOKUP(C84,'База калорий'!A97:Z99,23,FALSE)</f>
        <v>#N/A</v>
      </c>
      <c r="BA84" t="e">
        <f>VLOOKUP(C84,'База калорий'!A97:Z99,24,FALSE)</f>
        <v>#N/A</v>
      </c>
      <c r="BB84" t="e">
        <f>VLOOKUP(C84,'База калорий'!A97:Z99,25,FALSE)</f>
        <v>#N/A</v>
      </c>
      <c r="BC84" t="e">
        <f>VLOOKUP(C84,'База калорий'!A97:Z99,26,FALSE)</f>
        <v>#N/A</v>
      </c>
    </row>
    <row r="85" spans="1:55" x14ac:dyDescent="0.3">
      <c r="E85" t="str">
        <f t="shared" si="76"/>
        <v xml:space="preserve"> </v>
      </c>
      <c r="F85" t="str">
        <f t="shared" si="77"/>
        <v xml:space="preserve"> </v>
      </c>
      <c r="G85" t="str">
        <f t="shared" si="78"/>
        <v xml:space="preserve"> </v>
      </c>
      <c r="H85" t="str">
        <f t="shared" si="79"/>
        <v xml:space="preserve"> </v>
      </c>
      <c r="I85" t="str">
        <f t="shared" si="80"/>
        <v xml:space="preserve"> </v>
      </c>
      <c r="J85" t="str">
        <f t="shared" si="81"/>
        <v xml:space="preserve"> </v>
      </c>
      <c r="K85" t="str">
        <f t="shared" si="82"/>
        <v xml:space="preserve"> </v>
      </c>
      <c r="L85" t="str">
        <f t="shared" si="83"/>
        <v xml:space="preserve"> </v>
      </c>
      <c r="M85" t="str">
        <f t="shared" si="84"/>
        <v xml:space="preserve"> </v>
      </c>
      <c r="N85" t="str">
        <f t="shared" si="85"/>
        <v xml:space="preserve"> </v>
      </c>
      <c r="O85" t="str">
        <f t="shared" si="86"/>
        <v xml:space="preserve"> </v>
      </c>
      <c r="P85" t="str">
        <f t="shared" si="87"/>
        <v xml:space="preserve"> </v>
      </c>
      <c r="Q85" t="str">
        <f t="shared" si="88"/>
        <v xml:space="preserve"> </v>
      </c>
      <c r="R85" t="str">
        <f t="shared" si="89"/>
        <v xml:space="preserve"> </v>
      </c>
      <c r="S85" t="str">
        <f t="shared" si="90"/>
        <v xml:space="preserve"> </v>
      </c>
      <c r="T85" t="str">
        <f t="shared" si="91"/>
        <v xml:space="preserve"> </v>
      </c>
      <c r="U85" t="str">
        <f t="shared" si="92"/>
        <v xml:space="preserve"> </v>
      </c>
      <c r="V85" t="str">
        <f t="shared" si="93"/>
        <v xml:space="preserve"> </v>
      </c>
      <c r="W85" t="str">
        <f t="shared" si="94"/>
        <v xml:space="preserve"> </v>
      </c>
      <c r="X85" t="str">
        <f t="shared" si="95"/>
        <v xml:space="preserve"> </v>
      </c>
      <c r="Y85" t="str">
        <f t="shared" si="96"/>
        <v xml:space="preserve"> </v>
      </c>
      <c r="Z85" t="str">
        <f t="shared" si="97"/>
        <v xml:space="preserve"> </v>
      </c>
      <c r="AA85" t="str">
        <f t="shared" si="98"/>
        <v xml:space="preserve"> </v>
      </c>
      <c r="AB85" t="str">
        <f t="shared" si="99"/>
        <v xml:space="preserve"> </v>
      </c>
      <c r="AC85" t="str">
        <f t="shared" si="100"/>
        <v xml:space="preserve"> </v>
      </c>
      <c r="AE85" t="e">
        <f>VLOOKUP(C85,'База калорий'!A98:Z100,2,FALSE)</f>
        <v>#N/A</v>
      </c>
      <c r="AF85" t="e">
        <f>VLOOKUP(C85,'База калорий'!A98:Z100,3,FALSE)</f>
        <v>#N/A</v>
      </c>
      <c r="AG85" t="e">
        <f>VLOOKUP(C85,'База калорий'!A98:Z100,4,FALSE)</f>
        <v>#N/A</v>
      </c>
      <c r="AH85" t="e">
        <f>VLOOKUP(C85,'База калорий'!A98:Z100,5,FALSE)</f>
        <v>#N/A</v>
      </c>
      <c r="AI85" t="e">
        <f>VLOOKUP(C85,'База калорий'!A98:Z100,6,FALSE)</f>
        <v>#N/A</v>
      </c>
      <c r="AJ85" t="e">
        <f>VLOOKUP(C85,'База калорий'!A98:Z100,7,FALSE)</f>
        <v>#N/A</v>
      </c>
      <c r="AK85" t="e">
        <f>VLOOKUP(C85,'База калорий'!A98:Z100,8,FALSE)</f>
        <v>#N/A</v>
      </c>
      <c r="AL85" t="e">
        <f>VLOOKUP(C85,'База калорий'!A98:Z100,9,FALSE)</f>
        <v>#N/A</v>
      </c>
      <c r="AM85" t="e">
        <f>VLOOKUP(C85,'База калорий'!A98:Z100,10,FALSE)</f>
        <v>#N/A</v>
      </c>
      <c r="AN85" t="e">
        <f>VLOOKUP(C85,'База калорий'!A98:Z100,11,FALSE)</f>
        <v>#N/A</v>
      </c>
      <c r="AO85" t="e">
        <f>VLOOKUP(C85,'База калорий'!A98:Z100,12,FALSE)</f>
        <v>#N/A</v>
      </c>
      <c r="AP85" t="e">
        <f>VLOOKUP(C85,'База калорий'!A98:Z100,13,FALSE)</f>
        <v>#N/A</v>
      </c>
      <c r="AQ85" t="e">
        <f>VLOOKUP(C85,'База калорий'!A98:Z100,14,FALSE)</f>
        <v>#N/A</v>
      </c>
      <c r="AR85" t="e">
        <f>VLOOKUP(C85,'База калорий'!A98:Z100,15,FALSE)</f>
        <v>#N/A</v>
      </c>
      <c r="AS85" t="e">
        <f>VLOOKUP(C85,'База калорий'!A98:Z100,16,FALSE)</f>
        <v>#N/A</v>
      </c>
      <c r="AT85" t="e">
        <f>VLOOKUP(C85,'База калорий'!A98:Z100,17,FALSE)</f>
        <v>#N/A</v>
      </c>
      <c r="AU85" t="e">
        <f>VLOOKUP(C85,'База калорий'!A98:Z100,18,FALSE)</f>
        <v>#N/A</v>
      </c>
      <c r="AV85" t="e">
        <f>VLOOKUP(C85,'База калорий'!A98:Z100,19,FALSE)</f>
        <v>#N/A</v>
      </c>
      <c r="AW85" t="e">
        <f>VLOOKUP(C85,'База калорий'!A98:Z100,20,FALSE)</f>
        <v>#N/A</v>
      </c>
      <c r="AX85" t="e">
        <f>VLOOKUP(C85,'База калорий'!A98:Z100,21,FALSE)</f>
        <v>#N/A</v>
      </c>
      <c r="AY85" t="e">
        <f>VLOOKUP(C85,'База калорий'!A98:Z100,22,FALSE)</f>
        <v>#N/A</v>
      </c>
      <c r="AZ85" t="e">
        <f>VLOOKUP(C85,'База калорий'!A98:Z100,23,FALSE)</f>
        <v>#N/A</v>
      </c>
      <c r="BA85" t="e">
        <f>VLOOKUP(C85,'База калорий'!A98:Z100,24,FALSE)</f>
        <v>#N/A</v>
      </c>
      <c r="BB85" t="e">
        <f>VLOOKUP(C85,'База калорий'!A98:Z100,25,FALSE)</f>
        <v>#N/A</v>
      </c>
      <c r="BC85" t="e">
        <f>VLOOKUP(C85,'База калорий'!A98:Z100,26,FALSE)</f>
        <v>#N/A</v>
      </c>
    </row>
    <row r="86" spans="1:55" x14ac:dyDescent="0.3">
      <c r="E86" t="str">
        <f t="shared" si="76"/>
        <v xml:space="preserve"> </v>
      </c>
      <c r="F86" t="str">
        <f t="shared" si="77"/>
        <v xml:space="preserve"> </v>
      </c>
      <c r="G86" t="str">
        <f t="shared" si="78"/>
        <v xml:space="preserve"> </v>
      </c>
      <c r="H86" t="str">
        <f t="shared" si="79"/>
        <v xml:space="preserve"> </v>
      </c>
      <c r="I86" t="str">
        <f t="shared" si="80"/>
        <v xml:space="preserve"> </v>
      </c>
      <c r="J86" t="str">
        <f t="shared" si="81"/>
        <v xml:space="preserve"> </v>
      </c>
      <c r="K86" t="str">
        <f t="shared" si="82"/>
        <v xml:space="preserve"> </v>
      </c>
      <c r="L86" t="str">
        <f t="shared" si="83"/>
        <v xml:space="preserve"> </v>
      </c>
      <c r="M86" t="str">
        <f t="shared" si="84"/>
        <v xml:space="preserve"> </v>
      </c>
      <c r="N86" t="str">
        <f t="shared" si="85"/>
        <v xml:space="preserve"> </v>
      </c>
      <c r="O86" t="str">
        <f t="shared" si="86"/>
        <v xml:space="preserve"> </v>
      </c>
      <c r="P86" t="str">
        <f t="shared" si="87"/>
        <v xml:space="preserve"> </v>
      </c>
      <c r="Q86" t="str">
        <f t="shared" si="88"/>
        <v xml:space="preserve"> </v>
      </c>
      <c r="R86" t="str">
        <f t="shared" si="89"/>
        <v xml:space="preserve"> </v>
      </c>
      <c r="S86" t="str">
        <f t="shared" si="90"/>
        <v xml:space="preserve"> </v>
      </c>
      <c r="T86" t="str">
        <f t="shared" si="91"/>
        <v xml:space="preserve"> </v>
      </c>
      <c r="U86" t="str">
        <f t="shared" si="92"/>
        <v xml:space="preserve"> </v>
      </c>
      <c r="V86" t="str">
        <f t="shared" si="93"/>
        <v xml:space="preserve"> </v>
      </c>
      <c r="W86" t="str">
        <f t="shared" si="94"/>
        <v xml:space="preserve"> </v>
      </c>
      <c r="X86" t="str">
        <f t="shared" si="95"/>
        <v xml:space="preserve"> </v>
      </c>
      <c r="Y86" t="str">
        <f t="shared" si="96"/>
        <v xml:space="preserve"> </v>
      </c>
      <c r="Z86" t="str">
        <f t="shared" si="97"/>
        <v xml:space="preserve"> </v>
      </c>
      <c r="AA86" t="str">
        <f t="shared" si="98"/>
        <v xml:space="preserve"> </v>
      </c>
      <c r="AB86" t="str">
        <f t="shared" si="99"/>
        <v xml:space="preserve"> </v>
      </c>
      <c r="AC86" t="str">
        <f t="shared" si="100"/>
        <v xml:space="preserve"> </v>
      </c>
      <c r="AE86" t="e">
        <f>VLOOKUP(C86,'База калорий'!A99:Z101,2,FALSE)</f>
        <v>#N/A</v>
      </c>
      <c r="AF86" t="e">
        <f>VLOOKUP(C86,'База калорий'!A99:Z101,3,FALSE)</f>
        <v>#N/A</v>
      </c>
      <c r="AG86" t="e">
        <f>VLOOKUP(C86,'База калорий'!A99:Z101,4,FALSE)</f>
        <v>#N/A</v>
      </c>
      <c r="AH86" t="e">
        <f>VLOOKUP(C86,'База калорий'!A99:Z101,5,FALSE)</f>
        <v>#N/A</v>
      </c>
      <c r="AI86" t="e">
        <f>VLOOKUP(C86,'База калорий'!A99:Z101,6,FALSE)</f>
        <v>#N/A</v>
      </c>
      <c r="AJ86" t="e">
        <f>VLOOKUP(C86,'База калорий'!A99:Z101,7,FALSE)</f>
        <v>#N/A</v>
      </c>
      <c r="AK86" t="e">
        <f>VLOOKUP(C86,'База калорий'!A99:Z101,8,FALSE)</f>
        <v>#N/A</v>
      </c>
      <c r="AL86" t="e">
        <f>VLOOKUP(C86,'База калорий'!A99:Z101,9,FALSE)</f>
        <v>#N/A</v>
      </c>
      <c r="AM86" t="e">
        <f>VLOOKUP(C86,'База калорий'!A99:Z101,10,FALSE)</f>
        <v>#N/A</v>
      </c>
      <c r="AN86" t="e">
        <f>VLOOKUP(C86,'База калорий'!A99:Z101,11,FALSE)</f>
        <v>#N/A</v>
      </c>
      <c r="AO86" t="e">
        <f>VLOOKUP(C86,'База калорий'!A99:Z101,12,FALSE)</f>
        <v>#N/A</v>
      </c>
      <c r="AP86" t="e">
        <f>VLOOKUP(C86,'База калорий'!A99:Z101,13,FALSE)</f>
        <v>#N/A</v>
      </c>
      <c r="AQ86" t="e">
        <f>VLOOKUP(C86,'База калорий'!A99:Z101,14,FALSE)</f>
        <v>#N/A</v>
      </c>
      <c r="AR86" t="e">
        <f>VLOOKUP(C86,'База калорий'!A99:Z101,15,FALSE)</f>
        <v>#N/A</v>
      </c>
      <c r="AS86" t="e">
        <f>VLOOKUP(C86,'База калорий'!A99:Z101,16,FALSE)</f>
        <v>#N/A</v>
      </c>
      <c r="AT86" t="e">
        <f>VLOOKUP(C86,'База калорий'!A99:Z101,17,FALSE)</f>
        <v>#N/A</v>
      </c>
      <c r="AU86" t="e">
        <f>VLOOKUP(C86,'База калорий'!A99:Z101,18,FALSE)</f>
        <v>#N/A</v>
      </c>
      <c r="AV86" t="e">
        <f>VLOOKUP(C86,'База калорий'!A99:Z101,19,FALSE)</f>
        <v>#N/A</v>
      </c>
      <c r="AW86" t="e">
        <f>VLOOKUP(C86,'База калорий'!A99:Z101,20,FALSE)</f>
        <v>#N/A</v>
      </c>
      <c r="AX86" t="e">
        <f>VLOOKUP(C86,'База калорий'!A99:Z101,21,FALSE)</f>
        <v>#N/A</v>
      </c>
      <c r="AY86" t="e">
        <f>VLOOKUP(C86,'База калорий'!A99:Z101,22,FALSE)</f>
        <v>#N/A</v>
      </c>
      <c r="AZ86" t="e">
        <f>VLOOKUP(C86,'База калорий'!A99:Z101,23,FALSE)</f>
        <v>#N/A</v>
      </c>
      <c r="BA86" t="e">
        <f>VLOOKUP(C86,'База калорий'!A99:Z101,24,FALSE)</f>
        <v>#N/A</v>
      </c>
      <c r="BB86" t="e">
        <f>VLOOKUP(C86,'База калорий'!A99:Z101,25,FALSE)</f>
        <v>#N/A</v>
      </c>
      <c r="BC86" t="e">
        <f>VLOOKUP(C86,'База калорий'!A99:Z101,26,FALSE)</f>
        <v>#N/A</v>
      </c>
    </row>
    <row r="87" spans="1:55" x14ac:dyDescent="0.3">
      <c r="E87" t="str">
        <f t="shared" si="76"/>
        <v xml:space="preserve"> </v>
      </c>
      <c r="F87" t="str">
        <f t="shared" si="77"/>
        <v xml:space="preserve"> </v>
      </c>
      <c r="G87" t="str">
        <f t="shared" si="78"/>
        <v xml:space="preserve"> </v>
      </c>
      <c r="H87" t="str">
        <f t="shared" si="79"/>
        <v xml:space="preserve"> </v>
      </c>
      <c r="I87" t="str">
        <f t="shared" si="80"/>
        <v xml:space="preserve"> </v>
      </c>
      <c r="J87" t="str">
        <f t="shared" si="81"/>
        <v xml:space="preserve"> </v>
      </c>
      <c r="K87" t="str">
        <f t="shared" si="82"/>
        <v xml:space="preserve"> </v>
      </c>
      <c r="L87" t="str">
        <f t="shared" si="83"/>
        <v xml:space="preserve"> </v>
      </c>
      <c r="M87" t="str">
        <f t="shared" si="84"/>
        <v xml:space="preserve"> </v>
      </c>
      <c r="N87" t="str">
        <f t="shared" si="85"/>
        <v xml:space="preserve"> </v>
      </c>
      <c r="O87" t="str">
        <f t="shared" si="86"/>
        <v xml:space="preserve"> </v>
      </c>
      <c r="P87" t="str">
        <f t="shared" si="87"/>
        <v xml:space="preserve"> </v>
      </c>
      <c r="Q87" t="str">
        <f t="shared" si="88"/>
        <v xml:space="preserve"> </v>
      </c>
      <c r="R87" t="str">
        <f t="shared" si="89"/>
        <v xml:space="preserve"> </v>
      </c>
      <c r="S87" t="str">
        <f t="shared" si="90"/>
        <v xml:space="preserve"> </v>
      </c>
      <c r="T87" t="str">
        <f t="shared" si="91"/>
        <v xml:space="preserve"> </v>
      </c>
      <c r="U87" t="str">
        <f t="shared" si="92"/>
        <v xml:space="preserve"> </v>
      </c>
      <c r="V87" t="str">
        <f t="shared" si="93"/>
        <v xml:space="preserve"> </v>
      </c>
      <c r="W87" t="str">
        <f t="shared" si="94"/>
        <v xml:space="preserve"> </v>
      </c>
      <c r="X87" t="str">
        <f t="shared" si="95"/>
        <v xml:space="preserve"> </v>
      </c>
      <c r="Y87" t="str">
        <f t="shared" si="96"/>
        <v xml:space="preserve"> </v>
      </c>
      <c r="Z87" t="str">
        <f t="shared" si="97"/>
        <v xml:space="preserve"> </v>
      </c>
      <c r="AA87" t="str">
        <f t="shared" si="98"/>
        <v xml:space="preserve"> </v>
      </c>
      <c r="AB87" t="str">
        <f t="shared" si="99"/>
        <v xml:space="preserve"> </v>
      </c>
      <c r="AC87" t="str">
        <f t="shared" si="100"/>
        <v xml:space="preserve"> </v>
      </c>
      <c r="AE87" t="e">
        <f>VLOOKUP(C87,'База калорий'!A100:Z102,2,FALSE)</f>
        <v>#N/A</v>
      </c>
      <c r="AF87" t="e">
        <f>VLOOKUP(C87,'База калорий'!A100:Z102,3,FALSE)</f>
        <v>#N/A</v>
      </c>
      <c r="AG87" t="e">
        <f>VLOOKUP(C87,'База калорий'!A100:Z102,4,FALSE)</f>
        <v>#N/A</v>
      </c>
      <c r="AH87" t="e">
        <f>VLOOKUP(C87,'База калорий'!A100:Z102,5,FALSE)</f>
        <v>#N/A</v>
      </c>
      <c r="AI87" t="e">
        <f>VLOOKUP(C87,'База калорий'!A100:Z102,6,FALSE)</f>
        <v>#N/A</v>
      </c>
      <c r="AJ87" t="e">
        <f>VLOOKUP(C87,'База калорий'!A100:Z102,7,FALSE)</f>
        <v>#N/A</v>
      </c>
      <c r="AK87" t="e">
        <f>VLOOKUP(C87,'База калорий'!A100:Z102,8,FALSE)</f>
        <v>#N/A</v>
      </c>
      <c r="AL87" t="e">
        <f>VLOOKUP(C87,'База калорий'!A100:Z102,9,FALSE)</f>
        <v>#N/A</v>
      </c>
      <c r="AM87" t="e">
        <f>VLOOKUP(C87,'База калорий'!A100:Z102,10,FALSE)</f>
        <v>#N/A</v>
      </c>
      <c r="AN87" t="e">
        <f>VLOOKUP(C87,'База калорий'!A100:Z102,11,FALSE)</f>
        <v>#N/A</v>
      </c>
      <c r="AO87" t="e">
        <f>VLOOKUP(C87,'База калорий'!A100:Z102,12,FALSE)</f>
        <v>#N/A</v>
      </c>
      <c r="AP87" t="e">
        <f>VLOOKUP(C87,'База калорий'!A100:Z102,13,FALSE)</f>
        <v>#N/A</v>
      </c>
      <c r="AQ87" t="e">
        <f>VLOOKUP(C87,'База калорий'!A100:Z102,14,FALSE)</f>
        <v>#N/A</v>
      </c>
      <c r="AR87" t="e">
        <f>VLOOKUP(C87,'База калорий'!A100:Z102,15,FALSE)</f>
        <v>#N/A</v>
      </c>
      <c r="AS87" t="e">
        <f>VLOOKUP(C87,'База калорий'!A100:Z102,16,FALSE)</f>
        <v>#N/A</v>
      </c>
      <c r="AT87" t="e">
        <f>VLOOKUP(C87,'База калорий'!A100:Z102,17,FALSE)</f>
        <v>#N/A</v>
      </c>
      <c r="AU87" t="e">
        <f>VLOOKUP(C87,'База калорий'!A100:Z102,18,FALSE)</f>
        <v>#N/A</v>
      </c>
      <c r="AV87" t="e">
        <f>VLOOKUP(C87,'База калорий'!A100:Z102,19,FALSE)</f>
        <v>#N/A</v>
      </c>
      <c r="AW87" t="e">
        <f>VLOOKUP(C87,'База калорий'!A100:Z102,20,FALSE)</f>
        <v>#N/A</v>
      </c>
      <c r="AX87" t="e">
        <f>VLOOKUP(C87,'База калорий'!A100:Z102,21,FALSE)</f>
        <v>#N/A</v>
      </c>
      <c r="AY87" t="e">
        <f>VLOOKUP(C87,'База калорий'!A100:Z102,22,FALSE)</f>
        <v>#N/A</v>
      </c>
      <c r="AZ87" t="e">
        <f>VLOOKUP(C87,'База калорий'!A100:Z102,23,FALSE)</f>
        <v>#N/A</v>
      </c>
      <c r="BA87" t="e">
        <f>VLOOKUP(C87,'База калорий'!A100:Z102,24,FALSE)</f>
        <v>#N/A</v>
      </c>
      <c r="BB87" t="e">
        <f>VLOOKUP(C87,'База калорий'!A100:Z102,25,FALSE)</f>
        <v>#N/A</v>
      </c>
      <c r="BC87" t="e">
        <f>VLOOKUP(C87,'База калорий'!A100:Z102,26,FALSE)</f>
        <v>#N/A</v>
      </c>
    </row>
    <row r="88" spans="1:55" x14ac:dyDescent="0.3">
      <c r="E88" t="str">
        <f t="shared" si="76"/>
        <v xml:space="preserve"> </v>
      </c>
      <c r="F88" t="str">
        <f t="shared" si="77"/>
        <v xml:space="preserve"> </v>
      </c>
      <c r="G88" t="str">
        <f t="shared" si="78"/>
        <v xml:space="preserve"> </v>
      </c>
      <c r="H88" t="str">
        <f t="shared" si="79"/>
        <v xml:space="preserve"> </v>
      </c>
      <c r="I88" t="str">
        <f t="shared" si="80"/>
        <v xml:space="preserve"> </v>
      </c>
      <c r="J88" t="str">
        <f t="shared" si="81"/>
        <v xml:space="preserve"> </v>
      </c>
      <c r="K88" t="str">
        <f t="shared" si="82"/>
        <v xml:space="preserve"> </v>
      </c>
      <c r="L88" t="str">
        <f t="shared" si="83"/>
        <v xml:space="preserve"> </v>
      </c>
      <c r="M88" t="str">
        <f t="shared" si="84"/>
        <v xml:space="preserve"> </v>
      </c>
      <c r="N88" t="str">
        <f t="shared" si="85"/>
        <v xml:space="preserve"> </v>
      </c>
      <c r="O88" t="str">
        <f t="shared" si="86"/>
        <v xml:space="preserve"> </v>
      </c>
      <c r="P88" t="str">
        <f t="shared" si="87"/>
        <v xml:space="preserve"> </v>
      </c>
      <c r="Q88" t="str">
        <f t="shared" si="88"/>
        <v xml:space="preserve"> </v>
      </c>
      <c r="R88" t="str">
        <f t="shared" si="89"/>
        <v xml:space="preserve"> </v>
      </c>
      <c r="S88" t="str">
        <f t="shared" si="90"/>
        <v xml:space="preserve"> </v>
      </c>
      <c r="T88" t="str">
        <f t="shared" si="91"/>
        <v xml:space="preserve"> </v>
      </c>
      <c r="U88" t="str">
        <f t="shared" si="92"/>
        <v xml:space="preserve"> </v>
      </c>
      <c r="V88" t="str">
        <f t="shared" si="93"/>
        <v xml:space="preserve"> </v>
      </c>
      <c r="W88" t="str">
        <f t="shared" si="94"/>
        <v xml:space="preserve"> </v>
      </c>
      <c r="X88" t="str">
        <f t="shared" si="95"/>
        <v xml:space="preserve"> </v>
      </c>
      <c r="Y88" t="str">
        <f t="shared" si="96"/>
        <v xml:space="preserve"> </v>
      </c>
      <c r="Z88" t="str">
        <f t="shared" si="97"/>
        <v xml:space="preserve"> </v>
      </c>
      <c r="AA88" t="str">
        <f t="shared" si="98"/>
        <v xml:space="preserve"> </v>
      </c>
      <c r="AB88" t="str">
        <f t="shared" si="99"/>
        <v xml:space="preserve"> </v>
      </c>
      <c r="AC88" t="str">
        <f t="shared" si="100"/>
        <v xml:space="preserve"> </v>
      </c>
      <c r="AE88" t="e">
        <f>VLOOKUP(C88,'База калорий'!A101:Z103,2,FALSE)</f>
        <v>#N/A</v>
      </c>
      <c r="AF88" t="e">
        <f>VLOOKUP(C88,'База калорий'!A101:Z103,3,FALSE)</f>
        <v>#N/A</v>
      </c>
      <c r="AG88" t="e">
        <f>VLOOKUP(C88,'База калорий'!A101:Z103,4,FALSE)</f>
        <v>#N/A</v>
      </c>
      <c r="AH88" t="e">
        <f>VLOOKUP(C88,'База калорий'!A101:Z103,5,FALSE)</f>
        <v>#N/A</v>
      </c>
      <c r="AI88" t="e">
        <f>VLOOKUP(C88,'База калорий'!A101:Z103,6,FALSE)</f>
        <v>#N/A</v>
      </c>
      <c r="AJ88" t="e">
        <f>VLOOKUP(C88,'База калорий'!A101:Z103,7,FALSE)</f>
        <v>#N/A</v>
      </c>
      <c r="AK88" t="e">
        <f>VLOOKUP(C88,'База калорий'!A101:Z103,8,FALSE)</f>
        <v>#N/A</v>
      </c>
      <c r="AL88" t="e">
        <f>VLOOKUP(C88,'База калорий'!A101:Z103,9,FALSE)</f>
        <v>#N/A</v>
      </c>
      <c r="AM88" t="e">
        <f>VLOOKUP(C88,'База калорий'!A101:Z103,10,FALSE)</f>
        <v>#N/A</v>
      </c>
      <c r="AN88" t="e">
        <f>VLOOKUP(C88,'База калорий'!A101:Z103,11,FALSE)</f>
        <v>#N/A</v>
      </c>
      <c r="AO88" t="e">
        <f>VLOOKUP(C88,'База калорий'!A101:Z103,12,FALSE)</f>
        <v>#N/A</v>
      </c>
      <c r="AP88" t="e">
        <f>VLOOKUP(C88,'База калорий'!A101:Z103,13,FALSE)</f>
        <v>#N/A</v>
      </c>
      <c r="AQ88" t="e">
        <f>VLOOKUP(C88,'База калорий'!A101:Z103,14,FALSE)</f>
        <v>#N/A</v>
      </c>
      <c r="AR88" t="e">
        <f>VLOOKUP(C88,'База калорий'!A101:Z103,15,FALSE)</f>
        <v>#N/A</v>
      </c>
      <c r="AS88" t="e">
        <f>VLOOKUP(C88,'База калорий'!A101:Z103,16,FALSE)</f>
        <v>#N/A</v>
      </c>
      <c r="AT88" t="e">
        <f>VLOOKUP(C88,'База калорий'!A101:Z103,17,FALSE)</f>
        <v>#N/A</v>
      </c>
      <c r="AU88" t="e">
        <f>VLOOKUP(C88,'База калорий'!A101:Z103,18,FALSE)</f>
        <v>#N/A</v>
      </c>
      <c r="AV88" t="e">
        <f>VLOOKUP(C88,'База калорий'!A101:Z103,19,FALSE)</f>
        <v>#N/A</v>
      </c>
      <c r="AW88" t="e">
        <f>VLOOKUP(C88,'База калорий'!A101:Z103,20,FALSE)</f>
        <v>#N/A</v>
      </c>
      <c r="AX88" t="e">
        <f>VLOOKUP(C88,'База калорий'!A101:Z103,21,FALSE)</f>
        <v>#N/A</v>
      </c>
      <c r="AY88" t="e">
        <f>VLOOKUP(C88,'База калорий'!A101:Z103,22,FALSE)</f>
        <v>#N/A</v>
      </c>
      <c r="AZ88" t="e">
        <f>VLOOKUP(C88,'База калорий'!A101:Z103,23,FALSE)</f>
        <v>#N/A</v>
      </c>
      <c r="BA88" t="e">
        <f>VLOOKUP(C88,'База калорий'!A101:Z103,24,FALSE)</f>
        <v>#N/A</v>
      </c>
      <c r="BB88" t="e">
        <f>VLOOKUP(C88,'База калорий'!A101:Z103,25,FALSE)</f>
        <v>#N/A</v>
      </c>
      <c r="BC88" t="e">
        <f>VLOOKUP(C88,'База калорий'!A101:Z103,26,FALSE)</f>
        <v>#N/A</v>
      </c>
    </row>
    <row r="89" spans="1:55" x14ac:dyDescent="0.3">
      <c r="E89" t="str">
        <f t="shared" si="76"/>
        <v xml:space="preserve"> </v>
      </c>
      <c r="F89" t="str">
        <f t="shared" si="77"/>
        <v xml:space="preserve"> </v>
      </c>
      <c r="G89" t="str">
        <f t="shared" si="78"/>
        <v xml:space="preserve"> </v>
      </c>
      <c r="H89" t="str">
        <f t="shared" si="79"/>
        <v xml:space="preserve"> </v>
      </c>
      <c r="I89" t="str">
        <f t="shared" si="80"/>
        <v xml:space="preserve"> </v>
      </c>
      <c r="J89" t="str">
        <f t="shared" si="81"/>
        <v xml:space="preserve"> </v>
      </c>
      <c r="K89" t="str">
        <f t="shared" si="82"/>
        <v xml:space="preserve"> </v>
      </c>
      <c r="L89" t="str">
        <f t="shared" si="83"/>
        <v xml:space="preserve"> </v>
      </c>
      <c r="M89" t="str">
        <f t="shared" si="84"/>
        <v xml:space="preserve"> </v>
      </c>
      <c r="N89" t="str">
        <f t="shared" si="85"/>
        <v xml:space="preserve"> </v>
      </c>
      <c r="O89" t="str">
        <f t="shared" si="86"/>
        <v xml:space="preserve"> </v>
      </c>
      <c r="P89" t="str">
        <f t="shared" si="87"/>
        <v xml:space="preserve"> </v>
      </c>
      <c r="Q89" t="str">
        <f t="shared" si="88"/>
        <v xml:space="preserve"> </v>
      </c>
      <c r="R89" t="str">
        <f t="shared" si="89"/>
        <v xml:space="preserve"> </v>
      </c>
      <c r="S89" t="str">
        <f t="shared" si="90"/>
        <v xml:space="preserve"> </v>
      </c>
      <c r="T89" t="str">
        <f t="shared" si="91"/>
        <v xml:space="preserve"> </v>
      </c>
      <c r="U89" t="str">
        <f t="shared" si="92"/>
        <v xml:space="preserve"> </v>
      </c>
      <c r="V89" t="str">
        <f t="shared" si="93"/>
        <v xml:space="preserve"> </v>
      </c>
      <c r="W89" t="str">
        <f t="shared" si="94"/>
        <v xml:space="preserve"> </v>
      </c>
      <c r="X89" t="str">
        <f t="shared" si="95"/>
        <v xml:space="preserve"> </v>
      </c>
      <c r="Y89" t="str">
        <f t="shared" si="96"/>
        <v xml:space="preserve"> </v>
      </c>
      <c r="Z89" t="str">
        <f t="shared" si="97"/>
        <v xml:space="preserve"> </v>
      </c>
      <c r="AA89" t="str">
        <f t="shared" si="98"/>
        <v xml:space="preserve"> </v>
      </c>
      <c r="AB89" t="str">
        <f t="shared" si="99"/>
        <v xml:space="preserve"> </v>
      </c>
      <c r="AC89" t="str">
        <f t="shared" si="100"/>
        <v xml:space="preserve"> </v>
      </c>
      <c r="AE89" t="e">
        <f>VLOOKUP(C89,'База калорий'!A102:Z104,2,FALSE)</f>
        <v>#N/A</v>
      </c>
      <c r="AF89" t="e">
        <f>VLOOKUP(C89,'База калорий'!A102:Z104,3,FALSE)</f>
        <v>#N/A</v>
      </c>
      <c r="AG89" t="e">
        <f>VLOOKUP(C89,'База калорий'!A102:Z104,4,FALSE)</f>
        <v>#N/A</v>
      </c>
      <c r="AH89" t="e">
        <f>VLOOKUP(C89,'База калорий'!A102:Z104,5,FALSE)</f>
        <v>#N/A</v>
      </c>
      <c r="AI89" t="e">
        <f>VLOOKUP(C89,'База калорий'!A102:Z104,6,FALSE)</f>
        <v>#N/A</v>
      </c>
      <c r="AJ89" t="e">
        <f>VLOOKUP(C89,'База калорий'!A102:Z104,7,FALSE)</f>
        <v>#N/A</v>
      </c>
      <c r="AK89" t="e">
        <f>VLOOKUP(C89,'База калорий'!A102:Z104,8,FALSE)</f>
        <v>#N/A</v>
      </c>
      <c r="AL89" t="e">
        <f>VLOOKUP(C89,'База калорий'!A102:Z104,9,FALSE)</f>
        <v>#N/A</v>
      </c>
      <c r="AM89" t="e">
        <f>VLOOKUP(C89,'База калорий'!A102:Z104,10,FALSE)</f>
        <v>#N/A</v>
      </c>
      <c r="AN89" t="e">
        <f>VLOOKUP(C89,'База калорий'!A102:Z104,11,FALSE)</f>
        <v>#N/A</v>
      </c>
      <c r="AO89" t="e">
        <f>VLOOKUP(C89,'База калорий'!A102:Z104,12,FALSE)</f>
        <v>#N/A</v>
      </c>
      <c r="AP89" t="e">
        <f>VLOOKUP(C89,'База калорий'!A102:Z104,13,FALSE)</f>
        <v>#N/A</v>
      </c>
      <c r="AQ89" t="e">
        <f>VLOOKUP(C89,'База калорий'!A102:Z104,14,FALSE)</f>
        <v>#N/A</v>
      </c>
      <c r="AR89" t="e">
        <f>VLOOKUP(C89,'База калорий'!A102:Z104,15,FALSE)</f>
        <v>#N/A</v>
      </c>
      <c r="AS89" t="e">
        <f>VLOOKUP(C89,'База калорий'!A102:Z104,16,FALSE)</f>
        <v>#N/A</v>
      </c>
      <c r="AT89" t="e">
        <f>VLOOKUP(C89,'База калорий'!A102:Z104,17,FALSE)</f>
        <v>#N/A</v>
      </c>
      <c r="AU89" t="e">
        <f>VLOOKUP(C89,'База калорий'!A102:Z104,18,FALSE)</f>
        <v>#N/A</v>
      </c>
      <c r="AV89" t="e">
        <f>VLOOKUP(C89,'База калорий'!A102:Z104,19,FALSE)</f>
        <v>#N/A</v>
      </c>
      <c r="AW89" t="e">
        <f>VLOOKUP(C89,'База калорий'!A102:Z104,20,FALSE)</f>
        <v>#N/A</v>
      </c>
      <c r="AX89" t="e">
        <f>VLOOKUP(C89,'База калорий'!A102:Z104,21,FALSE)</f>
        <v>#N/A</v>
      </c>
      <c r="AY89" t="e">
        <f>VLOOKUP(C89,'База калорий'!A102:Z104,22,FALSE)</f>
        <v>#N/A</v>
      </c>
      <c r="AZ89" t="e">
        <f>VLOOKUP(C89,'База калорий'!A102:Z104,23,FALSE)</f>
        <v>#N/A</v>
      </c>
      <c r="BA89" t="e">
        <f>VLOOKUP(C89,'База калорий'!A102:Z104,24,FALSE)</f>
        <v>#N/A</v>
      </c>
      <c r="BB89" t="e">
        <f>VLOOKUP(C89,'База калорий'!A102:Z104,25,FALSE)</f>
        <v>#N/A</v>
      </c>
      <c r="BC89" t="e">
        <f>VLOOKUP(C89,'База калорий'!A102:Z104,26,FALSE)</f>
        <v>#N/A</v>
      </c>
    </row>
    <row r="90" spans="1:55" x14ac:dyDescent="0.3">
      <c r="E90" t="str">
        <f t="shared" si="76"/>
        <v xml:space="preserve"> </v>
      </c>
      <c r="F90" t="str">
        <f t="shared" si="77"/>
        <v xml:space="preserve"> </v>
      </c>
      <c r="G90" t="str">
        <f t="shared" si="78"/>
        <v xml:space="preserve"> </v>
      </c>
      <c r="H90" t="str">
        <f t="shared" si="79"/>
        <v xml:space="preserve"> </v>
      </c>
      <c r="I90" t="str">
        <f t="shared" si="80"/>
        <v xml:space="preserve"> </v>
      </c>
      <c r="J90" t="str">
        <f t="shared" si="81"/>
        <v xml:space="preserve"> </v>
      </c>
      <c r="K90" t="str">
        <f t="shared" si="82"/>
        <v xml:space="preserve"> </v>
      </c>
      <c r="L90" t="str">
        <f t="shared" si="83"/>
        <v xml:space="preserve"> </v>
      </c>
      <c r="M90" t="str">
        <f t="shared" si="84"/>
        <v xml:space="preserve"> </v>
      </c>
      <c r="N90" t="str">
        <f t="shared" si="85"/>
        <v xml:space="preserve"> </v>
      </c>
      <c r="O90" t="str">
        <f t="shared" si="86"/>
        <v xml:space="preserve"> </v>
      </c>
      <c r="P90" t="str">
        <f t="shared" si="87"/>
        <v xml:space="preserve"> </v>
      </c>
      <c r="Q90" t="str">
        <f t="shared" si="88"/>
        <v xml:space="preserve"> </v>
      </c>
      <c r="R90" t="str">
        <f t="shared" si="89"/>
        <v xml:space="preserve"> </v>
      </c>
      <c r="S90" t="str">
        <f t="shared" si="90"/>
        <v xml:space="preserve"> </v>
      </c>
      <c r="T90" t="str">
        <f t="shared" si="91"/>
        <v xml:space="preserve"> </v>
      </c>
      <c r="U90" t="str">
        <f t="shared" si="92"/>
        <v xml:space="preserve"> </v>
      </c>
      <c r="V90" t="str">
        <f t="shared" si="93"/>
        <v xml:space="preserve"> </v>
      </c>
      <c r="W90" t="str">
        <f t="shared" si="94"/>
        <v xml:space="preserve"> </v>
      </c>
      <c r="X90" t="str">
        <f t="shared" si="95"/>
        <v xml:space="preserve"> </v>
      </c>
      <c r="Y90" t="str">
        <f t="shared" si="96"/>
        <v xml:space="preserve"> </v>
      </c>
      <c r="Z90" t="str">
        <f t="shared" si="97"/>
        <v xml:space="preserve"> </v>
      </c>
      <c r="AA90" t="str">
        <f t="shared" si="98"/>
        <v xml:space="preserve"> </v>
      </c>
      <c r="AB90" t="str">
        <f t="shared" si="99"/>
        <v xml:space="preserve"> </v>
      </c>
      <c r="AC90" t="str">
        <f t="shared" si="100"/>
        <v xml:space="preserve"> </v>
      </c>
      <c r="AE90" t="e">
        <f>VLOOKUP(C90,'База калорий'!A103:Z105,2,FALSE)</f>
        <v>#N/A</v>
      </c>
      <c r="AF90" t="e">
        <f>VLOOKUP(C90,'База калорий'!A103:Z105,3,FALSE)</f>
        <v>#N/A</v>
      </c>
      <c r="AG90" t="e">
        <f>VLOOKUP(C90,'База калорий'!A103:Z105,4,FALSE)</f>
        <v>#N/A</v>
      </c>
      <c r="AH90" t="e">
        <f>VLOOKUP(C90,'База калорий'!A103:Z105,5,FALSE)</f>
        <v>#N/A</v>
      </c>
      <c r="AI90" t="e">
        <f>VLOOKUP(C90,'База калорий'!A103:Z105,6,FALSE)</f>
        <v>#N/A</v>
      </c>
      <c r="AJ90" t="e">
        <f>VLOOKUP(C90,'База калорий'!A103:Z105,7,FALSE)</f>
        <v>#N/A</v>
      </c>
      <c r="AK90" t="e">
        <f>VLOOKUP(C90,'База калорий'!A103:Z105,8,FALSE)</f>
        <v>#N/A</v>
      </c>
      <c r="AL90" t="e">
        <f>VLOOKUP(C90,'База калорий'!A103:Z105,9,FALSE)</f>
        <v>#N/A</v>
      </c>
      <c r="AM90" t="e">
        <f>VLOOKUP(C90,'База калорий'!A103:Z105,10,FALSE)</f>
        <v>#N/A</v>
      </c>
      <c r="AN90" t="e">
        <f>VLOOKUP(C90,'База калорий'!A103:Z105,11,FALSE)</f>
        <v>#N/A</v>
      </c>
      <c r="AO90" t="e">
        <f>VLOOKUP(C90,'База калорий'!A103:Z105,12,FALSE)</f>
        <v>#N/A</v>
      </c>
      <c r="AP90" t="e">
        <f>VLOOKUP(C90,'База калорий'!A103:Z105,13,FALSE)</f>
        <v>#N/A</v>
      </c>
      <c r="AQ90" t="e">
        <f>VLOOKUP(C90,'База калорий'!A103:Z105,14,FALSE)</f>
        <v>#N/A</v>
      </c>
      <c r="AR90" t="e">
        <f>VLOOKUP(C90,'База калорий'!A103:Z105,15,FALSE)</f>
        <v>#N/A</v>
      </c>
      <c r="AS90" t="e">
        <f>VLOOKUP(C90,'База калорий'!A103:Z105,16,FALSE)</f>
        <v>#N/A</v>
      </c>
      <c r="AT90" t="e">
        <f>VLOOKUP(C90,'База калорий'!A103:Z105,17,FALSE)</f>
        <v>#N/A</v>
      </c>
      <c r="AU90" t="e">
        <f>VLOOKUP(C90,'База калорий'!A103:Z105,18,FALSE)</f>
        <v>#N/A</v>
      </c>
      <c r="AV90" t="e">
        <f>VLOOKUP(C90,'База калорий'!A103:Z105,19,FALSE)</f>
        <v>#N/A</v>
      </c>
      <c r="AW90" t="e">
        <f>VLOOKUP(C90,'База калорий'!A103:Z105,20,FALSE)</f>
        <v>#N/A</v>
      </c>
      <c r="AX90" t="e">
        <f>VLOOKUP(C90,'База калорий'!A103:Z105,21,FALSE)</f>
        <v>#N/A</v>
      </c>
      <c r="AY90" t="e">
        <f>VLOOKUP(C90,'База калорий'!A103:Z105,22,FALSE)</f>
        <v>#N/A</v>
      </c>
      <c r="AZ90" t="e">
        <f>VLOOKUP(C90,'База калорий'!A103:Z105,23,FALSE)</f>
        <v>#N/A</v>
      </c>
      <c r="BA90" t="e">
        <f>VLOOKUP(C90,'База калорий'!A103:Z105,24,FALSE)</f>
        <v>#N/A</v>
      </c>
      <c r="BB90" t="e">
        <f>VLOOKUP(C90,'База калорий'!A103:Z105,25,FALSE)</f>
        <v>#N/A</v>
      </c>
      <c r="BC90" t="e">
        <f>VLOOKUP(C90,'База калорий'!A103:Z105,26,FALSE)</f>
        <v>#N/A</v>
      </c>
    </row>
    <row r="91" spans="1:55" x14ac:dyDescent="0.3">
      <c r="E91" t="str">
        <f t="shared" si="76"/>
        <v xml:space="preserve"> </v>
      </c>
      <c r="F91" t="str">
        <f t="shared" si="77"/>
        <v xml:space="preserve"> </v>
      </c>
      <c r="G91" t="str">
        <f t="shared" si="78"/>
        <v xml:space="preserve"> </v>
      </c>
      <c r="H91" t="str">
        <f t="shared" si="79"/>
        <v xml:space="preserve"> </v>
      </c>
      <c r="I91" t="str">
        <f t="shared" si="80"/>
        <v xml:space="preserve"> </v>
      </c>
      <c r="J91" t="str">
        <f t="shared" si="81"/>
        <v xml:space="preserve"> </v>
      </c>
      <c r="K91" t="str">
        <f t="shared" si="82"/>
        <v xml:space="preserve"> </v>
      </c>
      <c r="L91" t="str">
        <f t="shared" si="83"/>
        <v xml:space="preserve"> </v>
      </c>
      <c r="M91" t="str">
        <f t="shared" si="84"/>
        <v xml:space="preserve"> </v>
      </c>
      <c r="N91" t="str">
        <f t="shared" si="85"/>
        <v xml:space="preserve"> </v>
      </c>
      <c r="O91" t="str">
        <f t="shared" si="86"/>
        <v xml:space="preserve"> </v>
      </c>
      <c r="P91" t="str">
        <f t="shared" si="87"/>
        <v xml:space="preserve"> </v>
      </c>
      <c r="Q91" t="str">
        <f t="shared" si="88"/>
        <v xml:space="preserve"> </v>
      </c>
      <c r="R91" t="str">
        <f t="shared" si="89"/>
        <v xml:space="preserve"> </v>
      </c>
      <c r="S91" t="str">
        <f t="shared" si="90"/>
        <v xml:space="preserve"> </v>
      </c>
      <c r="T91" t="str">
        <f t="shared" si="91"/>
        <v xml:space="preserve"> </v>
      </c>
      <c r="U91" t="str">
        <f t="shared" si="92"/>
        <v xml:space="preserve"> </v>
      </c>
      <c r="V91" t="str">
        <f t="shared" si="93"/>
        <v xml:space="preserve"> </v>
      </c>
      <c r="W91" t="str">
        <f t="shared" si="94"/>
        <v xml:space="preserve"> </v>
      </c>
      <c r="X91" t="str">
        <f t="shared" si="95"/>
        <v xml:space="preserve"> </v>
      </c>
      <c r="Y91" t="str">
        <f t="shared" si="96"/>
        <v xml:space="preserve"> </v>
      </c>
      <c r="Z91" t="str">
        <f t="shared" si="97"/>
        <v xml:space="preserve"> </v>
      </c>
      <c r="AA91" t="str">
        <f t="shared" si="98"/>
        <v xml:space="preserve"> </v>
      </c>
      <c r="AB91" t="str">
        <f t="shared" si="99"/>
        <v xml:space="preserve"> </v>
      </c>
      <c r="AC91" t="str">
        <f t="shared" si="100"/>
        <v xml:space="preserve"> </v>
      </c>
      <c r="AE91" t="e">
        <f>VLOOKUP(C91,'База калорий'!A104:Z106,2,FALSE)</f>
        <v>#N/A</v>
      </c>
      <c r="AF91" t="e">
        <f>VLOOKUP(C91,'База калорий'!A104:Z106,3,FALSE)</f>
        <v>#N/A</v>
      </c>
      <c r="AG91" t="e">
        <f>VLOOKUP(C91,'База калорий'!A104:Z106,4,FALSE)</f>
        <v>#N/A</v>
      </c>
      <c r="AH91" t="e">
        <f>VLOOKUP(C91,'База калорий'!A104:Z106,5,FALSE)</f>
        <v>#N/A</v>
      </c>
      <c r="AI91" t="e">
        <f>VLOOKUP(C91,'База калорий'!A104:Z106,6,FALSE)</f>
        <v>#N/A</v>
      </c>
      <c r="AJ91" t="e">
        <f>VLOOKUP(C91,'База калорий'!A104:Z106,7,FALSE)</f>
        <v>#N/A</v>
      </c>
      <c r="AK91" t="e">
        <f>VLOOKUP(C91,'База калорий'!A104:Z106,8,FALSE)</f>
        <v>#N/A</v>
      </c>
      <c r="AL91" t="e">
        <f>VLOOKUP(C91,'База калорий'!A104:Z106,9,FALSE)</f>
        <v>#N/A</v>
      </c>
      <c r="AM91" t="e">
        <f>VLOOKUP(C91,'База калорий'!A104:Z106,10,FALSE)</f>
        <v>#N/A</v>
      </c>
      <c r="AN91" t="e">
        <f>VLOOKUP(C91,'База калорий'!A104:Z106,11,FALSE)</f>
        <v>#N/A</v>
      </c>
      <c r="AO91" t="e">
        <f>VLOOKUP(C91,'База калорий'!A104:Z106,12,FALSE)</f>
        <v>#N/A</v>
      </c>
      <c r="AP91" t="e">
        <f>VLOOKUP(C91,'База калорий'!A104:Z106,13,FALSE)</f>
        <v>#N/A</v>
      </c>
      <c r="AQ91" t="e">
        <f>VLOOKUP(C91,'База калорий'!A104:Z106,14,FALSE)</f>
        <v>#N/A</v>
      </c>
      <c r="AR91" t="e">
        <f>VLOOKUP(C91,'База калорий'!A104:Z106,15,FALSE)</f>
        <v>#N/A</v>
      </c>
      <c r="AS91" t="e">
        <f>VLOOKUP(C91,'База калорий'!A104:Z106,16,FALSE)</f>
        <v>#N/A</v>
      </c>
      <c r="AT91" t="e">
        <f>VLOOKUP(C91,'База калорий'!A104:Z106,17,FALSE)</f>
        <v>#N/A</v>
      </c>
      <c r="AU91" t="e">
        <f>VLOOKUP(C91,'База калорий'!A104:Z106,18,FALSE)</f>
        <v>#N/A</v>
      </c>
      <c r="AV91" t="e">
        <f>VLOOKUP(C91,'База калорий'!A104:Z106,19,FALSE)</f>
        <v>#N/A</v>
      </c>
      <c r="AW91" t="e">
        <f>VLOOKUP(C91,'База калорий'!A104:Z106,20,FALSE)</f>
        <v>#N/A</v>
      </c>
      <c r="AX91" t="e">
        <f>VLOOKUP(C91,'База калорий'!A104:Z106,21,FALSE)</f>
        <v>#N/A</v>
      </c>
      <c r="AY91" t="e">
        <f>VLOOKUP(C91,'База калорий'!A104:Z106,22,FALSE)</f>
        <v>#N/A</v>
      </c>
      <c r="AZ91" t="e">
        <f>VLOOKUP(C91,'База калорий'!A104:Z106,23,FALSE)</f>
        <v>#N/A</v>
      </c>
      <c r="BA91" t="e">
        <f>VLOOKUP(C91,'База калорий'!A104:Z106,24,FALSE)</f>
        <v>#N/A</v>
      </c>
      <c r="BB91" t="e">
        <f>VLOOKUP(C91,'База калорий'!A104:Z106,25,FALSE)</f>
        <v>#N/A</v>
      </c>
      <c r="BC91" t="e">
        <f>VLOOKUP(C91,'База калорий'!A104:Z106,26,FALSE)</f>
        <v>#N/A</v>
      </c>
    </row>
    <row r="92" spans="1:55" x14ac:dyDescent="0.3">
      <c r="E92" t="str">
        <f t="shared" si="76"/>
        <v xml:space="preserve"> </v>
      </c>
      <c r="F92" t="str">
        <f t="shared" si="77"/>
        <v xml:space="preserve"> </v>
      </c>
      <c r="G92" t="str">
        <f t="shared" si="78"/>
        <v xml:space="preserve"> </v>
      </c>
      <c r="H92" t="str">
        <f t="shared" si="79"/>
        <v xml:space="preserve"> </v>
      </c>
      <c r="I92" t="str">
        <f t="shared" si="80"/>
        <v xml:space="preserve"> </v>
      </c>
      <c r="J92" t="str">
        <f t="shared" si="81"/>
        <v xml:space="preserve"> </v>
      </c>
      <c r="K92" t="str">
        <f t="shared" si="82"/>
        <v xml:space="preserve"> </v>
      </c>
      <c r="L92" t="str">
        <f t="shared" si="83"/>
        <v xml:space="preserve"> </v>
      </c>
      <c r="M92" t="str">
        <f t="shared" si="84"/>
        <v xml:space="preserve"> </v>
      </c>
      <c r="N92" t="str">
        <f t="shared" si="85"/>
        <v xml:space="preserve"> </v>
      </c>
      <c r="O92" t="str">
        <f t="shared" si="86"/>
        <v xml:space="preserve"> </v>
      </c>
      <c r="P92" t="str">
        <f t="shared" si="87"/>
        <v xml:space="preserve"> </v>
      </c>
      <c r="Q92" t="str">
        <f t="shared" si="88"/>
        <v xml:space="preserve"> </v>
      </c>
      <c r="R92" t="str">
        <f t="shared" si="89"/>
        <v xml:space="preserve"> </v>
      </c>
      <c r="S92" t="str">
        <f t="shared" si="90"/>
        <v xml:space="preserve"> </v>
      </c>
      <c r="T92" t="str">
        <f t="shared" si="91"/>
        <v xml:space="preserve"> </v>
      </c>
      <c r="U92" t="str">
        <f t="shared" si="92"/>
        <v xml:space="preserve"> </v>
      </c>
      <c r="V92" t="str">
        <f t="shared" si="93"/>
        <v xml:space="preserve"> </v>
      </c>
      <c r="W92" t="str">
        <f t="shared" si="94"/>
        <v xml:space="preserve"> </v>
      </c>
      <c r="X92" t="str">
        <f t="shared" si="95"/>
        <v xml:space="preserve"> </v>
      </c>
      <c r="Y92" t="str">
        <f t="shared" si="96"/>
        <v xml:space="preserve"> </v>
      </c>
      <c r="Z92" t="str">
        <f t="shared" si="97"/>
        <v xml:space="preserve"> </v>
      </c>
      <c r="AA92" t="str">
        <f t="shared" si="98"/>
        <v xml:space="preserve"> </v>
      </c>
      <c r="AB92" t="str">
        <f t="shared" si="99"/>
        <v xml:space="preserve"> </v>
      </c>
      <c r="AC92" t="str">
        <f t="shared" si="100"/>
        <v xml:space="preserve"> </v>
      </c>
      <c r="AE92" t="e">
        <f>VLOOKUP(C92,'База калорий'!A105:Z107,2,FALSE)</f>
        <v>#N/A</v>
      </c>
      <c r="AF92" t="e">
        <f>VLOOKUP(C92,'База калорий'!A105:Z107,3,FALSE)</f>
        <v>#N/A</v>
      </c>
      <c r="AG92" t="e">
        <f>VLOOKUP(C92,'База калорий'!A105:Z107,4,FALSE)</f>
        <v>#N/A</v>
      </c>
      <c r="AH92" t="e">
        <f>VLOOKUP(C92,'База калорий'!A105:Z107,5,FALSE)</f>
        <v>#N/A</v>
      </c>
      <c r="AI92" t="e">
        <f>VLOOKUP(C92,'База калорий'!A105:Z107,6,FALSE)</f>
        <v>#N/A</v>
      </c>
      <c r="AJ92" t="e">
        <f>VLOOKUP(C92,'База калорий'!A105:Z107,7,FALSE)</f>
        <v>#N/A</v>
      </c>
      <c r="AK92" t="e">
        <f>VLOOKUP(C92,'База калорий'!A105:Z107,8,FALSE)</f>
        <v>#N/A</v>
      </c>
      <c r="AL92" t="e">
        <f>VLOOKUP(C92,'База калорий'!A105:Z107,9,FALSE)</f>
        <v>#N/A</v>
      </c>
      <c r="AM92" t="e">
        <f>VLOOKUP(C92,'База калорий'!A105:Z107,10,FALSE)</f>
        <v>#N/A</v>
      </c>
      <c r="AN92" t="e">
        <f>VLOOKUP(C92,'База калорий'!A105:Z107,11,FALSE)</f>
        <v>#N/A</v>
      </c>
      <c r="AO92" t="e">
        <f>VLOOKUP(C92,'База калорий'!A105:Z107,12,FALSE)</f>
        <v>#N/A</v>
      </c>
      <c r="AP92" t="e">
        <f>VLOOKUP(C92,'База калорий'!A105:Z107,13,FALSE)</f>
        <v>#N/A</v>
      </c>
      <c r="AQ92" t="e">
        <f>VLOOKUP(C92,'База калорий'!A105:Z107,14,FALSE)</f>
        <v>#N/A</v>
      </c>
      <c r="AR92" t="e">
        <f>VLOOKUP(C92,'База калорий'!A105:Z107,15,FALSE)</f>
        <v>#N/A</v>
      </c>
      <c r="AS92" t="e">
        <f>VLOOKUP(C92,'База калорий'!A105:Z107,16,FALSE)</f>
        <v>#N/A</v>
      </c>
      <c r="AT92" t="e">
        <f>VLOOKUP(C92,'База калорий'!A105:Z107,17,FALSE)</f>
        <v>#N/A</v>
      </c>
      <c r="AU92" t="e">
        <f>VLOOKUP(C92,'База калорий'!A105:Z107,18,FALSE)</f>
        <v>#N/A</v>
      </c>
      <c r="AV92" t="e">
        <f>VLOOKUP(C92,'База калорий'!A105:Z107,19,FALSE)</f>
        <v>#N/A</v>
      </c>
      <c r="AW92" t="e">
        <f>VLOOKUP(C92,'База калорий'!A105:Z107,20,FALSE)</f>
        <v>#N/A</v>
      </c>
      <c r="AX92" t="e">
        <f>VLOOKUP(C92,'База калорий'!A105:Z107,21,FALSE)</f>
        <v>#N/A</v>
      </c>
      <c r="AY92" t="e">
        <f>VLOOKUP(C92,'База калорий'!A105:Z107,22,FALSE)</f>
        <v>#N/A</v>
      </c>
      <c r="AZ92" t="e">
        <f>VLOOKUP(C92,'База калорий'!A105:Z107,23,FALSE)</f>
        <v>#N/A</v>
      </c>
      <c r="BA92" t="e">
        <f>VLOOKUP(C92,'База калорий'!A105:Z107,24,FALSE)</f>
        <v>#N/A</v>
      </c>
      <c r="BB92" t="e">
        <f>VLOOKUP(C92,'База калорий'!A105:Z107,25,FALSE)</f>
        <v>#N/A</v>
      </c>
      <c r="BC92" t="e">
        <f>VLOOKUP(C92,'База калорий'!A105:Z107,26,FALSE)</f>
        <v>#N/A</v>
      </c>
    </row>
    <row r="93" spans="1:55" x14ac:dyDescent="0.3">
      <c r="E93" t="str">
        <f t="shared" si="76"/>
        <v xml:space="preserve"> </v>
      </c>
      <c r="F93" t="str">
        <f t="shared" si="77"/>
        <v xml:space="preserve"> </v>
      </c>
      <c r="G93" t="str">
        <f t="shared" si="78"/>
        <v xml:space="preserve"> </v>
      </c>
      <c r="H93" t="str">
        <f t="shared" si="79"/>
        <v xml:space="preserve"> </v>
      </c>
      <c r="I93" t="str">
        <f t="shared" si="80"/>
        <v xml:space="preserve"> </v>
      </c>
      <c r="J93" t="str">
        <f t="shared" si="81"/>
        <v xml:space="preserve"> </v>
      </c>
      <c r="K93" t="str">
        <f t="shared" si="82"/>
        <v xml:space="preserve"> </v>
      </c>
      <c r="L93" t="str">
        <f t="shared" si="83"/>
        <v xml:space="preserve"> </v>
      </c>
      <c r="M93" t="str">
        <f t="shared" si="84"/>
        <v xml:space="preserve"> </v>
      </c>
      <c r="N93" t="str">
        <f t="shared" si="85"/>
        <v xml:space="preserve"> </v>
      </c>
      <c r="O93" t="str">
        <f t="shared" si="86"/>
        <v xml:space="preserve"> </v>
      </c>
      <c r="P93" t="str">
        <f t="shared" si="87"/>
        <v xml:space="preserve"> </v>
      </c>
      <c r="Q93" t="str">
        <f t="shared" si="88"/>
        <v xml:space="preserve"> </v>
      </c>
      <c r="R93" t="str">
        <f t="shared" si="89"/>
        <v xml:space="preserve"> </v>
      </c>
      <c r="S93" t="str">
        <f t="shared" si="90"/>
        <v xml:space="preserve"> </v>
      </c>
      <c r="T93" t="str">
        <f t="shared" si="91"/>
        <v xml:space="preserve"> </v>
      </c>
      <c r="U93" t="str">
        <f t="shared" si="92"/>
        <v xml:space="preserve"> </v>
      </c>
      <c r="V93" t="str">
        <f t="shared" si="93"/>
        <v xml:space="preserve"> </v>
      </c>
      <c r="W93" t="str">
        <f t="shared" si="94"/>
        <v xml:space="preserve"> </v>
      </c>
      <c r="X93" t="str">
        <f t="shared" si="95"/>
        <v xml:space="preserve"> </v>
      </c>
      <c r="Y93" t="str">
        <f t="shared" si="96"/>
        <v xml:space="preserve"> </v>
      </c>
      <c r="Z93" t="str">
        <f t="shared" si="97"/>
        <v xml:space="preserve"> </v>
      </c>
      <c r="AA93" t="str">
        <f t="shared" si="98"/>
        <v xml:space="preserve"> </v>
      </c>
      <c r="AB93" t="str">
        <f t="shared" si="99"/>
        <v xml:space="preserve"> </v>
      </c>
      <c r="AC93" t="str">
        <f t="shared" si="100"/>
        <v xml:space="preserve"> </v>
      </c>
      <c r="AE93" t="e">
        <f>VLOOKUP(C93,'База калорий'!A106:Z108,2,FALSE)</f>
        <v>#N/A</v>
      </c>
      <c r="AF93" t="e">
        <f>VLOOKUP(C93,'База калорий'!A106:Z108,3,FALSE)</f>
        <v>#N/A</v>
      </c>
      <c r="AG93" t="e">
        <f>VLOOKUP(C93,'База калорий'!A106:Z108,4,FALSE)</f>
        <v>#N/A</v>
      </c>
      <c r="AH93" t="e">
        <f>VLOOKUP(C93,'База калорий'!A106:Z108,5,FALSE)</f>
        <v>#N/A</v>
      </c>
      <c r="AI93" t="e">
        <f>VLOOKUP(C93,'База калорий'!A106:Z108,6,FALSE)</f>
        <v>#N/A</v>
      </c>
      <c r="AJ93" t="e">
        <f>VLOOKUP(C93,'База калорий'!A106:Z108,7,FALSE)</f>
        <v>#N/A</v>
      </c>
      <c r="AK93" t="e">
        <f>VLOOKUP(C93,'База калорий'!A106:Z108,8,FALSE)</f>
        <v>#N/A</v>
      </c>
      <c r="AL93" t="e">
        <f>VLOOKUP(C93,'База калорий'!A106:Z108,9,FALSE)</f>
        <v>#N/A</v>
      </c>
      <c r="AM93" t="e">
        <f>VLOOKUP(C93,'База калорий'!A106:Z108,10,FALSE)</f>
        <v>#N/A</v>
      </c>
      <c r="AN93" t="e">
        <f>VLOOKUP(C93,'База калорий'!A106:Z108,11,FALSE)</f>
        <v>#N/A</v>
      </c>
      <c r="AO93" t="e">
        <f>VLOOKUP(C93,'База калорий'!A106:Z108,12,FALSE)</f>
        <v>#N/A</v>
      </c>
      <c r="AP93" t="e">
        <f>VLOOKUP(C93,'База калорий'!A106:Z108,13,FALSE)</f>
        <v>#N/A</v>
      </c>
      <c r="AQ93" t="e">
        <f>VLOOKUP(C93,'База калорий'!A106:Z108,14,FALSE)</f>
        <v>#N/A</v>
      </c>
      <c r="AR93" t="e">
        <f>VLOOKUP(C93,'База калорий'!A106:Z108,15,FALSE)</f>
        <v>#N/A</v>
      </c>
      <c r="AS93" t="e">
        <f>VLOOKUP(C93,'База калорий'!A106:Z108,16,FALSE)</f>
        <v>#N/A</v>
      </c>
      <c r="AT93" t="e">
        <f>VLOOKUP(C93,'База калорий'!A106:Z108,17,FALSE)</f>
        <v>#N/A</v>
      </c>
      <c r="AU93" t="e">
        <f>VLOOKUP(C93,'База калорий'!A106:Z108,18,FALSE)</f>
        <v>#N/A</v>
      </c>
      <c r="AV93" t="e">
        <f>VLOOKUP(C93,'База калорий'!A106:Z108,19,FALSE)</f>
        <v>#N/A</v>
      </c>
      <c r="AW93" t="e">
        <f>VLOOKUP(C93,'База калорий'!A106:Z108,20,FALSE)</f>
        <v>#N/A</v>
      </c>
      <c r="AX93" t="e">
        <f>VLOOKUP(C93,'База калорий'!A106:Z108,21,FALSE)</f>
        <v>#N/A</v>
      </c>
      <c r="AY93" t="e">
        <f>VLOOKUP(C93,'База калорий'!A106:Z108,22,FALSE)</f>
        <v>#N/A</v>
      </c>
      <c r="AZ93" t="e">
        <f>VLOOKUP(C93,'База калорий'!A106:Z108,23,FALSE)</f>
        <v>#N/A</v>
      </c>
      <c r="BA93" t="e">
        <f>VLOOKUP(C93,'База калорий'!A106:Z108,24,FALSE)</f>
        <v>#N/A</v>
      </c>
      <c r="BB93" t="e">
        <f>VLOOKUP(C93,'База калорий'!A106:Z108,25,FALSE)</f>
        <v>#N/A</v>
      </c>
      <c r="BC93" t="e">
        <f>VLOOKUP(C93,'База калорий'!A106:Z108,26,FALSE)</f>
        <v>#N/A</v>
      </c>
    </row>
    <row r="94" spans="1:55" x14ac:dyDescent="0.3">
      <c r="E94" t="str">
        <f t="shared" si="76"/>
        <v xml:space="preserve"> </v>
      </c>
      <c r="F94" t="str">
        <f t="shared" si="77"/>
        <v xml:space="preserve"> </v>
      </c>
      <c r="G94" t="str">
        <f t="shared" si="78"/>
        <v xml:space="preserve"> </v>
      </c>
      <c r="H94" t="str">
        <f t="shared" si="79"/>
        <v xml:space="preserve"> </v>
      </c>
      <c r="I94" t="str">
        <f t="shared" si="80"/>
        <v xml:space="preserve"> </v>
      </c>
      <c r="J94" t="str">
        <f t="shared" si="81"/>
        <v xml:space="preserve"> </v>
      </c>
      <c r="K94" t="str">
        <f t="shared" si="82"/>
        <v xml:space="preserve"> </v>
      </c>
      <c r="L94" t="str">
        <f t="shared" si="83"/>
        <v xml:space="preserve"> </v>
      </c>
      <c r="M94" t="str">
        <f t="shared" si="84"/>
        <v xml:space="preserve"> </v>
      </c>
      <c r="N94" t="str">
        <f t="shared" si="85"/>
        <v xml:space="preserve"> </v>
      </c>
      <c r="O94" t="str">
        <f t="shared" si="86"/>
        <v xml:space="preserve"> </v>
      </c>
      <c r="P94" t="str">
        <f t="shared" si="87"/>
        <v xml:space="preserve"> </v>
      </c>
      <c r="Q94" t="str">
        <f t="shared" si="88"/>
        <v xml:space="preserve"> </v>
      </c>
      <c r="R94" t="str">
        <f t="shared" si="89"/>
        <v xml:space="preserve"> </v>
      </c>
      <c r="S94" t="str">
        <f t="shared" si="90"/>
        <v xml:space="preserve"> </v>
      </c>
      <c r="T94" t="str">
        <f t="shared" si="91"/>
        <v xml:space="preserve"> </v>
      </c>
      <c r="U94" t="str">
        <f t="shared" si="92"/>
        <v xml:space="preserve"> </v>
      </c>
      <c r="V94" t="str">
        <f t="shared" si="93"/>
        <v xml:space="preserve"> </v>
      </c>
      <c r="W94" t="str">
        <f t="shared" si="94"/>
        <v xml:space="preserve"> </v>
      </c>
      <c r="X94" t="str">
        <f t="shared" si="95"/>
        <v xml:space="preserve"> </v>
      </c>
      <c r="Y94" t="str">
        <f t="shared" si="96"/>
        <v xml:space="preserve"> </v>
      </c>
      <c r="Z94" t="str">
        <f t="shared" si="97"/>
        <v xml:space="preserve"> </v>
      </c>
      <c r="AA94" t="str">
        <f t="shared" si="98"/>
        <v xml:space="preserve"> </v>
      </c>
      <c r="AB94" t="str">
        <f t="shared" si="99"/>
        <v xml:space="preserve"> </v>
      </c>
      <c r="AC94" t="str">
        <f t="shared" si="100"/>
        <v xml:space="preserve"> </v>
      </c>
      <c r="AE94" t="e">
        <f>VLOOKUP(C94,'База калорий'!A107:Z109,2,FALSE)</f>
        <v>#N/A</v>
      </c>
      <c r="AF94" t="e">
        <f>VLOOKUP(C94,'База калорий'!A107:Z109,3,FALSE)</f>
        <v>#N/A</v>
      </c>
      <c r="AG94" t="e">
        <f>VLOOKUP(C94,'База калорий'!A107:Z109,4,FALSE)</f>
        <v>#N/A</v>
      </c>
      <c r="AH94" t="e">
        <f>VLOOKUP(C94,'База калорий'!A107:Z109,5,FALSE)</f>
        <v>#N/A</v>
      </c>
      <c r="AI94" t="e">
        <f>VLOOKUP(C94,'База калорий'!A107:Z109,6,FALSE)</f>
        <v>#N/A</v>
      </c>
      <c r="AJ94" t="e">
        <f>VLOOKUP(C94,'База калорий'!A107:Z109,7,FALSE)</f>
        <v>#N/A</v>
      </c>
      <c r="AK94" t="e">
        <f>VLOOKUP(C94,'База калорий'!A107:Z109,8,FALSE)</f>
        <v>#N/A</v>
      </c>
      <c r="AL94" t="e">
        <f>VLOOKUP(C94,'База калорий'!A107:Z109,9,FALSE)</f>
        <v>#N/A</v>
      </c>
      <c r="AM94" t="e">
        <f>VLOOKUP(C94,'База калорий'!A107:Z109,10,FALSE)</f>
        <v>#N/A</v>
      </c>
      <c r="AN94" t="e">
        <f>VLOOKUP(C94,'База калорий'!A107:Z109,11,FALSE)</f>
        <v>#N/A</v>
      </c>
      <c r="AO94" t="e">
        <f>VLOOKUP(C94,'База калорий'!A107:Z109,12,FALSE)</f>
        <v>#N/A</v>
      </c>
      <c r="AP94" t="e">
        <f>VLOOKUP(C94,'База калорий'!A107:Z109,13,FALSE)</f>
        <v>#N/A</v>
      </c>
      <c r="AQ94" t="e">
        <f>VLOOKUP(C94,'База калорий'!A107:Z109,14,FALSE)</f>
        <v>#N/A</v>
      </c>
      <c r="AR94" t="e">
        <f>VLOOKUP(C94,'База калорий'!A107:Z109,15,FALSE)</f>
        <v>#N/A</v>
      </c>
      <c r="AS94" t="e">
        <f>VLOOKUP(C94,'База калорий'!A107:Z109,16,FALSE)</f>
        <v>#N/A</v>
      </c>
      <c r="AT94" t="e">
        <f>VLOOKUP(C94,'База калорий'!A107:Z109,17,FALSE)</f>
        <v>#N/A</v>
      </c>
      <c r="AU94" t="e">
        <f>VLOOKUP(C94,'База калорий'!A107:Z109,18,FALSE)</f>
        <v>#N/A</v>
      </c>
      <c r="AV94" t="e">
        <f>VLOOKUP(C94,'База калорий'!A107:Z109,19,FALSE)</f>
        <v>#N/A</v>
      </c>
      <c r="AW94" t="e">
        <f>VLOOKUP(C94,'База калорий'!A107:Z109,20,FALSE)</f>
        <v>#N/A</v>
      </c>
      <c r="AX94" t="e">
        <f>VLOOKUP(C94,'База калорий'!A107:Z109,21,FALSE)</f>
        <v>#N/A</v>
      </c>
      <c r="AY94" t="e">
        <f>VLOOKUP(C94,'База калорий'!A107:Z109,22,FALSE)</f>
        <v>#N/A</v>
      </c>
      <c r="AZ94" t="e">
        <f>VLOOKUP(C94,'База калорий'!A107:Z109,23,FALSE)</f>
        <v>#N/A</v>
      </c>
      <c r="BA94" t="e">
        <f>VLOOKUP(C94,'База калорий'!A107:Z109,24,FALSE)</f>
        <v>#N/A</v>
      </c>
      <c r="BB94" t="e">
        <f>VLOOKUP(C94,'База калорий'!A107:Z109,25,FALSE)</f>
        <v>#N/A</v>
      </c>
      <c r="BC94" t="e">
        <f>VLOOKUP(C94,'База калорий'!A107:Z109,26,FALSE)</f>
        <v>#N/A</v>
      </c>
    </row>
    <row r="95" spans="1:55" x14ac:dyDescent="0.3">
      <c r="E95" t="str">
        <f t="shared" si="76"/>
        <v xml:space="preserve"> </v>
      </c>
      <c r="F95" t="str">
        <f t="shared" si="77"/>
        <v xml:space="preserve"> </v>
      </c>
      <c r="G95" t="str">
        <f t="shared" si="78"/>
        <v xml:space="preserve"> </v>
      </c>
      <c r="H95" t="str">
        <f t="shared" si="79"/>
        <v xml:space="preserve"> </v>
      </c>
      <c r="I95" t="str">
        <f t="shared" si="80"/>
        <v xml:space="preserve"> </v>
      </c>
      <c r="J95" t="str">
        <f t="shared" si="81"/>
        <v xml:space="preserve"> </v>
      </c>
      <c r="K95" t="str">
        <f t="shared" si="82"/>
        <v xml:space="preserve"> </v>
      </c>
      <c r="L95" t="str">
        <f t="shared" si="83"/>
        <v xml:space="preserve"> </v>
      </c>
      <c r="M95" t="str">
        <f t="shared" si="84"/>
        <v xml:space="preserve"> </v>
      </c>
      <c r="N95" t="str">
        <f t="shared" si="85"/>
        <v xml:space="preserve"> </v>
      </c>
      <c r="O95" t="str">
        <f t="shared" si="86"/>
        <v xml:space="preserve"> </v>
      </c>
      <c r="P95" t="str">
        <f t="shared" si="87"/>
        <v xml:space="preserve"> </v>
      </c>
      <c r="Q95" t="str">
        <f t="shared" si="88"/>
        <v xml:space="preserve"> </v>
      </c>
      <c r="R95" t="str">
        <f t="shared" si="89"/>
        <v xml:space="preserve"> </v>
      </c>
      <c r="S95" t="str">
        <f t="shared" si="90"/>
        <v xml:space="preserve"> </v>
      </c>
      <c r="T95" t="str">
        <f t="shared" si="91"/>
        <v xml:space="preserve"> </v>
      </c>
      <c r="U95" t="str">
        <f t="shared" si="92"/>
        <v xml:space="preserve"> </v>
      </c>
      <c r="V95" t="str">
        <f t="shared" si="93"/>
        <v xml:space="preserve"> </v>
      </c>
      <c r="W95" t="str">
        <f t="shared" si="94"/>
        <v xml:space="preserve"> </v>
      </c>
      <c r="X95" t="str">
        <f t="shared" si="95"/>
        <v xml:space="preserve"> </v>
      </c>
      <c r="Y95" t="str">
        <f t="shared" si="96"/>
        <v xml:space="preserve"> </v>
      </c>
      <c r="Z95" t="str">
        <f t="shared" si="97"/>
        <v xml:space="preserve"> </v>
      </c>
      <c r="AA95" t="str">
        <f t="shared" si="98"/>
        <v xml:space="preserve"> </v>
      </c>
      <c r="AB95" t="str">
        <f t="shared" si="99"/>
        <v xml:space="preserve"> </v>
      </c>
      <c r="AC95" t="str">
        <f t="shared" si="100"/>
        <v xml:space="preserve"> </v>
      </c>
      <c r="AE95" t="e">
        <f>VLOOKUP(C95,'База калорий'!A108:Z110,2,FALSE)</f>
        <v>#N/A</v>
      </c>
      <c r="AF95" t="e">
        <f>VLOOKUP(C95,'База калорий'!A108:Z110,3,FALSE)</f>
        <v>#N/A</v>
      </c>
      <c r="AG95" t="e">
        <f>VLOOKUP(C95,'База калорий'!A108:Z110,4,FALSE)</f>
        <v>#N/A</v>
      </c>
      <c r="AH95" t="e">
        <f>VLOOKUP(C95,'База калорий'!A108:Z110,5,FALSE)</f>
        <v>#N/A</v>
      </c>
      <c r="AI95" t="e">
        <f>VLOOKUP(C95,'База калорий'!A108:Z110,6,FALSE)</f>
        <v>#N/A</v>
      </c>
      <c r="AJ95" t="e">
        <f>VLOOKUP(C95,'База калорий'!A108:Z110,7,FALSE)</f>
        <v>#N/A</v>
      </c>
      <c r="AK95" t="e">
        <f>VLOOKUP(C95,'База калорий'!A108:Z110,8,FALSE)</f>
        <v>#N/A</v>
      </c>
      <c r="AL95" t="e">
        <f>VLOOKUP(C95,'База калорий'!A108:Z110,9,FALSE)</f>
        <v>#N/A</v>
      </c>
      <c r="AM95" t="e">
        <f>VLOOKUP(C95,'База калорий'!A108:Z110,10,FALSE)</f>
        <v>#N/A</v>
      </c>
      <c r="AN95" t="e">
        <f>VLOOKUP(C95,'База калорий'!A108:Z110,11,FALSE)</f>
        <v>#N/A</v>
      </c>
      <c r="AO95" t="e">
        <f>VLOOKUP(C95,'База калорий'!A108:Z110,12,FALSE)</f>
        <v>#N/A</v>
      </c>
      <c r="AP95" t="e">
        <f>VLOOKUP(C95,'База калорий'!A108:Z110,13,FALSE)</f>
        <v>#N/A</v>
      </c>
      <c r="AQ95" t="e">
        <f>VLOOKUP(C95,'База калорий'!A108:Z110,14,FALSE)</f>
        <v>#N/A</v>
      </c>
      <c r="AR95" t="e">
        <f>VLOOKUP(C95,'База калорий'!A108:Z110,15,FALSE)</f>
        <v>#N/A</v>
      </c>
      <c r="AS95" t="e">
        <f>VLOOKUP(C95,'База калорий'!A108:Z110,16,FALSE)</f>
        <v>#N/A</v>
      </c>
      <c r="AT95" t="e">
        <f>VLOOKUP(C95,'База калорий'!A108:Z110,17,FALSE)</f>
        <v>#N/A</v>
      </c>
      <c r="AU95" t="e">
        <f>VLOOKUP(C95,'База калорий'!A108:Z110,18,FALSE)</f>
        <v>#N/A</v>
      </c>
      <c r="AV95" t="e">
        <f>VLOOKUP(C95,'База калорий'!A108:Z110,19,FALSE)</f>
        <v>#N/A</v>
      </c>
      <c r="AW95" t="e">
        <f>VLOOKUP(C95,'База калорий'!A108:Z110,20,FALSE)</f>
        <v>#N/A</v>
      </c>
      <c r="AX95" t="e">
        <f>VLOOKUP(C95,'База калорий'!A108:Z110,21,FALSE)</f>
        <v>#N/A</v>
      </c>
      <c r="AY95" t="e">
        <f>VLOOKUP(C95,'База калорий'!A108:Z110,22,FALSE)</f>
        <v>#N/A</v>
      </c>
      <c r="AZ95" t="e">
        <f>VLOOKUP(C95,'База калорий'!A108:Z110,23,FALSE)</f>
        <v>#N/A</v>
      </c>
      <c r="BA95" t="e">
        <f>VLOOKUP(C95,'База калорий'!A108:Z110,24,FALSE)</f>
        <v>#N/A</v>
      </c>
      <c r="BB95" t="e">
        <f>VLOOKUP(C95,'База калорий'!A108:Z110,25,FALSE)</f>
        <v>#N/A</v>
      </c>
      <c r="BC95" t="e">
        <f>VLOOKUP(C95,'База калорий'!A108:Z110,26,FALSE)</f>
        <v>#N/A</v>
      </c>
    </row>
    <row r="96" spans="1:55" x14ac:dyDescent="0.3">
      <c r="E96" t="str">
        <f t="shared" si="76"/>
        <v xml:space="preserve"> </v>
      </c>
      <c r="F96" t="str">
        <f t="shared" si="77"/>
        <v xml:space="preserve"> </v>
      </c>
      <c r="G96" t="str">
        <f t="shared" si="78"/>
        <v xml:space="preserve"> </v>
      </c>
      <c r="H96" t="str">
        <f t="shared" si="79"/>
        <v xml:space="preserve"> </v>
      </c>
      <c r="I96" t="str">
        <f t="shared" si="80"/>
        <v xml:space="preserve"> </v>
      </c>
      <c r="J96" t="str">
        <f t="shared" si="81"/>
        <v xml:space="preserve"> </v>
      </c>
      <c r="K96" t="str">
        <f t="shared" si="82"/>
        <v xml:space="preserve"> </v>
      </c>
      <c r="L96" t="str">
        <f t="shared" si="83"/>
        <v xml:space="preserve"> </v>
      </c>
      <c r="M96" t="str">
        <f t="shared" si="84"/>
        <v xml:space="preserve"> </v>
      </c>
      <c r="N96" t="str">
        <f t="shared" si="85"/>
        <v xml:space="preserve"> </v>
      </c>
      <c r="O96" t="str">
        <f t="shared" si="86"/>
        <v xml:space="preserve"> </v>
      </c>
      <c r="P96" t="str">
        <f t="shared" si="87"/>
        <v xml:space="preserve"> </v>
      </c>
      <c r="Q96" t="str">
        <f t="shared" si="88"/>
        <v xml:space="preserve"> </v>
      </c>
      <c r="R96" t="str">
        <f t="shared" si="89"/>
        <v xml:space="preserve"> </v>
      </c>
      <c r="S96" t="str">
        <f t="shared" si="90"/>
        <v xml:space="preserve"> </v>
      </c>
      <c r="T96" t="str">
        <f t="shared" si="91"/>
        <v xml:space="preserve"> </v>
      </c>
      <c r="U96" t="str">
        <f t="shared" si="92"/>
        <v xml:space="preserve"> </v>
      </c>
      <c r="V96" t="str">
        <f t="shared" si="93"/>
        <v xml:space="preserve"> </v>
      </c>
      <c r="W96" t="str">
        <f t="shared" si="94"/>
        <v xml:space="preserve"> </v>
      </c>
      <c r="X96" t="str">
        <f t="shared" si="95"/>
        <v xml:space="preserve"> </v>
      </c>
      <c r="Y96" t="str">
        <f t="shared" si="96"/>
        <v xml:space="preserve"> </v>
      </c>
      <c r="Z96" t="str">
        <f t="shared" si="97"/>
        <v xml:space="preserve"> </v>
      </c>
      <c r="AA96" t="str">
        <f t="shared" si="98"/>
        <v xml:space="preserve"> </v>
      </c>
      <c r="AB96" t="str">
        <f t="shared" si="99"/>
        <v xml:space="preserve"> </v>
      </c>
      <c r="AC96" t="str">
        <f t="shared" si="100"/>
        <v xml:space="preserve"> </v>
      </c>
      <c r="AE96" t="e">
        <f>VLOOKUP(C96,'База калорий'!A109:Z111,2,FALSE)</f>
        <v>#N/A</v>
      </c>
      <c r="AF96" t="e">
        <f>VLOOKUP(C96,'База калорий'!A109:Z111,3,FALSE)</f>
        <v>#N/A</v>
      </c>
      <c r="AG96" t="e">
        <f>VLOOKUP(C96,'База калорий'!A109:Z111,4,FALSE)</f>
        <v>#N/A</v>
      </c>
      <c r="AH96" t="e">
        <f>VLOOKUP(C96,'База калорий'!A109:Z111,5,FALSE)</f>
        <v>#N/A</v>
      </c>
      <c r="AI96" t="e">
        <f>VLOOKUP(C96,'База калорий'!A109:Z111,6,FALSE)</f>
        <v>#N/A</v>
      </c>
      <c r="AJ96" t="e">
        <f>VLOOKUP(C96,'База калорий'!A109:Z111,7,FALSE)</f>
        <v>#N/A</v>
      </c>
      <c r="AK96" t="e">
        <f>VLOOKUP(C96,'База калорий'!A109:Z111,8,FALSE)</f>
        <v>#N/A</v>
      </c>
      <c r="AL96" t="e">
        <f>VLOOKUP(C96,'База калорий'!A109:Z111,9,FALSE)</f>
        <v>#N/A</v>
      </c>
      <c r="AM96" t="e">
        <f>VLOOKUP(C96,'База калорий'!A109:Z111,10,FALSE)</f>
        <v>#N/A</v>
      </c>
      <c r="AN96" t="e">
        <f>VLOOKUP(C96,'База калорий'!A109:Z111,11,FALSE)</f>
        <v>#N/A</v>
      </c>
      <c r="AO96" t="e">
        <f>VLOOKUP(C96,'База калорий'!A109:Z111,12,FALSE)</f>
        <v>#N/A</v>
      </c>
      <c r="AP96" t="e">
        <f>VLOOKUP(C96,'База калорий'!A109:Z111,13,FALSE)</f>
        <v>#N/A</v>
      </c>
      <c r="AQ96" t="e">
        <f>VLOOKUP(C96,'База калорий'!A109:Z111,14,FALSE)</f>
        <v>#N/A</v>
      </c>
      <c r="AR96" t="e">
        <f>VLOOKUP(C96,'База калорий'!A109:Z111,15,FALSE)</f>
        <v>#N/A</v>
      </c>
      <c r="AS96" t="e">
        <f>VLOOKUP(C96,'База калорий'!A109:Z111,16,FALSE)</f>
        <v>#N/A</v>
      </c>
      <c r="AT96" t="e">
        <f>VLOOKUP(C96,'База калорий'!A109:Z111,17,FALSE)</f>
        <v>#N/A</v>
      </c>
      <c r="AU96" t="e">
        <f>VLOOKUP(C96,'База калорий'!A109:Z111,18,FALSE)</f>
        <v>#N/A</v>
      </c>
      <c r="AV96" t="e">
        <f>VLOOKUP(C96,'База калорий'!A109:Z111,19,FALSE)</f>
        <v>#N/A</v>
      </c>
      <c r="AW96" t="e">
        <f>VLOOKUP(C96,'База калорий'!A109:Z111,20,FALSE)</f>
        <v>#N/A</v>
      </c>
      <c r="AX96" t="e">
        <f>VLOOKUP(C96,'База калорий'!A109:Z111,21,FALSE)</f>
        <v>#N/A</v>
      </c>
      <c r="AY96" t="e">
        <f>VLOOKUP(C96,'База калорий'!A109:Z111,22,FALSE)</f>
        <v>#N/A</v>
      </c>
      <c r="AZ96" t="e">
        <f>VLOOKUP(C96,'База калорий'!A109:Z111,23,FALSE)</f>
        <v>#N/A</v>
      </c>
      <c r="BA96" t="e">
        <f>VLOOKUP(C96,'База калорий'!A109:Z111,24,FALSE)</f>
        <v>#N/A</v>
      </c>
      <c r="BB96" t="e">
        <f>VLOOKUP(C96,'База калорий'!A109:Z111,25,FALSE)</f>
        <v>#N/A</v>
      </c>
      <c r="BC96" t="e">
        <f>VLOOKUP(C96,'База калорий'!A109:Z111,26,FALSE)</f>
        <v>#N/A</v>
      </c>
    </row>
    <row r="97" spans="1:55" x14ac:dyDescent="0.3">
      <c r="E97" t="str">
        <f t="shared" si="76"/>
        <v xml:space="preserve"> </v>
      </c>
      <c r="F97" t="str">
        <f t="shared" si="77"/>
        <v xml:space="preserve"> </v>
      </c>
      <c r="G97" t="str">
        <f t="shared" si="78"/>
        <v xml:space="preserve"> </v>
      </c>
      <c r="H97" t="str">
        <f t="shared" si="79"/>
        <v xml:space="preserve"> </v>
      </c>
      <c r="I97" t="str">
        <f t="shared" si="80"/>
        <v xml:space="preserve"> </v>
      </c>
      <c r="J97" t="str">
        <f t="shared" si="81"/>
        <v xml:space="preserve"> </v>
      </c>
      <c r="K97" t="str">
        <f t="shared" si="82"/>
        <v xml:space="preserve"> </v>
      </c>
      <c r="L97" t="str">
        <f t="shared" si="83"/>
        <v xml:space="preserve"> </v>
      </c>
      <c r="M97" t="str">
        <f t="shared" si="84"/>
        <v xml:space="preserve"> </v>
      </c>
      <c r="N97" t="str">
        <f t="shared" si="85"/>
        <v xml:space="preserve"> </v>
      </c>
      <c r="O97" t="str">
        <f t="shared" si="86"/>
        <v xml:space="preserve"> </v>
      </c>
      <c r="P97" t="str">
        <f t="shared" si="87"/>
        <v xml:space="preserve"> </v>
      </c>
      <c r="Q97" t="str">
        <f t="shared" si="88"/>
        <v xml:space="preserve"> </v>
      </c>
      <c r="R97" t="str">
        <f t="shared" si="89"/>
        <v xml:space="preserve"> </v>
      </c>
      <c r="S97" t="str">
        <f t="shared" si="90"/>
        <v xml:space="preserve"> </v>
      </c>
      <c r="T97" t="str">
        <f t="shared" si="91"/>
        <v xml:space="preserve"> </v>
      </c>
      <c r="U97" t="str">
        <f t="shared" si="92"/>
        <v xml:space="preserve"> </v>
      </c>
      <c r="V97" t="str">
        <f t="shared" si="93"/>
        <v xml:space="preserve"> </v>
      </c>
      <c r="W97" t="str">
        <f t="shared" si="94"/>
        <v xml:space="preserve"> </v>
      </c>
      <c r="X97" t="str">
        <f t="shared" si="95"/>
        <v xml:space="preserve"> </v>
      </c>
      <c r="Y97" t="str">
        <f t="shared" si="96"/>
        <v xml:space="preserve"> </v>
      </c>
      <c r="Z97" t="str">
        <f t="shared" si="97"/>
        <v xml:space="preserve"> </v>
      </c>
      <c r="AA97" t="str">
        <f t="shared" si="98"/>
        <v xml:space="preserve"> </v>
      </c>
      <c r="AB97" t="str">
        <f t="shared" si="99"/>
        <v xml:space="preserve"> </v>
      </c>
      <c r="AC97" t="str">
        <f t="shared" si="100"/>
        <v xml:space="preserve"> </v>
      </c>
      <c r="AE97" t="e">
        <f>VLOOKUP(C97,'База калорий'!A110:Z112,2,FALSE)</f>
        <v>#N/A</v>
      </c>
      <c r="AF97" t="e">
        <f>VLOOKUP(C97,'База калорий'!A110:Z112,3,FALSE)</f>
        <v>#N/A</v>
      </c>
      <c r="AG97" t="e">
        <f>VLOOKUP(C97,'База калорий'!A110:Z112,4,FALSE)</f>
        <v>#N/A</v>
      </c>
      <c r="AH97" t="e">
        <f>VLOOKUP(C97,'База калорий'!A110:Z112,5,FALSE)</f>
        <v>#N/A</v>
      </c>
      <c r="AI97" t="e">
        <f>VLOOKUP(C97,'База калорий'!A110:Z112,6,FALSE)</f>
        <v>#N/A</v>
      </c>
      <c r="AJ97" t="e">
        <f>VLOOKUP(C97,'База калорий'!A110:Z112,7,FALSE)</f>
        <v>#N/A</v>
      </c>
      <c r="AK97" t="e">
        <f>VLOOKUP(C97,'База калорий'!A110:Z112,8,FALSE)</f>
        <v>#N/A</v>
      </c>
      <c r="AL97" t="e">
        <f>VLOOKUP(C97,'База калорий'!A110:Z112,9,FALSE)</f>
        <v>#N/A</v>
      </c>
      <c r="AM97" t="e">
        <f>VLOOKUP(C97,'База калорий'!A110:Z112,10,FALSE)</f>
        <v>#N/A</v>
      </c>
      <c r="AN97" t="e">
        <f>VLOOKUP(C97,'База калорий'!A110:Z112,11,FALSE)</f>
        <v>#N/A</v>
      </c>
      <c r="AO97" t="e">
        <f>VLOOKUP(C97,'База калорий'!A110:Z112,12,FALSE)</f>
        <v>#N/A</v>
      </c>
      <c r="AP97" t="e">
        <f>VLOOKUP(C97,'База калорий'!A110:Z112,13,FALSE)</f>
        <v>#N/A</v>
      </c>
      <c r="AQ97" t="e">
        <f>VLOOKUP(C97,'База калорий'!A110:Z112,14,FALSE)</f>
        <v>#N/A</v>
      </c>
      <c r="AR97" t="e">
        <f>VLOOKUP(C97,'База калорий'!A110:Z112,15,FALSE)</f>
        <v>#N/A</v>
      </c>
      <c r="AS97" t="e">
        <f>VLOOKUP(C97,'База калорий'!A110:Z112,16,FALSE)</f>
        <v>#N/A</v>
      </c>
      <c r="AT97" t="e">
        <f>VLOOKUP(C97,'База калорий'!A110:Z112,17,FALSE)</f>
        <v>#N/A</v>
      </c>
      <c r="AU97" t="e">
        <f>VLOOKUP(C97,'База калорий'!A110:Z112,18,FALSE)</f>
        <v>#N/A</v>
      </c>
      <c r="AV97" t="e">
        <f>VLOOKUP(C97,'База калорий'!A110:Z112,19,FALSE)</f>
        <v>#N/A</v>
      </c>
      <c r="AW97" t="e">
        <f>VLOOKUP(C97,'База калорий'!A110:Z112,20,FALSE)</f>
        <v>#N/A</v>
      </c>
      <c r="AX97" t="e">
        <f>VLOOKUP(C97,'База калорий'!A110:Z112,21,FALSE)</f>
        <v>#N/A</v>
      </c>
      <c r="AY97" t="e">
        <f>VLOOKUP(C97,'База калорий'!A110:Z112,22,FALSE)</f>
        <v>#N/A</v>
      </c>
      <c r="AZ97" t="e">
        <f>VLOOKUP(C97,'База калорий'!A110:Z112,23,FALSE)</f>
        <v>#N/A</v>
      </c>
      <c r="BA97" t="e">
        <f>VLOOKUP(C97,'База калорий'!A110:Z112,24,FALSE)</f>
        <v>#N/A</v>
      </c>
      <c r="BB97" t="e">
        <f>VLOOKUP(C97,'База калорий'!A110:Z112,25,FALSE)</f>
        <v>#N/A</v>
      </c>
      <c r="BC97" t="e">
        <f>VLOOKUP(C97,'База калорий'!A110:Z112,26,FALSE)</f>
        <v>#N/A</v>
      </c>
    </row>
    <row r="98" spans="1:55" ht="15" thickBot="1" x14ac:dyDescent="0.35">
      <c r="E98" t="str">
        <f t="shared" si="76"/>
        <v xml:space="preserve"> </v>
      </c>
      <c r="F98" t="str">
        <f t="shared" si="77"/>
        <v xml:space="preserve"> </v>
      </c>
      <c r="G98" t="str">
        <f t="shared" si="78"/>
        <v xml:space="preserve"> </v>
      </c>
      <c r="H98" t="str">
        <f t="shared" si="79"/>
        <v xml:space="preserve"> </v>
      </c>
      <c r="I98" t="str">
        <f t="shared" si="80"/>
        <v xml:space="preserve"> </v>
      </c>
      <c r="J98" t="str">
        <f t="shared" si="81"/>
        <v xml:space="preserve"> </v>
      </c>
      <c r="K98" t="str">
        <f t="shared" si="82"/>
        <v xml:space="preserve"> </v>
      </c>
      <c r="L98" t="str">
        <f t="shared" si="83"/>
        <v xml:space="preserve"> </v>
      </c>
      <c r="M98" t="str">
        <f t="shared" si="84"/>
        <v xml:space="preserve"> </v>
      </c>
      <c r="N98" t="str">
        <f t="shared" si="85"/>
        <v xml:space="preserve"> </v>
      </c>
      <c r="O98" t="str">
        <f t="shared" si="86"/>
        <v xml:space="preserve"> </v>
      </c>
      <c r="P98" t="str">
        <f t="shared" si="87"/>
        <v xml:space="preserve"> </v>
      </c>
      <c r="Q98" t="str">
        <f t="shared" si="88"/>
        <v xml:space="preserve"> </v>
      </c>
      <c r="R98" t="str">
        <f t="shared" si="89"/>
        <v xml:space="preserve"> </v>
      </c>
      <c r="S98" t="str">
        <f t="shared" si="90"/>
        <v xml:space="preserve"> </v>
      </c>
      <c r="T98" t="str">
        <f t="shared" si="91"/>
        <v xml:space="preserve"> </v>
      </c>
      <c r="U98" t="str">
        <f t="shared" si="92"/>
        <v xml:space="preserve"> </v>
      </c>
      <c r="V98" t="str">
        <f t="shared" si="93"/>
        <v xml:space="preserve"> </v>
      </c>
      <c r="W98" t="str">
        <f t="shared" si="94"/>
        <v xml:space="preserve"> </v>
      </c>
      <c r="X98" t="str">
        <f t="shared" si="95"/>
        <v xml:space="preserve"> </v>
      </c>
      <c r="Y98" t="str">
        <f t="shared" si="96"/>
        <v xml:space="preserve"> </v>
      </c>
      <c r="Z98" t="str">
        <f t="shared" si="97"/>
        <v xml:space="preserve"> </v>
      </c>
      <c r="AA98" t="str">
        <f t="shared" si="98"/>
        <v xml:space="preserve"> </v>
      </c>
      <c r="AB98" t="str">
        <f t="shared" si="99"/>
        <v xml:space="preserve"> </v>
      </c>
      <c r="AC98" t="str">
        <f t="shared" si="100"/>
        <v xml:space="preserve"> </v>
      </c>
      <c r="AE98" t="e">
        <f>VLOOKUP(C98,'База калорий'!A111:Z113,2,FALSE)</f>
        <v>#N/A</v>
      </c>
      <c r="AF98" t="e">
        <f>VLOOKUP(C98,'База калорий'!A111:Z113,3,FALSE)</f>
        <v>#N/A</v>
      </c>
      <c r="AG98" t="e">
        <f>VLOOKUP(C98,'База калорий'!A111:Z113,4,FALSE)</f>
        <v>#N/A</v>
      </c>
      <c r="AH98" t="e">
        <f>VLOOKUP(C98,'База калорий'!A111:Z113,5,FALSE)</f>
        <v>#N/A</v>
      </c>
      <c r="AI98" t="e">
        <f>VLOOKUP(C98,'База калорий'!A111:Z113,6,FALSE)</f>
        <v>#N/A</v>
      </c>
      <c r="AJ98" t="e">
        <f>VLOOKUP(C98,'База калорий'!A111:Z113,7,FALSE)</f>
        <v>#N/A</v>
      </c>
      <c r="AK98" t="e">
        <f>VLOOKUP(C98,'База калорий'!A111:Z113,8,FALSE)</f>
        <v>#N/A</v>
      </c>
      <c r="AL98" t="e">
        <f>VLOOKUP(C98,'База калорий'!A111:Z113,9,FALSE)</f>
        <v>#N/A</v>
      </c>
      <c r="AM98" t="e">
        <f>VLOOKUP(C98,'База калорий'!A111:Z113,10,FALSE)</f>
        <v>#N/A</v>
      </c>
      <c r="AN98" t="e">
        <f>VLOOKUP(C98,'База калорий'!A111:Z113,11,FALSE)</f>
        <v>#N/A</v>
      </c>
      <c r="AO98" t="e">
        <f>VLOOKUP(C98,'База калорий'!A111:Z113,12,FALSE)</f>
        <v>#N/A</v>
      </c>
      <c r="AP98" t="e">
        <f>VLOOKUP(C98,'База калорий'!A111:Z113,13,FALSE)</f>
        <v>#N/A</v>
      </c>
      <c r="AQ98" t="e">
        <f>VLOOKUP(C98,'База калорий'!A111:Z113,14,FALSE)</f>
        <v>#N/A</v>
      </c>
      <c r="AR98" t="e">
        <f>VLOOKUP(C98,'База калорий'!A111:Z113,15,FALSE)</f>
        <v>#N/A</v>
      </c>
      <c r="AS98" t="e">
        <f>VLOOKUP(C98,'База калорий'!A111:Z113,16,FALSE)</f>
        <v>#N/A</v>
      </c>
      <c r="AT98" t="e">
        <f>VLOOKUP(C98,'База калорий'!A111:Z113,17,FALSE)</f>
        <v>#N/A</v>
      </c>
      <c r="AU98" t="e">
        <f>VLOOKUP(C98,'База калорий'!A111:Z113,18,FALSE)</f>
        <v>#N/A</v>
      </c>
      <c r="AV98" t="e">
        <f>VLOOKUP(C98,'База калорий'!A111:Z113,19,FALSE)</f>
        <v>#N/A</v>
      </c>
      <c r="AW98" t="e">
        <f>VLOOKUP(C98,'База калорий'!A111:Z113,20,FALSE)</f>
        <v>#N/A</v>
      </c>
      <c r="AX98" t="e">
        <f>VLOOKUP(C98,'База калорий'!A111:Z113,21,FALSE)</f>
        <v>#N/A</v>
      </c>
      <c r="AY98" t="e">
        <f>VLOOKUP(C98,'База калорий'!A111:Z113,22,FALSE)</f>
        <v>#N/A</v>
      </c>
      <c r="AZ98" t="e">
        <f>VLOOKUP(C98,'База калорий'!A111:Z113,23,FALSE)</f>
        <v>#N/A</v>
      </c>
      <c r="BA98" t="e">
        <f>VLOOKUP(C98,'База калорий'!A111:Z113,24,FALSE)</f>
        <v>#N/A</v>
      </c>
      <c r="BB98" t="e">
        <f>VLOOKUP(C98,'База калорий'!A111:Z113,25,FALSE)</f>
        <v>#N/A</v>
      </c>
      <c r="BC98" t="e">
        <f>VLOOKUP(C98,'База калорий'!A111:Z113,26,FALSE)</f>
        <v>#N/A</v>
      </c>
    </row>
    <row r="99" spans="1:55" ht="63" thickBot="1" x14ac:dyDescent="0.65">
      <c r="A99" s="36" t="s">
        <v>94</v>
      </c>
      <c r="B99" s="34" t="s">
        <v>61</v>
      </c>
      <c r="C99" s="35">
        <v>0.375</v>
      </c>
      <c r="D99" s="62" t="s">
        <v>65</v>
      </c>
      <c r="E99" s="63" t="s">
        <v>58</v>
      </c>
      <c r="F99" s="64" t="s">
        <v>66</v>
      </c>
      <c r="G99" s="64" t="s">
        <v>67</v>
      </c>
      <c r="H99" s="65" t="s">
        <v>68</v>
      </c>
      <c r="I99" s="68" t="s">
        <v>70</v>
      </c>
      <c r="J99" s="68" t="s">
        <v>71</v>
      </c>
      <c r="K99" s="68" t="s">
        <v>72</v>
      </c>
      <c r="L99" s="68" t="s">
        <v>73</v>
      </c>
      <c r="M99" s="68" t="s">
        <v>74</v>
      </c>
      <c r="N99" s="68" t="s">
        <v>75</v>
      </c>
      <c r="O99" s="68" t="s">
        <v>76</v>
      </c>
      <c r="P99" s="69" t="s">
        <v>77</v>
      </c>
      <c r="Q99" s="70" t="s">
        <v>78</v>
      </c>
      <c r="R99" s="73" t="s">
        <v>79</v>
      </c>
      <c r="S99" s="69" t="s">
        <v>80</v>
      </c>
      <c r="T99" s="74" t="s">
        <v>81</v>
      </c>
      <c r="U99" s="70" t="s">
        <v>82</v>
      </c>
      <c r="V99" s="71" t="s">
        <v>83</v>
      </c>
      <c r="W99" s="72" t="s">
        <v>84</v>
      </c>
      <c r="X99" s="68" t="s">
        <v>85</v>
      </c>
      <c r="Y99" s="69" t="s">
        <v>86</v>
      </c>
      <c r="Z99" s="69" t="s">
        <v>87</v>
      </c>
      <c r="AA99" s="69" t="s">
        <v>88</v>
      </c>
      <c r="AB99" s="71" t="s">
        <v>89</v>
      </c>
      <c r="AC99" s="71" t="s">
        <v>90</v>
      </c>
    </row>
    <row r="100" spans="1:55" ht="15.6" x14ac:dyDescent="0.3">
      <c r="A100" s="33" t="s">
        <v>62</v>
      </c>
      <c r="B100" s="33" t="s">
        <v>63</v>
      </c>
      <c r="C100" s="33" t="s">
        <v>64</v>
      </c>
      <c r="D100" s="63"/>
      <c r="E100" s="63"/>
      <c r="F100" s="64"/>
      <c r="G100" s="64"/>
      <c r="H100" s="65"/>
      <c r="I100" s="68"/>
      <c r="J100" s="68"/>
      <c r="K100" s="68"/>
      <c r="L100" s="68"/>
      <c r="M100" s="68"/>
      <c r="N100" s="68"/>
      <c r="O100" s="68"/>
      <c r="P100" s="69"/>
      <c r="Q100" s="70"/>
      <c r="R100" s="73"/>
      <c r="S100" s="69"/>
      <c r="T100" s="74"/>
      <c r="U100" s="70"/>
      <c r="V100" s="71"/>
      <c r="W100" s="72"/>
      <c r="X100" s="68"/>
      <c r="Y100" s="69"/>
      <c r="Z100" s="69"/>
      <c r="AA100" s="69"/>
      <c r="AB100" s="71"/>
      <c r="AC100" s="71"/>
    </row>
    <row r="101" spans="1:55" x14ac:dyDescent="0.3">
      <c r="E101" t="str">
        <f t="shared" ref="E101:E115" si="101">IF(D101,SUM(AE101/100*D101)," ")</f>
        <v xml:space="preserve"> </v>
      </c>
      <c r="F101" t="str">
        <f t="shared" ref="F101:F115" si="102">IF(D101,SUM(AF101/100*D101)," ")</f>
        <v xml:space="preserve"> </v>
      </c>
      <c r="G101" t="str">
        <f t="shared" ref="G101:G115" si="103">IF(D101,SUM(AG101/100*D101)," ")</f>
        <v xml:space="preserve"> </v>
      </c>
      <c r="H101" t="str">
        <f t="shared" ref="H101:H115" si="104">IF(D101,SUM(AH101/100*D101)," ")</f>
        <v xml:space="preserve"> </v>
      </c>
      <c r="I101" t="str">
        <f t="shared" ref="I101:I115" si="105">IF(D101,SUM(AI101/100*D101)," ")</f>
        <v xml:space="preserve"> </v>
      </c>
      <c r="J101" t="str">
        <f t="shared" ref="J101:J115" si="106">IF(D101,SUM(AE101/100*D101)," ")</f>
        <v xml:space="preserve"> </v>
      </c>
      <c r="K101" t="str">
        <f t="shared" ref="K101:K115" si="107">IF(D101,SUM(AK101/100*D101)," ")</f>
        <v xml:space="preserve"> </v>
      </c>
      <c r="L101" t="str">
        <f t="shared" ref="L101:L115" si="108">IF(D101,SUM(AL101/100*D101)," ")</f>
        <v xml:space="preserve"> </v>
      </c>
      <c r="M101" t="str">
        <f t="shared" ref="M101:M115" si="109">IF(D101,SUM(AM101/100*D101)," ")</f>
        <v xml:space="preserve"> </v>
      </c>
      <c r="N101" t="str">
        <f t="shared" ref="N101:N115" si="110">IF(D101,SUM(AN101/100*D101)," ")</f>
        <v xml:space="preserve"> </v>
      </c>
      <c r="O101" t="str">
        <f t="shared" ref="O101:O115" si="111">IF(D101,SUM(AO101/100*D101)," ")</f>
        <v xml:space="preserve"> </v>
      </c>
      <c r="P101" t="str">
        <f t="shared" ref="P101:P115" si="112">IF(D101,SUM(AP101/100*D101)," ")</f>
        <v xml:space="preserve"> </v>
      </c>
      <c r="Q101" t="str">
        <f t="shared" ref="Q101:Q115" si="113">IF(D101,SUM(AQ101/100*D101)," ")</f>
        <v xml:space="preserve"> </v>
      </c>
      <c r="R101" t="str">
        <f t="shared" ref="R101:R115" si="114">IF(D101,SUM(AR101/100*D101)," ")</f>
        <v xml:space="preserve"> </v>
      </c>
      <c r="S101" t="str">
        <f t="shared" ref="S101:S115" si="115">IF(D101,SUM(AS101/100*D101)," ")</f>
        <v xml:space="preserve"> </v>
      </c>
      <c r="T101" t="str">
        <f t="shared" ref="T101:T115" si="116">IF(D101,SUM(AT101/100*D101)," ")</f>
        <v xml:space="preserve"> </v>
      </c>
      <c r="U101" t="str">
        <f t="shared" ref="U101:U115" si="117">IF(D101,SUM(AU101/100*D101)," ")</f>
        <v xml:space="preserve"> </v>
      </c>
      <c r="V101" t="str">
        <f t="shared" ref="V101:V115" si="118">IF(D101,SUM(AV101/100*D101)," ")</f>
        <v xml:space="preserve"> </v>
      </c>
      <c r="W101" t="str">
        <f t="shared" ref="W101:W115" si="119">IF(D101,SUM(AW101/100*D101)," ")</f>
        <v xml:space="preserve"> </v>
      </c>
      <c r="X101" t="str">
        <f t="shared" ref="X101:X115" si="120">IF(D101,SUM(AX101/100*D101)," ")</f>
        <v xml:space="preserve"> </v>
      </c>
      <c r="Y101" t="str">
        <f t="shared" ref="Y101:Y115" si="121">IF(D101,SUM(AY101/100*D101)," ")</f>
        <v xml:space="preserve"> </v>
      </c>
      <c r="Z101" t="str">
        <f t="shared" ref="Z101:Z115" si="122">IF(D101,SUM(AZ101/100*D101)," ")</f>
        <v xml:space="preserve"> </v>
      </c>
      <c r="AA101" t="str">
        <f t="shared" ref="AA101:AA115" si="123">IF(D101,SUM(BA101/100*D101)," ")</f>
        <v xml:space="preserve"> </v>
      </c>
      <c r="AB101" t="str">
        <f t="shared" ref="AB101:AB115" si="124">IF(D101,SUM(BB101/100*D101)," ")</f>
        <v xml:space="preserve"> </v>
      </c>
      <c r="AC101" t="str">
        <f t="shared" ref="AC101:AC115" si="125">IF(D101,SUM(BC101/100*D101)," ")</f>
        <v xml:space="preserve"> </v>
      </c>
      <c r="AE101" t="e">
        <f>VLOOKUP(C101,'База калорий'!A114:Z116,2,FALSE)</f>
        <v>#N/A</v>
      </c>
      <c r="AF101" t="e">
        <f>VLOOKUP(C101,'База калорий'!A114:Z116,3,FALSE)</f>
        <v>#N/A</v>
      </c>
      <c r="AG101" t="e">
        <f>VLOOKUP(C101,'База калорий'!A114:Z116,4,FALSE)</f>
        <v>#N/A</v>
      </c>
      <c r="AH101" t="e">
        <f>VLOOKUP(C101,'База калорий'!A114:Z116,5,FALSE)</f>
        <v>#N/A</v>
      </c>
      <c r="AI101" t="e">
        <f>VLOOKUP(C101,'База калорий'!A114:Z116,6,FALSE)</f>
        <v>#N/A</v>
      </c>
      <c r="AJ101" t="e">
        <f>VLOOKUP(C101,'База калорий'!A114:Z116,7,FALSE)</f>
        <v>#N/A</v>
      </c>
      <c r="AK101" t="e">
        <f>VLOOKUP(C101,'База калорий'!A114:Z116,8,FALSE)</f>
        <v>#N/A</v>
      </c>
      <c r="AL101" t="e">
        <f>VLOOKUP(C101,'База калорий'!A114:Z116,9,FALSE)</f>
        <v>#N/A</v>
      </c>
      <c r="AM101" t="e">
        <f>VLOOKUP(C101,'База калорий'!A114:Z116,10,FALSE)</f>
        <v>#N/A</v>
      </c>
      <c r="AN101" t="e">
        <f>VLOOKUP(C101,'База калорий'!A114:Z116,11,FALSE)</f>
        <v>#N/A</v>
      </c>
      <c r="AO101" t="e">
        <f>VLOOKUP(C101,'База калорий'!A114:Z116,12,FALSE)</f>
        <v>#N/A</v>
      </c>
      <c r="AP101" t="e">
        <f>VLOOKUP(C101,'База калорий'!A114:Z116,13,FALSE)</f>
        <v>#N/A</v>
      </c>
      <c r="AQ101" t="e">
        <f>VLOOKUP(C101,'База калорий'!A114:Z116,14,FALSE)</f>
        <v>#N/A</v>
      </c>
      <c r="AR101" t="e">
        <f>VLOOKUP(C101,'База калорий'!A114:Z116,15,FALSE)</f>
        <v>#N/A</v>
      </c>
      <c r="AS101" t="e">
        <f>VLOOKUP(C101,'База калорий'!A114:Z116,16,FALSE)</f>
        <v>#N/A</v>
      </c>
      <c r="AT101" t="e">
        <f>VLOOKUP(C101,'База калорий'!A114:Z116,17,FALSE)</f>
        <v>#N/A</v>
      </c>
      <c r="AU101" t="e">
        <f>VLOOKUP(C101,'База калорий'!A114:Z116,18,FALSE)</f>
        <v>#N/A</v>
      </c>
      <c r="AV101" t="e">
        <f>VLOOKUP(C101,'База калорий'!A114:Z116,19,FALSE)</f>
        <v>#N/A</v>
      </c>
      <c r="AW101" t="e">
        <f>VLOOKUP(C101,'База калорий'!A114:Z116,20,FALSE)</f>
        <v>#N/A</v>
      </c>
      <c r="AX101" t="e">
        <f>VLOOKUP(C101,'База калорий'!A114:Z116,21,FALSE)</f>
        <v>#N/A</v>
      </c>
      <c r="AY101" t="e">
        <f>VLOOKUP(C101,'База калорий'!A114:Z116,22,FALSE)</f>
        <v>#N/A</v>
      </c>
      <c r="AZ101" t="e">
        <f>VLOOKUP(C101,'База калорий'!A114:Z116,23,FALSE)</f>
        <v>#N/A</v>
      </c>
      <c r="BA101" t="e">
        <f>VLOOKUP(C101,'База калорий'!A114:Z116,24,FALSE)</f>
        <v>#N/A</v>
      </c>
      <c r="BB101" t="e">
        <f>VLOOKUP(C101,'База калорий'!A114:Z116,25,FALSE)</f>
        <v>#N/A</v>
      </c>
      <c r="BC101" t="e">
        <f>VLOOKUP(C101,'База калорий'!A114:Z116,26,FALSE)</f>
        <v>#N/A</v>
      </c>
    </row>
    <row r="102" spans="1:55" x14ac:dyDescent="0.3">
      <c r="E102" t="str">
        <f t="shared" si="101"/>
        <v xml:space="preserve"> </v>
      </c>
      <c r="F102" t="str">
        <f t="shared" si="102"/>
        <v xml:space="preserve"> </v>
      </c>
      <c r="G102" t="str">
        <f t="shared" si="103"/>
        <v xml:space="preserve"> </v>
      </c>
      <c r="H102" t="str">
        <f t="shared" si="104"/>
        <v xml:space="preserve"> </v>
      </c>
      <c r="I102" t="str">
        <f t="shared" si="105"/>
        <v xml:space="preserve"> </v>
      </c>
      <c r="J102" t="str">
        <f t="shared" si="106"/>
        <v xml:space="preserve"> </v>
      </c>
      <c r="K102" t="str">
        <f t="shared" si="107"/>
        <v xml:space="preserve"> </v>
      </c>
      <c r="L102" t="str">
        <f t="shared" si="108"/>
        <v xml:space="preserve"> </v>
      </c>
      <c r="M102" t="str">
        <f t="shared" si="109"/>
        <v xml:space="preserve"> </v>
      </c>
      <c r="N102" t="str">
        <f t="shared" si="110"/>
        <v xml:space="preserve"> </v>
      </c>
      <c r="O102" t="str">
        <f t="shared" si="111"/>
        <v xml:space="preserve"> </v>
      </c>
      <c r="P102" t="str">
        <f t="shared" si="112"/>
        <v xml:space="preserve"> </v>
      </c>
      <c r="Q102" t="str">
        <f t="shared" si="113"/>
        <v xml:space="preserve"> </v>
      </c>
      <c r="R102" t="str">
        <f t="shared" si="114"/>
        <v xml:space="preserve"> </v>
      </c>
      <c r="S102" t="str">
        <f t="shared" si="115"/>
        <v xml:space="preserve"> </v>
      </c>
      <c r="T102" t="str">
        <f t="shared" si="116"/>
        <v xml:space="preserve"> </v>
      </c>
      <c r="U102" t="str">
        <f t="shared" si="117"/>
        <v xml:space="preserve"> </v>
      </c>
      <c r="V102" t="str">
        <f t="shared" si="118"/>
        <v xml:space="preserve"> </v>
      </c>
      <c r="W102" t="str">
        <f t="shared" si="119"/>
        <v xml:space="preserve"> </v>
      </c>
      <c r="X102" t="str">
        <f t="shared" si="120"/>
        <v xml:space="preserve"> </v>
      </c>
      <c r="Y102" t="str">
        <f t="shared" si="121"/>
        <v xml:space="preserve"> </v>
      </c>
      <c r="Z102" t="str">
        <f t="shared" si="122"/>
        <v xml:space="preserve"> </v>
      </c>
      <c r="AA102" t="str">
        <f t="shared" si="123"/>
        <v xml:space="preserve"> </v>
      </c>
      <c r="AB102" t="str">
        <f t="shared" si="124"/>
        <v xml:space="preserve"> </v>
      </c>
      <c r="AC102" t="str">
        <f t="shared" si="125"/>
        <v xml:space="preserve"> </v>
      </c>
      <c r="AE102" t="e">
        <f>VLOOKUP(C102,'База калорий'!A115:Z117,2,FALSE)</f>
        <v>#N/A</v>
      </c>
      <c r="AF102" t="e">
        <f>VLOOKUP(C102,'База калорий'!A115:Z117,3,FALSE)</f>
        <v>#N/A</v>
      </c>
      <c r="AG102" t="e">
        <f>VLOOKUP(C102,'База калорий'!A115:Z117,4,FALSE)</f>
        <v>#N/A</v>
      </c>
      <c r="AH102" t="e">
        <f>VLOOKUP(C102,'База калорий'!A115:Z117,5,FALSE)</f>
        <v>#N/A</v>
      </c>
      <c r="AI102" t="e">
        <f>VLOOKUP(C102,'База калорий'!A115:Z117,6,FALSE)</f>
        <v>#N/A</v>
      </c>
      <c r="AJ102" t="e">
        <f>VLOOKUP(C102,'База калорий'!A115:Z117,7,FALSE)</f>
        <v>#N/A</v>
      </c>
      <c r="AK102" t="e">
        <f>VLOOKUP(C102,'База калорий'!A115:Z117,8,FALSE)</f>
        <v>#N/A</v>
      </c>
      <c r="AL102" t="e">
        <f>VLOOKUP(C102,'База калорий'!A115:Z117,9,FALSE)</f>
        <v>#N/A</v>
      </c>
      <c r="AM102" t="e">
        <f>VLOOKUP(C102,'База калорий'!A115:Z117,10,FALSE)</f>
        <v>#N/A</v>
      </c>
      <c r="AN102" t="e">
        <f>VLOOKUP(C102,'База калорий'!A115:Z117,11,FALSE)</f>
        <v>#N/A</v>
      </c>
      <c r="AO102" t="e">
        <f>VLOOKUP(C102,'База калорий'!A115:Z117,12,FALSE)</f>
        <v>#N/A</v>
      </c>
      <c r="AP102" t="e">
        <f>VLOOKUP(C102,'База калорий'!A115:Z117,13,FALSE)</f>
        <v>#N/A</v>
      </c>
      <c r="AQ102" t="e">
        <f>VLOOKUP(C102,'База калорий'!A115:Z117,14,FALSE)</f>
        <v>#N/A</v>
      </c>
      <c r="AR102" t="e">
        <f>VLOOKUP(C102,'База калорий'!A115:Z117,15,FALSE)</f>
        <v>#N/A</v>
      </c>
      <c r="AS102" t="e">
        <f>VLOOKUP(C102,'База калорий'!A115:Z117,16,FALSE)</f>
        <v>#N/A</v>
      </c>
      <c r="AT102" t="e">
        <f>VLOOKUP(C102,'База калорий'!A115:Z117,17,FALSE)</f>
        <v>#N/A</v>
      </c>
      <c r="AU102" t="e">
        <f>VLOOKUP(C102,'База калорий'!A115:Z117,18,FALSE)</f>
        <v>#N/A</v>
      </c>
      <c r="AV102" t="e">
        <f>VLOOKUP(C102,'База калорий'!A115:Z117,19,FALSE)</f>
        <v>#N/A</v>
      </c>
      <c r="AW102" t="e">
        <f>VLOOKUP(C102,'База калорий'!A115:Z117,20,FALSE)</f>
        <v>#N/A</v>
      </c>
      <c r="AX102" t="e">
        <f>VLOOKUP(C102,'База калорий'!A115:Z117,21,FALSE)</f>
        <v>#N/A</v>
      </c>
      <c r="AY102" t="e">
        <f>VLOOKUP(C102,'База калорий'!A115:Z117,22,FALSE)</f>
        <v>#N/A</v>
      </c>
      <c r="AZ102" t="e">
        <f>VLOOKUP(C102,'База калорий'!A115:Z117,23,FALSE)</f>
        <v>#N/A</v>
      </c>
      <c r="BA102" t="e">
        <f>VLOOKUP(C102,'База калорий'!A115:Z117,24,FALSE)</f>
        <v>#N/A</v>
      </c>
      <c r="BB102" t="e">
        <f>VLOOKUP(C102,'База калорий'!A115:Z117,25,FALSE)</f>
        <v>#N/A</v>
      </c>
      <c r="BC102" t="e">
        <f>VLOOKUP(C102,'База калорий'!A115:Z117,26,FALSE)</f>
        <v>#N/A</v>
      </c>
    </row>
    <row r="103" spans="1:55" x14ac:dyDescent="0.3">
      <c r="E103" t="str">
        <f t="shared" si="101"/>
        <v xml:space="preserve"> </v>
      </c>
      <c r="F103" t="str">
        <f t="shared" si="102"/>
        <v xml:space="preserve"> </v>
      </c>
      <c r="G103" t="str">
        <f t="shared" si="103"/>
        <v xml:space="preserve"> </v>
      </c>
      <c r="H103" t="str">
        <f t="shared" si="104"/>
        <v xml:space="preserve"> </v>
      </c>
      <c r="I103" t="str">
        <f t="shared" si="105"/>
        <v xml:space="preserve"> </v>
      </c>
      <c r="J103" t="str">
        <f t="shared" si="106"/>
        <v xml:space="preserve"> </v>
      </c>
      <c r="K103" t="str">
        <f t="shared" si="107"/>
        <v xml:space="preserve"> </v>
      </c>
      <c r="L103" t="str">
        <f t="shared" si="108"/>
        <v xml:space="preserve"> </v>
      </c>
      <c r="M103" t="str">
        <f t="shared" si="109"/>
        <v xml:space="preserve"> </v>
      </c>
      <c r="N103" t="str">
        <f t="shared" si="110"/>
        <v xml:space="preserve"> </v>
      </c>
      <c r="O103" t="str">
        <f t="shared" si="111"/>
        <v xml:space="preserve"> </v>
      </c>
      <c r="P103" t="str">
        <f t="shared" si="112"/>
        <v xml:space="preserve"> </v>
      </c>
      <c r="Q103" t="str">
        <f t="shared" si="113"/>
        <v xml:space="preserve"> </v>
      </c>
      <c r="R103" t="str">
        <f t="shared" si="114"/>
        <v xml:space="preserve"> </v>
      </c>
      <c r="S103" t="str">
        <f t="shared" si="115"/>
        <v xml:space="preserve"> </v>
      </c>
      <c r="T103" t="str">
        <f t="shared" si="116"/>
        <v xml:space="preserve"> </v>
      </c>
      <c r="U103" t="str">
        <f t="shared" si="117"/>
        <v xml:space="preserve"> </v>
      </c>
      <c r="V103" t="str">
        <f t="shared" si="118"/>
        <v xml:space="preserve"> </v>
      </c>
      <c r="W103" t="str">
        <f t="shared" si="119"/>
        <v xml:space="preserve"> </v>
      </c>
      <c r="X103" t="str">
        <f t="shared" si="120"/>
        <v xml:space="preserve"> </v>
      </c>
      <c r="Y103" t="str">
        <f t="shared" si="121"/>
        <v xml:space="preserve"> </v>
      </c>
      <c r="Z103" t="str">
        <f t="shared" si="122"/>
        <v xml:space="preserve"> </v>
      </c>
      <c r="AA103" t="str">
        <f t="shared" si="123"/>
        <v xml:space="preserve"> </v>
      </c>
      <c r="AB103" t="str">
        <f t="shared" si="124"/>
        <v xml:space="preserve"> </v>
      </c>
      <c r="AC103" t="str">
        <f t="shared" si="125"/>
        <v xml:space="preserve"> </v>
      </c>
      <c r="AE103" t="e">
        <f>VLOOKUP(C103,'База калорий'!A116:Z118,2,FALSE)</f>
        <v>#N/A</v>
      </c>
      <c r="AF103" t="e">
        <f>VLOOKUP(C103,'База калорий'!A116:Z118,3,FALSE)</f>
        <v>#N/A</v>
      </c>
      <c r="AG103" t="e">
        <f>VLOOKUP(C103,'База калорий'!A116:Z118,4,FALSE)</f>
        <v>#N/A</v>
      </c>
      <c r="AH103" t="e">
        <f>VLOOKUP(C103,'База калорий'!A116:Z118,5,FALSE)</f>
        <v>#N/A</v>
      </c>
      <c r="AI103" t="e">
        <f>VLOOKUP(C103,'База калорий'!A116:Z118,6,FALSE)</f>
        <v>#N/A</v>
      </c>
      <c r="AJ103" t="e">
        <f>VLOOKUP(C103,'База калорий'!A116:Z118,7,FALSE)</f>
        <v>#N/A</v>
      </c>
      <c r="AK103" t="e">
        <f>VLOOKUP(C103,'База калорий'!A116:Z118,8,FALSE)</f>
        <v>#N/A</v>
      </c>
      <c r="AL103" t="e">
        <f>VLOOKUP(C103,'База калорий'!A116:Z118,9,FALSE)</f>
        <v>#N/A</v>
      </c>
      <c r="AM103" t="e">
        <f>VLOOKUP(C103,'База калорий'!A116:Z118,10,FALSE)</f>
        <v>#N/A</v>
      </c>
      <c r="AN103" t="e">
        <f>VLOOKUP(C103,'База калорий'!A116:Z118,11,FALSE)</f>
        <v>#N/A</v>
      </c>
      <c r="AO103" t="e">
        <f>VLOOKUP(C103,'База калорий'!A116:Z118,12,FALSE)</f>
        <v>#N/A</v>
      </c>
      <c r="AP103" t="e">
        <f>VLOOKUP(C103,'База калорий'!A116:Z118,13,FALSE)</f>
        <v>#N/A</v>
      </c>
      <c r="AQ103" t="e">
        <f>VLOOKUP(C103,'База калорий'!A116:Z118,14,FALSE)</f>
        <v>#N/A</v>
      </c>
      <c r="AR103" t="e">
        <f>VLOOKUP(C103,'База калорий'!A116:Z118,15,FALSE)</f>
        <v>#N/A</v>
      </c>
      <c r="AS103" t="e">
        <f>VLOOKUP(C103,'База калорий'!A116:Z118,16,FALSE)</f>
        <v>#N/A</v>
      </c>
      <c r="AT103" t="e">
        <f>VLOOKUP(C103,'База калорий'!A116:Z118,17,FALSE)</f>
        <v>#N/A</v>
      </c>
      <c r="AU103" t="e">
        <f>VLOOKUP(C103,'База калорий'!A116:Z118,18,FALSE)</f>
        <v>#N/A</v>
      </c>
      <c r="AV103" t="e">
        <f>VLOOKUP(C103,'База калорий'!A116:Z118,19,FALSE)</f>
        <v>#N/A</v>
      </c>
      <c r="AW103" t="e">
        <f>VLOOKUP(C103,'База калорий'!A116:Z118,20,FALSE)</f>
        <v>#N/A</v>
      </c>
      <c r="AX103" t="e">
        <f>VLOOKUP(C103,'База калорий'!A116:Z118,21,FALSE)</f>
        <v>#N/A</v>
      </c>
      <c r="AY103" t="e">
        <f>VLOOKUP(C103,'База калорий'!A116:Z118,22,FALSE)</f>
        <v>#N/A</v>
      </c>
      <c r="AZ103" t="e">
        <f>VLOOKUP(C103,'База калорий'!A116:Z118,23,FALSE)</f>
        <v>#N/A</v>
      </c>
      <c r="BA103" t="e">
        <f>VLOOKUP(C103,'База калорий'!A116:Z118,24,FALSE)</f>
        <v>#N/A</v>
      </c>
      <c r="BB103" t="e">
        <f>VLOOKUP(C103,'База калорий'!A116:Z118,25,FALSE)</f>
        <v>#N/A</v>
      </c>
      <c r="BC103" t="e">
        <f>VLOOKUP(C103,'База калорий'!A116:Z118,26,FALSE)</f>
        <v>#N/A</v>
      </c>
    </row>
    <row r="104" spans="1:55" x14ac:dyDescent="0.3">
      <c r="E104" t="str">
        <f t="shared" si="101"/>
        <v xml:space="preserve"> </v>
      </c>
      <c r="F104" t="str">
        <f t="shared" si="102"/>
        <v xml:space="preserve"> </v>
      </c>
      <c r="G104" t="str">
        <f t="shared" si="103"/>
        <v xml:space="preserve"> </v>
      </c>
      <c r="H104" t="str">
        <f t="shared" si="104"/>
        <v xml:space="preserve"> </v>
      </c>
      <c r="I104" t="str">
        <f t="shared" si="105"/>
        <v xml:space="preserve"> </v>
      </c>
      <c r="J104" t="str">
        <f t="shared" si="106"/>
        <v xml:space="preserve"> </v>
      </c>
      <c r="K104" t="str">
        <f t="shared" si="107"/>
        <v xml:space="preserve"> </v>
      </c>
      <c r="L104" t="str">
        <f t="shared" si="108"/>
        <v xml:space="preserve"> </v>
      </c>
      <c r="M104" t="str">
        <f t="shared" si="109"/>
        <v xml:space="preserve"> </v>
      </c>
      <c r="N104" t="str">
        <f t="shared" si="110"/>
        <v xml:space="preserve"> </v>
      </c>
      <c r="O104" t="str">
        <f t="shared" si="111"/>
        <v xml:space="preserve"> </v>
      </c>
      <c r="P104" t="str">
        <f t="shared" si="112"/>
        <v xml:space="preserve"> </v>
      </c>
      <c r="Q104" t="str">
        <f t="shared" si="113"/>
        <v xml:space="preserve"> </v>
      </c>
      <c r="R104" t="str">
        <f t="shared" si="114"/>
        <v xml:space="preserve"> </v>
      </c>
      <c r="S104" t="str">
        <f t="shared" si="115"/>
        <v xml:space="preserve"> </v>
      </c>
      <c r="T104" t="str">
        <f t="shared" si="116"/>
        <v xml:space="preserve"> </v>
      </c>
      <c r="U104" t="str">
        <f t="shared" si="117"/>
        <v xml:space="preserve"> </v>
      </c>
      <c r="V104" t="str">
        <f t="shared" si="118"/>
        <v xml:space="preserve"> </v>
      </c>
      <c r="W104" t="str">
        <f t="shared" si="119"/>
        <v xml:space="preserve"> </v>
      </c>
      <c r="X104" t="str">
        <f t="shared" si="120"/>
        <v xml:space="preserve"> </v>
      </c>
      <c r="Y104" t="str">
        <f t="shared" si="121"/>
        <v xml:space="preserve"> </v>
      </c>
      <c r="Z104" t="str">
        <f t="shared" si="122"/>
        <v xml:space="preserve"> </v>
      </c>
      <c r="AA104" t="str">
        <f t="shared" si="123"/>
        <v xml:space="preserve"> </v>
      </c>
      <c r="AB104" t="str">
        <f t="shared" si="124"/>
        <v xml:space="preserve"> </v>
      </c>
      <c r="AC104" t="str">
        <f t="shared" si="125"/>
        <v xml:space="preserve"> </v>
      </c>
      <c r="AE104" t="e">
        <f>VLOOKUP(C104,'База калорий'!A117:Z119,2,FALSE)</f>
        <v>#N/A</v>
      </c>
      <c r="AF104" t="e">
        <f>VLOOKUP(C104,'База калорий'!A117:Z119,3,FALSE)</f>
        <v>#N/A</v>
      </c>
      <c r="AG104" t="e">
        <f>VLOOKUP(C104,'База калорий'!A117:Z119,4,FALSE)</f>
        <v>#N/A</v>
      </c>
      <c r="AH104" t="e">
        <f>VLOOKUP(C104,'База калорий'!A117:Z119,5,FALSE)</f>
        <v>#N/A</v>
      </c>
      <c r="AI104" t="e">
        <f>VLOOKUP(C104,'База калорий'!A117:Z119,6,FALSE)</f>
        <v>#N/A</v>
      </c>
      <c r="AJ104" t="e">
        <f>VLOOKUP(C104,'База калорий'!A117:Z119,7,FALSE)</f>
        <v>#N/A</v>
      </c>
      <c r="AK104" t="e">
        <f>VLOOKUP(C104,'База калорий'!A117:Z119,8,FALSE)</f>
        <v>#N/A</v>
      </c>
      <c r="AL104" t="e">
        <f>VLOOKUP(C104,'База калорий'!A117:Z119,9,FALSE)</f>
        <v>#N/A</v>
      </c>
      <c r="AM104" t="e">
        <f>VLOOKUP(C104,'База калорий'!A117:Z119,10,FALSE)</f>
        <v>#N/A</v>
      </c>
      <c r="AN104" t="e">
        <f>VLOOKUP(C104,'База калорий'!A117:Z119,11,FALSE)</f>
        <v>#N/A</v>
      </c>
      <c r="AO104" t="e">
        <f>VLOOKUP(C104,'База калорий'!A117:Z119,12,FALSE)</f>
        <v>#N/A</v>
      </c>
      <c r="AP104" t="e">
        <f>VLOOKUP(C104,'База калорий'!A117:Z119,13,FALSE)</f>
        <v>#N/A</v>
      </c>
      <c r="AQ104" t="e">
        <f>VLOOKUP(C104,'База калорий'!A117:Z119,14,FALSE)</f>
        <v>#N/A</v>
      </c>
      <c r="AR104" t="e">
        <f>VLOOKUP(C104,'База калорий'!A117:Z119,15,FALSE)</f>
        <v>#N/A</v>
      </c>
      <c r="AS104" t="e">
        <f>VLOOKUP(C104,'База калорий'!A117:Z119,16,FALSE)</f>
        <v>#N/A</v>
      </c>
      <c r="AT104" t="e">
        <f>VLOOKUP(C104,'База калорий'!A117:Z119,17,FALSE)</f>
        <v>#N/A</v>
      </c>
      <c r="AU104" t="e">
        <f>VLOOKUP(C104,'База калорий'!A117:Z119,18,FALSE)</f>
        <v>#N/A</v>
      </c>
      <c r="AV104" t="e">
        <f>VLOOKUP(C104,'База калорий'!A117:Z119,19,FALSE)</f>
        <v>#N/A</v>
      </c>
      <c r="AW104" t="e">
        <f>VLOOKUP(C104,'База калорий'!A117:Z119,20,FALSE)</f>
        <v>#N/A</v>
      </c>
      <c r="AX104" t="e">
        <f>VLOOKUP(C104,'База калорий'!A117:Z119,21,FALSE)</f>
        <v>#N/A</v>
      </c>
      <c r="AY104" t="e">
        <f>VLOOKUP(C104,'База калорий'!A117:Z119,22,FALSE)</f>
        <v>#N/A</v>
      </c>
      <c r="AZ104" t="e">
        <f>VLOOKUP(C104,'База калорий'!A117:Z119,23,FALSE)</f>
        <v>#N/A</v>
      </c>
      <c r="BA104" t="e">
        <f>VLOOKUP(C104,'База калорий'!A117:Z119,24,FALSE)</f>
        <v>#N/A</v>
      </c>
      <c r="BB104" t="e">
        <f>VLOOKUP(C104,'База калорий'!A117:Z119,25,FALSE)</f>
        <v>#N/A</v>
      </c>
      <c r="BC104" t="e">
        <f>VLOOKUP(C104,'База калорий'!A117:Z119,26,FALSE)</f>
        <v>#N/A</v>
      </c>
    </row>
    <row r="105" spans="1:55" x14ac:dyDescent="0.3">
      <c r="E105" t="str">
        <f t="shared" si="101"/>
        <v xml:space="preserve"> </v>
      </c>
      <c r="F105" t="str">
        <f t="shared" si="102"/>
        <v xml:space="preserve"> </v>
      </c>
      <c r="G105" t="str">
        <f t="shared" si="103"/>
        <v xml:space="preserve"> </v>
      </c>
      <c r="H105" t="str">
        <f t="shared" si="104"/>
        <v xml:space="preserve"> </v>
      </c>
      <c r="I105" t="str">
        <f t="shared" si="105"/>
        <v xml:space="preserve"> </v>
      </c>
      <c r="J105" t="str">
        <f t="shared" si="106"/>
        <v xml:space="preserve"> </v>
      </c>
      <c r="K105" t="str">
        <f t="shared" si="107"/>
        <v xml:space="preserve"> </v>
      </c>
      <c r="L105" t="str">
        <f t="shared" si="108"/>
        <v xml:space="preserve"> </v>
      </c>
      <c r="M105" t="str">
        <f t="shared" si="109"/>
        <v xml:space="preserve"> </v>
      </c>
      <c r="N105" t="str">
        <f t="shared" si="110"/>
        <v xml:space="preserve"> </v>
      </c>
      <c r="O105" t="str">
        <f t="shared" si="111"/>
        <v xml:space="preserve"> </v>
      </c>
      <c r="P105" t="str">
        <f t="shared" si="112"/>
        <v xml:space="preserve"> </v>
      </c>
      <c r="Q105" t="str">
        <f t="shared" si="113"/>
        <v xml:space="preserve"> </v>
      </c>
      <c r="R105" t="str">
        <f t="shared" si="114"/>
        <v xml:space="preserve"> </v>
      </c>
      <c r="S105" t="str">
        <f t="shared" si="115"/>
        <v xml:space="preserve"> </v>
      </c>
      <c r="T105" t="str">
        <f t="shared" si="116"/>
        <v xml:space="preserve"> </v>
      </c>
      <c r="U105" t="str">
        <f t="shared" si="117"/>
        <v xml:space="preserve"> </v>
      </c>
      <c r="V105" t="str">
        <f t="shared" si="118"/>
        <v xml:space="preserve"> </v>
      </c>
      <c r="W105" t="str">
        <f t="shared" si="119"/>
        <v xml:space="preserve"> </v>
      </c>
      <c r="X105" t="str">
        <f t="shared" si="120"/>
        <v xml:space="preserve"> </v>
      </c>
      <c r="Y105" t="str">
        <f t="shared" si="121"/>
        <v xml:space="preserve"> </v>
      </c>
      <c r="Z105" t="str">
        <f t="shared" si="122"/>
        <v xml:space="preserve"> </v>
      </c>
      <c r="AA105" t="str">
        <f t="shared" si="123"/>
        <v xml:space="preserve"> </v>
      </c>
      <c r="AB105" t="str">
        <f t="shared" si="124"/>
        <v xml:space="preserve"> </v>
      </c>
      <c r="AC105" t="str">
        <f t="shared" si="125"/>
        <v xml:space="preserve"> </v>
      </c>
      <c r="AE105" t="e">
        <f>VLOOKUP(C105,'База калорий'!A118:Z120,2,FALSE)</f>
        <v>#N/A</v>
      </c>
      <c r="AF105" t="e">
        <f>VLOOKUP(C105,'База калорий'!A118:Z120,3,FALSE)</f>
        <v>#N/A</v>
      </c>
      <c r="AG105" t="e">
        <f>VLOOKUP(C105,'База калорий'!A118:Z120,4,FALSE)</f>
        <v>#N/A</v>
      </c>
      <c r="AH105" t="e">
        <f>VLOOKUP(C105,'База калорий'!A118:Z120,5,FALSE)</f>
        <v>#N/A</v>
      </c>
      <c r="AI105" t="e">
        <f>VLOOKUP(C105,'База калорий'!A118:Z120,6,FALSE)</f>
        <v>#N/A</v>
      </c>
      <c r="AJ105" t="e">
        <f>VLOOKUP(C105,'База калорий'!A118:Z120,7,FALSE)</f>
        <v>#N/A</v>
      </c>
      <c r="AK105" t="e">
        <f>VLOOKUP(C105,'База калорий'!A118:Z120,8,FALSE)</f>
        <v>#N/A</v>
      </c>
      <c r="AL105" t="e">
        <f>VLOOKUP(C105,'База калорий'!A118:Z120,9,FALSE)</f>
        <v>#N/A</v>
      </c>
      <c r="AM105" t="e">
        <f>VLOOKUP(C105,'База калорий'!A118:Z120,10,FALSE)</f>
        <v>#N/A</v>
      </c>
      <c r="AN105" t="e">
        <f>VLOOKUP(C105,'База калорий'!A118:Z120,11,FALSE)</f>
        <v>#N/A</v>
      </c>
      <c r="AO105" t="e">
        <f>VLOOKUP(C105,'База калорий'!A118:Z120,12,FALSE)</f>
        <v>#N/A</v>
      </c>
      <c r="AP105" t="e">
        <f>VLOOKUP(C105,'База калорий'!A118:Z120,13,FALSE)</f>
        <v>#N/A</v>
      </c>
      <c r="AQ105" t="e">
        <f>VLOOKUP(C105,'База калорий'!A118:Z120,14,FALSE)</f>
        <v>#N/A</v>
      </c>
      <c r="AR105" t="e">
        <f>VLOOKUP(C105,'База калорий'!A118:Z120,15,FALSE)</f>
        <v>#N/A</v>
      </c>
      <c r="AS105" t="e">
        <f>VLOOKUP(C105,'База калорий'!A118:Z120,16,FALSE)</f>
        <v>#N/A</v>
      </c>
      <c r="AT105" t="e">
        <f>VLOOKUP(C105,'База калорий'!A118:Z120,17,FALSE)</f>
        <v>#N/A</v>
      </c>
      <c r="AU105" t="e">
        <f>VLOOKUP(C105,'База калорий'!A118:Z120,18,FALSE)</f>
        <v>#N/A</v>
      </c>
      <c r="AV105" t="e">
        <f>VLOOKUP(C105,'База калорий'!A118:Z120,19,FALSE)</f>
        <v>#N/A</v>
      </c>
      <c r="AW105" t="e">
        <f>VLOOKUP(C105,'База калорий'!A118:Z120,20,FALSE)</f>
        <v>#N/A</v>
      </c>
      <c r="AX105" t="e">
        <f>VLOOKUP(C105,'База калорий'!A118:Z120,21,FALSE)</f>
        <v>#N/A</v>
      </c>
      <c r="AY105" t="e">
        <f>VLOOKUP(C105,'База калорий'!A118:Z120,22,FALSE)</f>
        <v>#N/A</v>
      </c>
      <c r="AZ105" t="e">
        <f>VLOOKUP(C105,'База калорий'!A118:Z120,23,FALSE)</f>
        <v>#N/A</v>
      </c>
      <c r="BA105" t="e">
        <f>VLOOKUP(C105,'База калорий'!A118:Z120,24,FALSE)</f>
        <v>#N/A</v>
      </c>
      <c r="BB105" t="e">
        <f>VLOOKUP(C105,'База калорий'!A118:Z120,25,FALSE)</f>
        <v>#N/A</v>
      </c>
      <c r="BC105" t="e">
        <f>VLOOKUP(C105,'База калорий'!A118:Z120,26,FALSE)</f>
        <v>#N/A</v>
      </c>
    </row>
    <row r="106" spans="1:55" x14ac:dyDescent="0.3">
      <c r="E106" t="str">
        <f t="shared" si="101"/>
        <v xml:space="preserve"> </v>
      </c>
      <c r="F106" t="str">
        <f t="shared" si="102"/>
        <v xml:space="preserve"> </v>
      </c>
      <c r="G106" t="str">
        <f t="shared" si="103"/>
        <v xml:space="preserve"> </v>
      </c>
      <c r="H106" t="str">
        <f t="shared" si="104"/>
        <v xml:space="preserve"> </v>
      </c>
      <c r="I106" t="str">
        <f t="shared" si="105"/>
        <v xml:space="preserve"> </v>
      </c>
      <c r="J106" t="str">
        <f t="shared" si="106"/>
        <v xml:space="preserve"> </v>
      </c>
      <c r="K106" t="str">
        <f t="shared" si="107"/>
        <v xml:space="preserve"> </v>
      </c>
      <c r="L106" t="str">
        <f t="shared" si="108"/>
        <v xml:space="preserve"> </v>
      </c>
      <c r="M106" t="str">
        <f t="shared" si="109"/>
        <v xml:space="preserve"> </v>
      </c>
      <c r="N106" t="str">
        <f t="shared" si="110"/>
        <v xml:space="preserve"> </v>
      </c>
      <c r="O106" t="str">
        <f t="shared" si="111"/>
        <v xml:space="preserve"> </v>
      </c>
      <c r="P106" t="str">
        <f t="shared" si="112"/>
        <v xml:space="preserve"> </v>
      </c>
      <c r="Q106" t="str">
        <f t="shared" si="113"/>
        <v xml:space="preserve"> </v>
      </c>
      <c r="R106" t="str">
        <f t="shared" si="114"/>
        <v xml:space="preserve"> </v>
      </c>
      <c r="S106" t="str">
        <f t="shared" si="115"/>
        <v xml:space="preserve"> </v>
      </c>
      <c r="T106" t="str">
        <f t="shared" si="116"/>
        <v xml:space="preserve"> </v>
      </c>
      <c r="U106" t="str">
        <f t="shared" si="117"/>
        <v xml:space="preserve"> </v>
      </c>
      <c r="V106" t="str">
        <f t="shared" si="118"/>
        <v xml:space="preserve"> </v>
      </c>
      <c r="W106" t="str">
        <f t="shared" si="119"/>
        <v xml:space="preserve"> </v>
      </c>
      <c r="X106" t="str">
        <f t="shared" si="120"/>
        <v xml:space="preserve"> </v>
      </c>
      <c r="Y106" t="str">
        <f t="shared" si="121"/>
        <v xml:space="preserve"> </v>
      </c>
      <c r="Z106" t="str">
        <f t="shared" si="122"/>
        <v xml:space="preserve"> </v>
      </c>
      <c r="AA106" t="str">
        <f t="shared" si="123"/>
        <v xml:space="preserve"> </v>
      </c>
      <c r="AB106" t="str">
        <f t="shared" si="124"/>
        <v xml:space="preserve"> </v>
      </c>
      <c r="AC106" t="str">
        <f t="shared" si="125"/>
        <v xml:space="preserve"> </v>
      </c>
      <c r="AE106" t="e">
        <f>VLOOKUP(C106,'База калорий'!A119:Z121,2,FALSE)</f>
        <v>#N/A</v>
      </c>
      <c r="AF106" t="e">
        <f>VLOOKUP(C106,'База калорий'!A119:Z121,3,FALSE)</f>
        <v>#N/A</v>
      </c>
      <c r="AG106" t="e">
        <f>VLOOKUP(C106,'База калорий'!A119:Z121,4,FALSE)</f>
        <v>#N/A</v>
      </c>
      <c r="AH106" t="e">
        <f>VLOOKUP(C106,'База калорий'!A119:Z121,5,FALSE)</f>
        <v>#N/A</v>
      </c>
      <c r="AI106" t="e">
        <f>VLOOKUP(C106,'База калорий'!A119:Z121,6,FALSE)</f>
        <v>#N/A</v>
      </c>
      <c r="AJ106" t="e">
        <f>VLOOKUP(C106,'База калорий'!A119:Z121,7,FALSE)</f>
        <v>#N/A</v>
      </c>
      <c r="AK106" t="e">
        <f>VLOOKUP(C106,'База калорий'!A119:Z121,8,FALSE)</f>
        <v>#N/A</v>
      </c>
      <c r="AL106" t="e">
        <f>VLOOKUP(C106,'База калорий'!A119:Z121,9,FALSE)</f>
        <v>#N/A</v>
      </c>
      <c r="AM106" t="e">
        <f>VLOOKUP(C106,'База калорий'!A119:Z121,10,FALSE)</f>
        <v>#N/A</v>
      </c>
      <c r="AN106" t="e">
        <f>VLOOKUP(C106,'База калорий'!A119:Z121,11,FALSE)</f>
        <v>#N/A</v>
      </c>
      <c r="AO106" t="e">
        <f>VLOOKUP(C106,'База калорий'!A119:Z121,12,FALSE)</f>
        <v>#N/A</v>
      </c>
      <c r="AP106" t="e">
        <f>VLOOKUP(C106,'База калорий'!A119:Z121,13,FALSE)</f>
        <v>#N/A</v>
      </c>
      <c r="AQ106" t="e">
        <f>VLOOKUP(C106,'База калорий'!A119:Z121,14,FALSE)</f>
        <v>#N/A</v>
      </c>
      <c r="AR106" t="e">
        <f>VLOOKUP(C106,'База калорий'!A119:Z121,15,FALSE)</f>
        <v>#N/A</v>
      </c>
      <c r="AS106" t="e">
        <f>VLOOKUP(C106,'База калорий'!A119:Z121,16,FALSE)</f>
        <v>#N/A</v>
      </c>
      <c r="AT106" t="e">
        <f>VLOOKUP(C106,'База калорий'!A119:Z121,17,FALSE)</f>
        <v>#N/A</v>
      </c>
      <c r="AU106" t="e">
        <f>VLOOKUP(C106,'База калорий'!A119:Z121,18,FALSE)</f>
        <v>#N/A</v>
      </c>
      <c r="AV106" t="e">
        <f>VLOOKUP(C106,'База калорий'!A119:Z121,19,FALSE)</f>
        <v>#N/A</v>
      </c>
      <c r="AW106" t="e">
        <f>VLOOKUP(C106,'База калорий'!A119:Z121,20,FALSE)</f>
        <v>#N/A</v>
      </c>
      <c r="AX106" t="e">
        <f>VLOOKUP(C106,'База калорий'!A119:Z121,21,FALSE)</f>
        <v>#N/A</v>
      </c>
      <c r="AY106" t="e">
        <f>VLOOKUP(C106,'База калорий'!A119:Z121,22,FALSE)</f>
        <v>#N/A</v>
      </c>
      <c r="AZ106" t="e">
        <f>VLOOKUP(C106,'База калорий'!A119:Z121,23,FALSE)</f>
        <v>#N/A</v>
      </c>
      <c r="BA106" t="e">
        <f>VLOOKUP(C106,'База калорий'!A119:Z121,24,FALSE)</f>
        <v>#N/A</v>
      </c>
      <c r="BB106" t="e">
        <f>VLOOKUP(C106,'База калорий'!A119:Z121,25,FALSE)</f>
        <v>#N/A</v>
      </c>
      <c r="BC106" t="e">
        <f>VLOOKUP(C106,'База калорий'!A119:Z121,26,FALSE)</f>
        <v>#N/A</v>
      </c>
    </row>
    <row r="107" spans="1:55" x14ac:dyDescent="0.3">
      <c r="E107" t="str">
        <f t="shared" si="101"/>
        <v xml:space="preserve"> </v>
      </c>
      <c r="F107" t="str">
        <f t="shared" si="102"/>
        <v xml:space="preserve"> </v>
      </c>
      <c r="G107" t="str">
        <f t="shared" si="103"/>
        <v xml:space="preserve"> </v>
      </c>
      <c r="H107" t="str">
        <f t="shared" si="104"/>
        <v xml:space="preserve"> </v>
      </c>
      <c r="I107" t="str">
        <f t="shared" si="105"/>
        <v xml:space="preserve"> </v>
      </c>
      <c r="J107" t="str">
        <f t="shared" si="106"/>
        <v xml:space="preserve"> </v>
      </c>
      <c r="K107" t="str">
        <f t="shared" si="107"/>
        <v xml:space="preserve"> </v>
      </c>
      <c r="L107" t="str">
        <f t="shared" si="108"/>
        <v xml:space="preserve"> </v>
      </c>
      <c r="M107" t="str">
        <f t="shared" si="109"/>
        <v xml:space="preserve"> </v>
      </c>
      <c r="N107" t="str">
        <f t="shared" si="110"/>
        <v xml:space="preserve"> </v>
      </c>
      <c r="O107" t="str">
        <f t="shared" si="111"/>
        <v xml:space="preserve"> </v>
      </c>
      <c r="P107" t="str">
        <f t="shared" si="112"/>
        <v xml:space="preserve"> </v>
      </c>
      <c r="Q107" t="str">
        <f t="shared" si="113"/>
        <v xml:space="preserve"> </v>
      </c>
      <c r="R107" t="str">
        <f t="shared" si="114"/>
        <v xml:space="preserve"> </v>
      </c>
      <c r="S107" t="str">
        <f t="shared" si="115"/>
        <v xml:space="preserve"> </v>
      </c>
      <c r="T107" t="str">
        <f t="shared" si="116"/>
        <v xml:space="preserve"> </v>
      </c>
      <c r="U107" t="str">
        <f t="shared" si="117"/>
        <v xml:space="preserve"> </v>
      </c>
      <c r="V107" t="str">
        <f t="shared" si="118"/>
        <v xml:space="preserve"> </v>
      </c>
      <c r="W107" t="str">
        <f t="shared" si="119"/>
        <v xml:space="preserve"> </v>
      </c>
      <c r="X107" t="str">
        <f t="shared" si="120"/>
        <v xml:space="preserve"> </v>
      </c>
      <c r="Y107" t="str">
        <f t="shared" si="121"/>
        <v xml:space="preserve"> </v>
      </c>
      <c r="Z107" t="str">
        <f t="shared" si="122"/>
        <v xml:space="preserve"> </v>
      </c>
      <c r="AA107" t="str">
        <f t="shared" si="123"/>
        <v xml:space="preserve"> </v>
      </c>
      <c r="AB107" t="str">
        <f t="shared" si="124"/>
        <v xml:space="preserve"> </v>
      </c>
      <c r="AC107" t="str">
        <f t="shared" si="125"/>
        <v xml:space="preserve"> </v>
      </c>
      <c r="AE107" t="e">
        <f>VLOOKUP(C107,'База калорий'!A120:Z122,2,FALSE)</f>
        <v>#N/A</v>
      </c>
      <c r="AF107" t="e">
        <f>VLOOKUP(C107,'База калорий'!A120:Z122,3,FALSE)</f>
        <v>#N/A</v>
      </c>
      <c r="AG107" t="e">
        <f>VLOOKUP(C107,'База калорий'!A120:Z122,4,FALSE)</f>
        <v>#N/A</v>
      </c>
      <c r="AH107" t="e">
        <f>VLOOKUP(C107,'База калорий'!A120:Z122,5,FALSE)</f>
        <v>#N/A</v>
      </c>
      <c r="AI107" t="e">
        <f>VLOOKUP(C107,'База калорий'!A120:Z122,6,FALSE)</f>
        <v>#N/A</v>
      </c>
      <c r="AJ107" t="e">
        <f>VLOOKUP(C107,'База калорий'!A120:Z122,7,FALSE)</f>
        <v>#N/A</v>
      </c>
      <c r="AK107" t="e">
        <f>VLOOKUP(C107,'База калорий'!A120:Z122,8,FALSE)</f>
        <v>#N/A</v>
      </c>
      <c r="AL107" t="e">
        <f>VLOOKUP(C107,'База калорий'!A120:Z122,9,FALSE)</f>
        <v>#N/A</v>
      </c>
      <c r="AM107" t="e">
        <f>VLOOKUP(C107,'База калорий'!A120:Z122,10,FALSE)</f>
        <v>#N/A</v>
      </c>
      <c r="AN107" t="e">
        <f>VLOOKUP(C107,'База калорий'!A120:Z122,11,FALSE)</f>
        <v>#N/A</v>
      </c>
      <c r="AO107" t="e">
        <f>VLOOKUP(C107,'База калорий'!A120:Z122,12,FALSE)</f>
        <v>#N/A</v>
      </c>
      <c r="AP107" t="e">
        <f>VLOOKUP(C107,'База калорий'!A120:Z122,13,FALSE)</f>
        <v>#N/A</v>
      </c>
      <c r="AQ107" t="e">
        <f>VLOOKUP(C107,'База калорий'!A120:Z122,14,FALSE)</f>
        <v>#N/A</v>
      </c>
      <c r="AR107" t="e">
        <f>VLOOKUP(C107,'База калорий'!A120:Z122,15,FALSE)</f>
        <v>#N/A</v>
      </c>
      <c r="AS107" t="e">
        <f>VLOOKUP(C107,'База калорий'!A120:Z122,16,FALSE)</f>
        <v>#N/A</v>
      </c>
      <c r="AT107" t="e">
        <f>VLOOKUP(C107,'База калорий'!A120:Z122,17,FALSE)</f>
        <v>#N/A</v>
      </c>
      <c r="AU107" t="e">
        <f>VLOOKUP(C107,'База калорий'!A120:Z122,18,FALSE)</f>
        <v>#N/A</v>
      </c>
      <c r="AV107" t="e">
        <f>VLOOKUP(C107,'База калорий'!A120:Z122,19,FALSE)</f>
        <v>#N/A</v>
      </c>
      <c r="AW107" t="e">
        <f>VLOOKUP(C107,'База калорий'!A120:Z122,20,FALSE)</f>
        <v>#N/A</v>
      </c>
      <c r="AX107" t="e">
        <f>VLOOKUP(C107,'База калорий'!A120:Z122,21,FALSE)</f>
        <v>#N/A</v>
      </c>
      <c r="AY107" t="e">
        <f>VLOOKUP(C107,'База калорий'!A120:Z122,22,FALSE)</f>
        <v>#N/A</v>
      </c>
      <c r="AZ107" t="e">
        <f>VLOOKUP(C107,'База калорий'!A120:Z122,23,FALSE)</f>
        <v>#N/A</v>
      </c>
      <c r="BA107" t="e">
        <f>VLOOKUP(C107,'База калорий'!A120:Z122,24,FALSE)</f>
        <v>#N/A</v>
      </c>
      <c r="BB107" t="e">
        <f>VLOOKUP(C107,'База калорий'!A120:Z122,25,FALSE)</f>
        <v>#N/A</v>
      </c>
      <c r="BC107" t="e">
        <f>VLOOKUP(C107,'База калорий'!A120:Z122,26,FALSE)</f>
        <v>#N/A</v>
      </c>
    </row>
    <row r="108" spans="1:55" x14ac:dyDescent="0.3">
      <c r="E108" t="str">
        <f t="shared" si="101"/>
        <v xml:space="preserve"> </v>
      </c>
      <c r="F108" t="str">
        <f t="shared" si="102"/>
        <v xml:space="preserve"> </v>
      </c>
      <c r="G108" t="str">
        <f t="shared" si="103"/>
        <v xml:space="preserve"> </v>
      </c>
      <c r="H108" t="str">
        <f t="shared" si="104"/>
        <v xml:space="preserve"> </v>
      </c>
      <c r="I108" t="str">
        <f t="shared" si="105"/>
        <v xml:space="preserve"> </v>
      </c>
      <c r="J108" t="str">
        <f t="shared" si="106"/>
        <v xml:space="preserve"> </v>
      </c>
      <c r="K108" t="str">
        <f t="shared" si="107"/>
        <v xml:space="preserve"> </v>
      </c>
      <c r="L108" t="str">
        <f t="shared" si="108"/>
        <v xml:space="preserve"> </v>
      </c>
      <c r="M108" t="str">
        <f t="shared" si="109"/>
        <v xml:space="preserve"> </v>
      </c>
      <c r="N108" t="str">
        <f t="shared" si="110"/>
        <v xml:space="preserve"> </v>
      </c>
      <c r="O108" t="str">
        <f t="shared" si="111"/>
        <v xml:space="preserve"> </v>
      </c>
      <c r="P108" t="str">
        <f t="shared" si="112"/>
        <v xml:space="preserve"> </v>
      </c>
      <c r="Q108" t="str">
        <f t="shared" si="113"/>
        <v xml:space="preserve"> </v>
      </c>
      <c r="R108" t="str">
        <f t="shared" si="114"/>
        <v xml:space="preserve"> </v>
      </c>
      <c r="S108" t="str">
        <f t="shared" si="115"/>
        <v xml:space="preserve"> </v>
      </c>
      <c r="T108" t="str">
        <f t="shared" si="116"/>
        <v xml:space="preserve"> </v>
      </c>
      <c r="U108" t="str">
        <f t="shared" si="117"/>
        <v xml:space="preserve"> </v>
      </c>
      <c r="V108" t="str">
        <f t="shared" si="118"/>
        <v xml:space="preserve"> </v>
      </c>
      <c r="W108" t="str">
        <f t="shared" si="119"/>
        <v xml:space="preserve"> </v>
      </c>
      <c r="X108" t="str">
        <f t="shared" si="120"/>
        <v xml:space="preserve"> </v>
      </c>
      <c r="Y108" t="str">
        <f t="shared" si="121"/>
        <v xml:space="preserve"> </v>
      </c>
      <c r="Z108" t="str">
        <f t="shared" si="122"/>
        <v xml:space="preserve"> </v>
      </c>
      <c r="AA108" t="str">
        <f t="shared" si="123"/>
        <v xml:space="preserve"> </v>
      </c>
      <c r="AB108" t="str">
        <f t="shared" si="124"/>
        <v xml:space="preserve"> </v>
      </c>
      <c r="AC108" t="str">
        <f t="shared" si="125"/>
        <v xml:space="preserve"> </v>
      </c>
      <c r="AE108" t="e">
        <f>VLOOKUP(C108,'База калорий'!A121:Z123,2,FALSE)</f>
        <v>#N/A</v>
      </c>
      <c r="AF108" t="e">
        <f>VLOOKUP(C108,'База калорий'!A121:Z123,3,FALSE)</f>
        <v>#N/A</v>
      </c>
      <c r="AG108" t="e">
        <f>VLOOKUP(C108,'База калорий'!A121:Z123,4,FALSE)</f>
        <v>#N/A</v>
      </c>
      <c r="AH108" t="e">
        <f>VLOOKUP(C108,'База калорий'!A121:Z123,5,FALSE)</f>
        <v>#N/A</v>
      </c>
      <c r="AI108" t="e">
        <f>VLOOKUP(C108,'База калорий'!A121:Z123,6,FALSE)</f>
        <v>#N/A</v>
      </c>
      <c r="AJ108" t="e">
        <f>VLOOKUP(C108,'База калорий'!A121:Z123,7,FALSE)</f>
        <v>#N/A</v>
      </c>
      <c r="AK108" t="e">
        <f>VLOOKUP(C108,'База калорий'!A121:Z123,8,FALSE)</f>
        <v>#N/A</v>
      </c>
      <c r="AL108" t="e">
        <f>VLOOKUP(C108,'База калорий'!A121:Z123,9,FALSE)</f>
        <v>#N/A</v>
      </c>
      <c r="AM108" t="e">
        <f>VLOOKUP(C108,'База калорий'!A121:Z123,10,FALSE)</f>
        <v>#N/A</v>
      </c>
      <c r="AN108" t="e">
        <f>VLOOKUP(C108,'База калорий'!A121:Z123,11,FALSE)</f>
        <v>#N/A</v>
      </c>
      <c r="AO108" t="e">
        <f>VLOOKUP(C108,'База калорий'!A121:Z123,12,FALSE)</f>
        <v>#N/A</v>
      </c>
      <c r="AP108" t="e">
        <f>VLOOKUP(C108,'База калорий'!A121:Z123,13,FALSE)</f>
        <v>#N/A</v>
      </c>
      <c r="AQ108" t="e">
        <f>VLOOKUP(C108,'База калорий'!A121:Z123,14,FALSE)</f>
        <v>#N/A</v>
      </c>
      <c r="AR108" t="e">
        <f>VLOOKUP(C108,'База калорий'!A121:Z123,15,FALSE)</f>
        <v>#N/A</v>
      </c>
      <c r="AS108" t="e">
        <f>VLOOKUP(C108,'База калорий'!A121:Z123,16,FALSE)</f>
        <v>#N/A</v>
      </c>
      <c r="AT108" t="e">
        <f>VLOOKUP(C108,'База калорий'!A121:Z123,17,FALSE)</f>
        <v>#N/A</v>
      </c>
      <c r="AU108" t="e">
        <f>VLOOKUP(C108,'База калорий'!A121:Z123,18,FALSE)</f>
        <v>#N/A</v>
      </c>
      <c r="AV108" t="e">
        <f>VLOOKUP(C108,'База калорий'!A121:Z123,19,FALSE)</f>
        <v>#N/A</v>
      </c>
      <c r="AW108" t="e">
        <f>VLOOKUP(C108,'База калорий'!A121:Z123,20,FALSE)</f>
        <v>#N/A</v>
      </c>
      <c r="AX108" t="e">
        <f>VLOOKUP(C108,'База калорий'!A121:Z123,21,FALSE)</f>
        <v>#N/A</v>
      </c>
      <c r="AY108" t="e">
        <f>VLOOKUP(C108,'База калорий'!A121:Z123,22,FALSE)</f>
        <v>#N/A</v>
      </c>
      <c r="AZ108" t="e">
        <f>VLOOKUP(C108,'База калорий'!A121:Z123,23,FALSE)</f>
        <v>#N/A</v>
      </c>
      <c r="BA108" t="e">
        <f>VLOOKUP(C108,'База калорий'!A121:Z123,24,FALSE)</f>
        <v>#N/A</v>
      </c>
      <c r="BB108" t="e">
        <f>VLOOKUP(C108,'База калорий'!A121:Z123,25,FALSE)</f>
        <v>#N/A</v>
      </c>
      <c r="BC108" t="e">
        <f>VLOOKUP(C108,'База калорий'!A121:Z123,26,FALSE)</f>
        <v>#N/A</v>
      </c>
    </row>
    <row r="109" spans="1:55" x14ac:dyDescent="0.3">
      <c r="E109" t="str">
        <f t="shared" si="101"/>
        <v xml:space="preserve"> </v>
      </c>
      <c r="F109" t="str">
        <f t="shared" si="102"/>
        <v xml:space="preserve"> </v>
      </c>
      <c r="G109" t="str">
        <f t="shared" si="103"/>
        <v xml:space="preserve"> </v>
      </c>
      <c r="H109" t="str">
        <f t="shared" si="104"/>
        <v xml:space="preserve"> </v>
      </c>
      <c r="I109" t="str">
        <f t="shared" si="105"/>
        <v xml:space="preserve"> </v>
      </c>
      <c r="J109" t="str">
        <f t="shared" si="106"/>
        <v xml:space="preserve"> </v>
      </c>
      <c r="K109" t="str">
        <f t="shared" si="107"/>
        <v xml:space="preserve"> </v>
      </c>
      <c r="L109" t="str">
        <f t="shared" si="108"/>
        <v xml:space="preserve"> </v>
      </c>
      <c r="M109" t="str">
        <f t="shared" si="109"/>
        <v xml:space="preserve"> </v>
      </c>
      <c r="N109" t="str">
        <f t="shared" si="110"/>
        <v xml:space="preserve"> </v>
      </c>
      <c r="O109" t="str">
        <f t="shared" si="111"/>
        <v xml:space="preserve"> </v>
      </c>
      <c r="P109" t="str">
        <f t="shared" si="112"/>
        <v xml:space="preserve"> </v>
      </c>
      <c r="Q109" t="str">
        <f t="shared" si="113"/>
        <v xml:space="preserve"> </v>
      </c>
      <c r="R109" t="str">
        <f t="shared" si="114"/>
        <v xml:space="preserve"> </v>
      </c>
      <c r="S109" t="str">
        <f t="shared" si="115"/>
        <v xml:space="preserve"> </v>
      </c>
      <c r="T109" t="str">
        <f t="shared" si="116"/>
        <v xml:space="preserve"> </v>
      </c>
      <c r="U109" t="str">
        <f t="shared" si="117"/>
        <v xml:space="preserve"> </v>
      </c>
      <c r="V109" t="str">
        <f t="shared" si="118"/>
        <v xml:space="preserve"> </v>
      </c>
      <c r="W109" t="str">
        <f t="shared" si="119"/>
        <v xml:space="preserve"> </v>
      </c>
      <c r="X109" t="str">
        <f t="shared" si="120"/>
        <v xml:space="preserve"> </v>
      </c>
      <c r="Y109" t="str">
        <f t="shared" si="121"/>
        <v xml:space="preserve"> </v>
      </c>
      <c r="Z109" t="str">
        <f t="shared" si="122"/>
        <v xml:space="preserve"> </v>
      </c>
      <c r="AA109" t="str">
        <f t="shared" si="123"/>
        <v xml:space="preserve"> </v>
      </c>
      <c r="AB109" t="str">
        <f t="shared" si="124"/>
        <v xml:space="preserve"> </v>
      </c>
      <c r="AC109" t="str">
        <f t="shared" si="125"/>
        <v xml:space="preserve"> </v>
      </c>
      <c r="AE109" t="e">
        <f>VLOOKUP(C109,'База калорий'!A122:Z124,2,FALSE)</f>
        <v>#N/A</v>
      </c>
      <c r="AF109" t="e">
        <f>VLOOKUP(C109,'База калорий'!A122:Z124,3,FALSE)</f>
        <v>#N/A</v>
      </c>
      <c r="AG109" t="e">
        <f>VLOOKUP(C109,'База калорий'!A122:Z124,4,FALSE)</f>
        <v>#N/A</v>
      </c>
      <c r="AH109" t="e">
        <f>VLOOKUP(C109,'База калорий'!A122:Z124,5,FALSE)</f>
        <v>#N/A</v>
      </c>
      <c r="AI109" t="e">
        <f>VLOOKUP(C109,'База калорий'!A122:Z124,6,FALSE)</f>
        <v>#N/A</v>
      </c>
      <c r="AJ109" t="e">
        <f>VLOOKUP(C109,'База калорий'!A122:Z124,7,FALSE)</f>
        <v>#N/A</v>
      </c>
      <c r="AK109" t="e">
        <f>VLOOKUP(C109,'База калорий'!A122:Z124,8,FALSE)</f>
        <v>#N/A</v>
      </c>
      <c r="AL109" t="e">
        <f>VLOOKUP(C109,'База калорий'!A122:Z124,9,FALSE)</f>
        <v>#N/A</v>
      </c>
      <c r="AM109" t="e">
        <f>VLOOKUP(C109,'База калорий'!A122:Z124,10,FALSE)</f>
        <v>#N/A</v>
      </c>
      <c r="AN109" t="e">
        <f>VLOOKUP(C109,'База калорий'!A122:Z124,11,FALSE)</f>
        <v>#N/A</v>
      </c>
      <c r="AO109" t="e">
        <f>VLOOKUP(C109,'База калорий'!A122:Z124,12,FALSE)</f>
        <v>#N/A</v>
      </c>
      <c r="AP109" t="e">
        <f>VLOOKUP(C109,'База калорий'!A122:Z124,13,FALSE)</f>
        <v>#N/A</v>
      </c>
      <c r="AQ109" t="e">
        <f>VLOOKUP(C109,'База калорий'!A122:Z124,14,FALSE)</f>
        <v>#N/A</v>
      </c>
      <c r="AR109" t="e">
        <f>VLOOKUP(C109,'База калорий'!A122:Z124,15,FALSE)</f>
        <v>#N/A</v>
      </c>
      <c r="AS109" t="e">
        <f>VLOOKUP(C109,'База калорий'!A122:Z124,16,FALSE)</f>
        <v>#N/A</v>
      </c>
      <c r="AT109" t="e">
        <f>VLOOKUP(C109,'База калорий'!A122:Z124,17,FALSE)</f>
        <v>#N/A</v>
      </c>
      <c r="AU109" t="e">
        <f>VLOOKUP(C109,'База калорий'!A122:Z124,18,FALSE)</f>
        <v>#N/A</v>
      </c>
      <c r="AV109" t="e">
        <f>VLOOKUP(C109,'База калорий'!A122:Z124,19,FALSE)</f>
        <v>#N/A</v>
      </c>
      <c r="AW109" t="e">
        <f>VLOOKUP(C109,'База калорий'!A122:Z124,20,FALSE)</f>
        <v>#N/A</v>
      </c>
      <c r="AX109" t="e">
        <f>VLOOKUP(C109,'База калорий'!A122:Z124,21,FALSE)</f>
        <v>#N/A</v>
      </c>
      <c r="AY109" t="e">
        <f>VLOOKUP(C109,'База калорий'!A122:Z124,22,FALSE)</f>
        <v>#N/A</v>
      </c>
      <c r="AZ109" t="e">
        <f>VLOOKUP(C109,'База калорий'!A122:Z124,23,FALSE)</f>
        <v>#N/A</v>
      </c>
      <c r="BA109" t="e">
        <f>VLOOKUP(C109,'База калорий'!A122:Z124,24,FALSE)</f>
        <v>#N/A</v>
      </c>
      <c r="BB109" t="e">
        <f>VLOOKUP(C109,'База калорий'!A122:Z124,25,FALSE)</f>
        <v>#N/A</v>
      </c>
      <c r="BC109" t="e">
        <f>VLOOKUP(C109,'База калорий'!A122:Z124,26,FALSE)</f>
        <v>#N/A</v>
      </c>
    </row>
    <row r="110" spans="1:55" x14ac:dyDescent="0.3">
      <c r="E110" t="str">
        <f t="shared" si="101"/>
        <v xml:space="preserve"> </v>
      </c>
      <c r="F110" t="str">
        <f t="shared" si="102"/>
        <v xml:space="preserve"> </v>
      </c>
      <c r="G110" t="str">
        <f t="shared" si="103"/>
        <v xml:space="preserve"> </v>
      </c>
      <c r="H110" t="str">
        <f t="shared" si="104"/>
        <v xml:space="preserve"> </v>
      </c>
      <c r="I110" t="str">
        <f t="shared" si="105"/>
        <v xml:space="preserve"> </v>
      </c>
      <c r="J110" t="str">
        <f t="shared" si="106"/>
        <v xml:space="preserve"> </v>
      </c>
      <c r="K110" t="str">
        <f t="shared" si="107"/>
        <v xml:space="preserve"> </v>
      </c>
      <c r="L110" t="str">
        <f t="shared" si="108"/>
        <v xml:space="preserve"> </v>
      </c>
      <c r="M110" t="str">
        <f t="shared" si="109"/>
        <v xml:space="preserve"> </v>
      </c>
      <c r="N110" t="str">
        <f t="shared" si="110"/>
        <v xml:space="preserve"> </v>
      </c>
      <c r="O110" t="str">
        <f t="shared" si="111"/>
        <v xml:space="preserve"> </v>
      </c>
      <c r="P110" t="str">
        <f t="shared" si="112"/>
        <v xml:space="preserve"> </v>
      </c>
      <c r="Q110" t="str">
        <f t="shared" si="113"/>
        <v xml:space="preserve"> </v>
      </c>
      <c r="R110" t="str">
        <f t="shared" si="114"/>
        <v xml:space="preserve"> </v>
      </c>
      <c r="S110" t="str">
        <f t="shared" si="115"/>
        <v xml:space="preserve"> </v>
      </c>
      <c r="T110" t="str">
        <f t="shared" si="116"/>
        <v xml:space="preserve"> </v>
      </c>
      <c r="U110" t="str">
        <f t="shared" si="117"/>
        <v xml:space="preserve"> </v>
      </c>
      <c r="V110" t="str">
        <f t="shared" si="118"/>
        <v xml:space="preserve"> </v>
      </c>
      <c r="W110" t="str">
        <f t="shared" si="119"/>
        <v xml:space="preserve"> </v>
      </c>
      <c r="X110" t="str">
        <f t="shared" si="120"/>
        <v xml:space="preserve"> </v>
      </c>
      <c r="Y110" t="str">
        <f t="shared" si="121"/>
        <v xml:space="preserve"> </v>
      </c>
      <c r="Z110" t="str">
        <f t="shared" si="122"/>
        <v xml:space="preserve"> </v>
      </c>
      <c r="AA110" t="str">
        <f t="shared" si="123"/>
        <v xml:space="preserve"> </v>
      </c>
      <c r="AB110" t="str">
        <f t="shared" si="124"/>
        <v xml:space="preserve"> </v>
      </c>
      <c r="AC110" t="str">
        <f t="shared" si="125"/>
        <v xml:space="preserve"> </v>
      </c>
      <c r="AE110" t="e">
        <f>VLOOKUP(C110,'База калорий'!A123:Z125,2,FALSE)</f>
        <v>#N/A</v>
      </c>
      <c r="AF110" t="e">
        <f>VLOOKUP(C110,'База калорий'!A123:Z125,3,FALSE)</f>
        <v>#N/A</v>
      </c>
      <c r="AG110" t="e">
        <f>VLOOKUP(C110,'База калорий'!A123:Z125,4,FALSE)</f>
        <v>#N/A</v>
      </c>
      <c r="AH110" t="e">
        <f>VLOOKUP(C110,'База калорий'!A123:Z125,5,FALSE)</f>
        <v>#N/A</v>
      </c>
      <c r="AI110" t="e">
        <f>VLOOKUP(C110,'База калорий'!A123:Z125,6,FALSE)</f>
        <v>#N/A</v>
      </c>
      <c r="AJ110" t="e">
        <f>VLOOKUP(C110,'База калорий'!A123:Z125,7,FALSE)</f>
        <v>#N/A</v>
      </c>
      <c r="AK110" t="e">
        <f>VLOOKUP(C110,'База калорий'!A123:Z125,8,FALSE)</f>
        <v>#N/A</v>
      </c>
      <c r="AL110" t="e">
        <f>VLOOKUP(C110,'База калорий'!A123:Z125,9,FALSE)</f>
        <v>#N/A</v>
      </c>
      <c r="AM110" t="e">
        <f>VLOOKUP(C110,'База калорий'!A123:Z125,10,FALSE)</f>
        <v>#N/A</v>
      </c>
      <c r="AN110" t="e">
        <f>VLOOKUP(C110,'База калорий'!A123:Z125,11,FALSE)</f>
        <v>#N/A</v>
      </c>
      <c r="AO110" t="e">
        <f>VLOOKUP(C110,'База калорий'!A123:Z125,12,FALSE)</f>
        <v>#N/A</v>
      </c>
      <c r="AP110" t="e">
        <f>VLOOKUP(C110,'База калорий'!A123:Z125,13,FALSE)</f>
        <v>#N/A</v>
      </c>
      <c r="AQ110" t="e">
        <f>VLOOKUP(C110,'База калорий'!A123:Z125,14,FALSE)</f>
        <v>#N/A</v>
      </c>
      <c r="AR110" t="e">
        <f>VLOOKUP(C110,'База калорий'!A123:Z125,15,FALSE)</f>
        <v>#N/A</v>
      </c>
      <c r="AS110" t="e">
        <f>VLOOKUP(C110,'База калорий'!A123:Z125,16,FALSE)</f>
        <v>#N/A</v>
      </c>
      <c r="AT110" t="e">
        <f>VLOOKUP(C110,'База калорий'!A123:Z125,17,FALSE)</f>
        <v>#N/A</v>
      </c>
      <c r="AU110" t="e">
        <f>VLOOKUP(C110,'База калорий'!A123:Z125,18,FALSE)</f>
        <v>#N/A</v>
      </c>
      <c r="AV110" t="e">
        <f>VLOOKUP(C110,'База калорий'!A123:Z125,19,FALSE)</f>
        <v>#N/A</v>
      </c>
      <c r="AW110" t="e">
        <f>VLOOKUP(C110,'База калорий'!A123:Z125,20,FALSE)</f>
        <v>#N/A</v>
      </c>
      <c r="AX110" t="e">
        <f>VLOOKUP(C110,'База калорий'!A123:Z125,21,FALSE)</f>
        <v>#N/A</v>
      </c>
      <c r="AY110" t="e">
        <f>VLOOKUP(C110,'База калорий'!A123:Z125,22,FALSE)</f>
        <v>#N/A</v>
      </c>
      <c r="AZ110" t="e">
        <f>VLOOKUP(C110,'База калорий'!A123:Z125,23,FALSE)</f>
        <v>#N/A</v>
      </c>
      <c r="BA110" t="e">
        <f>VLOOKUP(C110,'База калорий'!A123:Z125,24,FALSE)</f>
        <v>#N/A</v>
      </c>
      <c r="BB110" t="e">
        <f>VLOOKUP(C110,'База калорий'!A123:Z125,25,FALSE)</f>
        <v>#N/A</v>
      </c>
      <c r="BC110" t="e">
        <f>VLOOKUP(C110,'База калорий'!A123:Z125,26,FALSE)</f>
        <v>#N/A</v>
      </c>
    </row>
    <row r="111" spans="1:55" x14ac:dyDescent="0.3">
      <c r="E111" t="str">
        <f t="shared" si="101"/>
        <v xml:space="preserve"> </v>
      </c>
      <c r="F111" t="str">
        <f t="shared" si="102"/>
        <v xml:space="preserve"> </v>
      </c>
      <c r="G111" t="str">
        <f t="shared" si="103"/>
        <v xml:space="preserve"> </v>
      </c>
      <c r="H111" t="str">
        <f t="shared" si="104"/>
        <v xml:space="preserve"> </v>
      </c>
      <c r="I111" t="str">
        <f t="shared" si="105"/>
        <v xml:space="preserve"> </v>
      </c>
      <c r="J111" t="str">
        <f t="shared" si="106"/>
        <v xml:space="preserve"> </v>
      </c>
      <c r="K111" t="str">
        <f t="shared" si="107"/>
        <v xml:space="preserve"> </v>
      </c>
      <c r="L111" t="str">
        <f t="shared" si="108"/>
        <v xml:space="preserve"> </v>
      </c>
      <c r="M111" t="str">
        <f t="shared" si="109"/>
        <v xml:space="preserve"> </v>
      </c>
      <c r="N111" t="str">
        <f t="shared" si="110"/>
        <v xml:space="preserve"> </v>
      </c>
      <c r="O111" t="str">
        <f t="shared" si="111"/>
        <v xml:space="preserve"> </v>
      </c>
      <c r="P111" t="str">
        <f t="shared" si="112"/>
        <v xml:space="preserve"> </v>
      </c>
      <c r="Q111" t="str">
        <f t="shared" si="113"/>
        <v xml:space="preserve"> </v>
      </c>
      <c r="R111" t="str">
        <f t="shared" si="114"/>
        <v xml:space="preserve"> </v>
      </c>
      <c r="S111" t="str">
        <f t="shared" si="115"/>
        <v xml:space="preserve"> </v>
      </c>
      <c r="T111" t="str">
        <f t="shared" si="116"/>
        <v xml:space="preserve"> </v>
      </c>
      <c r="U111" t="str">
        <f t="shared" si="117"/>
        <v xml:space="preserve"> </v>
      </c>
      <c r="V111" t="str">
        <f t="shared" si="118"/>
        <v xml:space="preserve"> </v>
      </c>
      <c r="W111" t="str">
        <f t="shared" si="119"/>
        <v xml:space="preserve"> </v>
      </c>
      <c r="X111" t="str">
        <f t="shared" si="120"/>
        <v xml:space="preserve"> </v>
      </c>
      <c r="Y111" t="str">
        <f t="shared" si="121"/>
        <v xml:space="preserve"> </v>
      </c>
      <c r="Z111" t="str">
        <f t="shared" si="122"/>
        <v xml:space="preserve"> </v>
      </c>
      <c r="AA111" t="str">
        <f t="shared" si="123"/>
        <v xml:space="preserve"> </v>
      </c>
      <c r="AB111" t="str">
        <f t="shared" si="124"/>
        <v xml:space="preserve"> </v>
      </c>
      <c r="AC111" t="str">
        <f t="shared" si="125"/>
        <v xml:space="preserve"> </v>
      </c>
      <c r="AE111" t="e">
        <f>VLOOKUP(C111,'База калорий'!A124:Z126,2,FALSE)</f>
        <v>#N/A</v>
      </c>
      <c r="AF111" t="e">
        <f>VLOOKUP(C111,'База калорий'!A124:Z126,3,FALSE)</f>
        <v>#N/A</v>
      </c>
      <c r="AG111" t="e">
        <f>VLOOKUP(C111,'База калорий'!A124:Z126,4,FALSE)</f>
        <v>#N/A</v>
      </c>
      <c r="AH111" t="e">
        <f>VLOOKUP(C111,'База калорий'!A124:Z126,5,FALSE)</f>
        <v>#N/A</v>
      </c>
      <c r="AI111" t="e">
        <f>VLOOKUP(C111,'База калорий'!A124:Z126,6,FALSE)</f>
        <v>#N/A</v>
      </c>
      <c r="AJ111" t="e">
        <f>VLOOKUP(C111,'База калорий'!A124:Z126,7,FALSE)</f>
        <v>#N/A</v>
      </c>
      <c r="AK111" t="e">
        <f>VLOOKUP(C111,'База калорий'!A124:Z126,8,FALSE)</f>
        <v>#N/A</v>
      </c>
      <c r="AL111" t="e">
        <f>VLOOKUP(C111,'База калорий'!A124:Z126,9,FALSE)</f>
        <v>#N/A</v>
      </c>
      <c r="AM111" t="e">
        <f>VLOOKUP(C111,'База калорий'!A124:Z126,10,FALSE)</f>
        <v>#N/A</v>
      </c>
      <c r="AN111" t="e">
        <f>VLOOKUP(C111,'База калорий'!A124:Z126,11,FALSE)</f>
        <v>#N/A</v>
      </c>
      <c r="AO111" t="e">
        <f>VLOOKUP(C111,'База калорий'!A124:Z126,12,FALSE)</f>
        <v>#N/A</v>
      </c>
      <c r="AP111" t="e">
        <f>VLOOKUP(C111,'База калорий'!A124:Z126,13,FALSE)</f>
        <v>#N/A</v>
      </c>
      <c r="AQ111" t="e">
        <f>VLOOKUP(C111,'База калорий'!A124:Z126,14,FALSE)</f>
        <v>#N/A</v>
      </c>
      <c r="AR111" t="e">
        <f>VLOOKUP(C111,'База калорий'!A124:Z126,15,FALSE)</f>
        <v>#N/A</v>
      </c>
      <c r="AS111" t="e">
        <f>VLOOKUP(C111,'База калорий'!A124:Z126,16,FALSE)</f>
        <v>#N/A</v>
      </c>
      <c r="AT111" t="e">
        <f>VLOOKUP(C111,'База калорий'!A124:Z126,17,FALSE)</f>
        <v>#N/A</v>
      </c>
      <c r="AU111" t="e">
        <f>VLOOKUP(C111,'База калорий'!A124:Z126,18,FALSE)</f>
        <v>#N/A</v>
      </c>
      <c r="AV111" t="e">
        <f>VLOOKUP(C111,'База калорий'!A124:Z126,19,FALSE)</f>
        <v>#N/A</v>
      </c>
      <c r="AW111" t="e">
        <f>VLOOKUP(C111,'База калорий'!A124:Z126,20,FALSE)</f>
        <v>#N/A</v>
      </c>
      <c r="AX111" t="e">
        <f>VLOOKUP(C111,'База калорий'!A124:Z126,21,FALSE)</f>
        <v>#N/A</v>
      </c>
      <c r="AY111" t="e">
        <f>VLOOKUP(C111,'База калорий'!A124:Z126,22,FALSE)</f>
        <v>#N/A</v>
      </c>
      <c r="AZ111" t="e">
        <f>VLOOKUP(C111,'База калорий'!A124:Z126,23,FALSE)</f>
        <v>#N/A</v>
      </c>
      <c r="BA111" t="e">
        <f>VLOOKUP(C111,'База калорий'!A124:Z126,24,FALSE)</f>
        <v>#N/A</v>
      </c>
      <c r="BB111" t="e">
        <f>VLOOKUP(C111,'База калорий'!A124:Z126,25,FALSE)</f>
        <v>#N/A</v>
      </c>
      <c r="BC111" t="e">
        <f>VLOOKUP(C111,'База калорий'!A124:Z126,26,FALSE)</f>
        <v>#N/A</v>
      </c>
    </row>
    <row r="112" spans="1:55" x14ac:dyDescent="0.3">
      <c r="E112" t="str">
        <f t="shared" si="101"/>
        <v xml:space="preserve"> </v>
      </c>
      <c r="F112" t="str">
        <f t="shared" si="102"/>
        <v xml:space="preserve"> </v>
      </c>
      <c r="G112" t="str">
        <f t="shared" si="103"/>
        <v xml:space="preserve"> </v>
      </c>
      <c r="H112" t="str">
        <f t="shared" si="104"/>
        <v xml:space="preserve"> </v>
      </c>
      <c r="I112" t="str">
        <f t="shared" si="105"/>
        <v xml:space="preserve"> </v>
      </c>
      <c r="J112" t="str">
        <f t="shared" si="106"/>
        <v xml:space="preserve"> </v>
      </c>
      <c r="K112" t="str">
        <f t="shared" si="107"/>
        <v xml:space="preserve"> </v>
      </c>
      <c r="L112" t="str">
        <f t="shared" si="108"/>
        <v xml:space="preserve"> </v>
      </c>
      <c r="M112" t="str">
        <f t="shared" si="109"/>
        <v xml:space="preserve"> </v>
      </c>
      <c r="N112" t="str">
        <f t="shared" si="110"/>
        <v xml:space="preserve"> </v>
      </c>
      <c r="O112" t="str">
        <f t="shared" si="111"/>
        <v xml:space="preserve"> </v>
      </c>
      <c r="P112" t="str">
        <f t="shared" si="112"/>
        <v xml:space="preserve"> </v>
      </c>
      <c r="Q112" t="str">
        <f t="shared" si="113"/>
        <v xml:space="preserve"> </v>
      </c>
      <c r="R112" t="str">
        <f t="shared" si="114"/>
        <v xml:space="preserve"> </v>
      </c>
      <c r="S112" t="str">
        <f t="shared" si="115"/>
        <v xml:space="preserve"> </v>
      </c>
      <c r="T112" t="str">
        <f t="shared" si="116"/>
        <v xml:space="preserve"> </v>
      </c>
      <c r="U112" t="str">
        <f t="shared" si="117"/>
        <v xml:space="preserve"> </v>
      </c>
      <c r="V112" t="str">
        <f t="shared" si="118"/>
        <v xml:space="preserve"> </v>
      </c>
      <c r="W112" t="str">
        <f t="shared" si="119"/>
        <v xml:space="preserve"> </v>
      </c>
      <c r="X112" t="str">
        <f t="shared" si="120"/>
        <v xml:space="preserve"> </v>
      </c>
      <c r="Y112" t="str">
        <f t="shared" si="121"/>
        <v xml:space="preserve"> </v>
      </c>
      <c r="Z112" t="str">
        <f t="shared" si="122"/>
        <v xml:space="preserve"> </v>
      </c>
      <c r="AA112" t="str">
        <f t="shared" si="123"/>
        <v xml:space="preserve"> </v>
      </c>
      <c r="AB112" t="str">
        <f t="shared" si="124"/>
        <v xml:space="preserve"> </v>
      </c>
      <c r="AC112" t="str">
        <f t="shared" si="125"/>
        <v xml:space="preserve"> </v>
      </c>
      <c r="AE112" t="e">
        <f>VLOOKUP(C112,'База калорий'!A125:Z127,2,FALSE)</f>
        <v>#N/A</v>
      </c>
      <c r="AF112" t="e">
        <f>VLOOKUP(C112,'База калорий'!A125:Z127,3,FALSE)</f>
        <v>#N/A</v>
      </c>
      <c r="AG112" t="e">
        <f>VLOOKUP(C112,'База калорий'!A125:Z127,4,FALSE)</f>
        <v>#N/A</v>
      </c>
      <c r="AH112" t="e">
        <f>VLOOKUP(C112,'База калорий'!A125:Z127,5,FALSE)</f>
        <v>#N/A</v>
      </c>
      <c r="AI112" t="e">
        <f>VLOOKUP(C112,'База калорий'!A125:Z127,6,FALSE)</f>
        <v>#N/A</v>
      </c>
      <c r="AJ112" t="e">
        <f>VLOOKUP(C112,'База калорий'!A125:Z127,7,FALSE)</f>
        <v>#N/A</v>
      </c>
      <c r="AK112" t="e">
        <f>VLOOKUP(C112,'База калорий'!A125:Z127,8,FALSE)</f>
        <v>#N/A</v>
      </c>
      <c r="AL112" t="e">
        <f>VLOOKUP(C112,'База калорий'!A125:Z127,9,FALSE)</f>
        <v>#N/A</v>
      </c>
      <c r="AM112" t="e">
        <f>VLOOKUP(C112,'База калорий'!A125:Z127,10,FALSE)</f>
        <v>#N/A</v>
      </c>
      <c r="AN112" t="e">
        <f>VLOOKUP(C112,'База калорий'!A125:Z127,11,FALSE)</f>
        <v>#N/A</v>
      </c>
      <c r="AO112" t="e">
        <f>VLOOKUP(C112,'База калорий'!A125:Z127,12,FALSE)</f>
        <v>#N/A</v>
      </c>
      <c r="AP112" t="e">
        <f>VLOOKUP(C112,'База калорий'!A125:Z127,13,FALSE)</f>
        <v>#N/A</v>
      </c>
      <c r="AQ112" t="e">
        <f>VLOOKUP(C112,'База калорий'!A125:Z127,14,FALSE)</f>
        <v>#N/A</v>
      </c>
      <c r="AR112" t="e">
        <f>VLOOKUP(C112,'База калорий'!A125:Z127,15,FALSE)</f>
        <v>#N/A</v>
      </c>
      <c r="AS112" t="e">
        <f>VLOOKUP(C112,'База калорий'!A125:Z127,16,FALSE)</f>
        <v>#N/A</v>
      </c>
      <c r="AT112" t="e">
        <f>VLOOKUP(C112,'База калорий'!A125:Z127,17,FALSE)</f>
        <v>#N/A</v>
      </c>
      <c r="AU112" t="e">
        <f>VLOOKUP(C112,'База калорий'!A125:Z127,18,FALSE)</f>
        <v>#N/A</v>
      </c>
      <c r="AV112" t="e">
        <f>VLOOKUP(C112,'База калорий'!A125:Z127,19,FALSE)</f>
        <v>#N/A</v>
      </c>
      <c r="AW112" t="e">
        <f>VLOOKUP(C112,'База калорий'!A125:Z127,20,FALSE)</f>
        <v>#N/A</v>
      </c>
      <c r="AX112" t="e">
        <f>VLOOKUP(C112,'База калорий'!A125:Z127,21,FALSE)</f>
        <v>#N/A</v>
      </c>
      <c r="AY112" t="e">
        <f>VLOOKUP(C112,'База калорий'!A125:Z127,22,FALSE)</f>
        <v>#N/A</v>
      </c>
      <c r="AZ112" t="e">
        <f>VLOOKUP(C112,'База калорий'!A125:Z127,23,FALSE)</f>
        <v>#N/A</v>
      </c>
      <c r="BA112" t="e">
        <f>VLOOKUP(C112,'База калорий'!A125:Z127,24,FALSE)</f>
        <v>#N/A</v>
      </c>
      <c r="BB112" t="e">
        <f>VLOOKUP(C112,'База калорий'!A125:Z127,25,FALSE)</f>
        <v>#N/A</v>
      </c>
      <c r="BC112" t="e">
        <f>VLOOKUP(C112,'База калорий'!A125:Z127,26,FALSE)</f>
        <v>#N/A</v>
      </c>
    </row>
    <row r="113" spans="1:55" x14ac:dyDescent="0.3">
      <c r="E113" t="str">
        <f t="shared" si="101"/>
        <v xml:space="preserve"> </v>
      </c>
      <c r="F113" t="str">
        <f t="shared" si="102"/>
        <v xml:space="preserve"> </v>
      </c>
      <c r="G113" t="str">
        <f t="shared" si="103"/>
        <v xml:space="preserve"> </v>
      </c>
      <c r="H113" t="str">
        <f t="shared" si="104"/>
        <v xml:space="preserve"> </v>
      </c>
      <c r="I113" t="str">
        <f t="shared" si="105"/>
        <v xml:space="preserve"> </v>
      </c>
      <c r="J113" t="str">
        <f t="shared" si="106"/>
        <v xml:space="preserve"> </v>
      </c>
      <c r="K113" t="str">
        <f t="shared" si="107"/>
        <v xml:space="preserve"> </v>
      </c>
      <c r="L113" t="str">
        <f t="shared" si="108"/>
        <v xml:space="preserve"> </v>
      </c>
      <c r="M113" t="str">
        <f t="shared" si="109"/>
        <v xml:space="preserve"> </v>
      </c>
      <c r="N113" t="str">
        <f t="shared" si="110"/>
        <v xml:space="preserve"> </v>
      </c>
      <c r="O113" t="str">
        <f t="shared" si="111"/>
        <v xml:space="preserve"> </v>
      </c>
      <c r="P113" t="str">
        <f t="shared" si="112"/>
        <v xml:space="preserve"> </v>
      </c>
      <c r="Q113" t="str">
        <f t="shared" si="113"/>
        <v xml:space="preserve"> </v>
      </c>
      <c r="R113" t="str">
        <f t="shared" si="114"/>
        <v xml:space="preserve"> </v>
      </c>
      <c r="S113" t="str">
        <f t="shared" si="115"/>
        <v xml:space="preserve"> </v>
      </c>
      <c r="T113" t="str">
        <f t="shared" si="116"/>
        <v xml:space="preserve"> </v>
      </c>
      <c r="U113" t="str">
        <f t="shared" si="117"/>
        <v xml:space="preserve"> </v>
      </c>
      <c r="V113" t="str">
        <f t="shared" si="118"/>
        <v xml:space="preserve"> </v>
      </c>
      <c r="W113" t="str">
        <f t="shared" si="119"/>
        <v xml:space="preserve"> </v>
      </c>
      <c r="X113" t="str">
        <f t="shared" si="120"/>
        <v xml:space="preserve"> </v>
      </c>
      <c r="Y113" t="str">
        <f t="shared" si="121"/>
        <v xml:space="preserve"> </v>
      </c>
      <c r="Z113" t="str">
        <f t="shared" si="122"/>
        <v xml:space="preserve"> </v>
      </c>
      <c r="AA113" t="str">
        <f t="shared" si="123"/>
        <v xml:space="preserve"> </v>
      </c>
      <c r="AB113" t="str">
        <f t="shared" si="124"/>
        <v xml:space="preserve"> </v>
      </c>
      <c r="AC113" t="str">
        <f t="shared" si="125"/>
        <v xml:space="preserve"> </v>
      </c>
      <c r="AE113" t="e">
        <f>VLOOKUP(C113,'База калорий'!A126:Z128,2,FALSE)</f>
        <v>#N/A</v>
      </c>
      <c r="AF113" t="e">
        <f>VLOOKUP(C113,'База калорий'!A126:Z128,3,FALSE)</f>
        <v>#N/A</v>
      </c>
      <c r="AG113" t="e">
        <f>VLOOKUP(C113,'База калорий'!A126:Z128,4,FALSE)</f>
        <v>#N/A</v>
      </c>
      <c r="AH113" t="e">
        <f>VLOOKUP(C113,'База калорий'!A126:Z128,5,FALSE)</f>
        <v>#N/A</v>
      </c>
      <c r="AI113" t="e">
        <f>VLOOKUP(C113,'База калорий'!A126:Z128,6,FALSE)</f>
        <v>#N/A</v>
      </c>
      <c r="AJ113" t="e">
        <f>VLOOKUP(C113,'База калорий'!A126:Z128,7,FALSE)</f>
        <v>#N/A</v>
      </c>
      <c r="AK113" t="e">
        <f>VLOOKUP(C113,'База калорий'!A126:Z128,8,FALSE)</f>
        <v>#N/A</v>
      </c>
      <c r="AL113" t="e">
        <f>VLOOKUP(C113,'База калорий'!A126:Z128,9,FALSE)</f>
        <v>#N/A</v>
      </c>
      <c r="AM113" t="e">
        <f>VLOOKUP(C113,'База калорий'!A126:Z128,10,FALSE)</f>
        <v>#N/A</v>
      </c>
      <c r="AN113" t="e">
        <f>VLOOKUP(C113,'База калорий'!A126:Z128,11,FALSE)</f>
        <v>#N/A</v>
      </c>
      <c r="AO113" t="e">
        <f>VLOOKUP(C113,'База калорий'!A126:Z128,12,FALSE)</f>
        <v>#N/A</v>
      </c>
      <c r="AP113" t="e">
        <f>VLOOKUP(C113,'База калорий'!A126:Z128,13,FALSE)</f>
        <v>#N/A</v>
      </c>
      <c r="AQ113" t="e">
        <f>VLOOKUP(C113,'База калорий'!A126:Z128,14,FALSE)</f>
        <v>#N/A</v>
      </c>
      <c r="AR113" t="e">
        <f>VLOOKUP(C113,'База калорий'!A126:Z128,15,FALSE)</f>
        <v>#N/A</v>
      </c>
      <c r="AS113" t="e">
        <f>VLOOKUP(C113,'База калорий'!A126:Z128,16,FALSE)</f>
        <v>#N/A</v>
      </c>
      <c r="AT113" t="e">
        <f>VLOOKUP(C113,'База калорий'!A126:Z128,17,FALSE)</f>
        <v>#N/A</v>
      </c>
      <c r="AU113" t="e">
        <f>VLOOKUP(C113,'База калорий'!A126:Z128,18,FALSE)</f>
        <v>#N/A</v>
      </c>
      <c r="AV113" t="e">
        <f>VLOOKUP(C113,'База калорий'!A126:Z128,19,FALSE)</f>
        <v>#N/A</v>
      </c>
      <c r="AW113" t="e">
        <f>VLOOKUP(C113,'База калорий'!A126:Z128,20,FALSE)</f>
        <v>#N/A</v>
      </c>
      <c r="AX113" t="e">
        <f>VLOOKUP(C113,'База калорий'!A126:Z128,21,FALSE)</f>
        <v>#N/A</v>
      </c>
      <c r="AY113" t="e">
        <f>VLOOKUP(C113,'База калорий'!A126:Z128,22,FALSE)</f>
        <v>#N/A</v>
      </c>
      <c r="AZ113" t="e">
        <f>VLOOKUP(C113,'База калорий'!A126:Z128,23,FALSE)</f>
        <v>#N/A</v>
      </c>
      <c r="BA113" t="e">
        <f>VLOOKUP(C113,'База калорий'!A126:Z128,24,FALSE)</f>
        <v>#N/A</v>
      </c>
      <c r="BB113" t="e">
        <f>VLOOKUP(C113,'База калорий'!A126:Z128,25,FALSE)</f>
        <v>#N/A</v>
      </c>
      <c r="BC113" t="e">
        <f>VLOOKUP(C113,'База калорий'!A126:Z128,26,FALSE)</f>
        <v>#N/A</v>
      </c>
    </row>
    <row r="114" spans="1:55" x14ac:dyDescent="0.3">
      <c r="E114" t="str">
        <f t="shared" si="101"/>
        <v xml:space="preserve"> </v>
      </c>
      <c r="F114" t="str">
        <f t="shared" si="102"/>
        <v xml:space="preserve"> </v>
      </c>
      <c r="G114" t="str">
        <f t="shared" si="103"/>
        <v xml:space="preserve"> </v>
      </c>
      <c r="H114" t="str">
        <f t="shared" si="104"/>
        <v xml:space="preserve"> </v>
      </c>
      <c r="I114" t="str">
        <f t="shared" si="105"/>
        <v xml:space="preserve"> </v>
      </c>
      <c r="J114" t="str">
        <f t="shared" si="106"/>
        <v xml:space="preserve"> </v>
      </c>
      <c r="K114" t="str">
        <f t="shared" si="107"/>
        <v xml:space="preserve"> </v>
      </c>
      <c r="L114" t="str">
        <f t="shared" si="108"/>
        <v xml:space="preserve"> </v>
      </c>
      <c r="M114" t="str">
        <f t="shared" si="109"/>
        <v xml:space="preserve"> </v>
      </c>
      <c r="N114" t="str">
        <f t="shared" si="110"/>
        <v xml:space="preserve"> </v>
      </c>
      <c r="O114" t="str">
        <f t="shared" si="111"/>
        <v xml:space="preserve"> </v>
      </c>
      <c r="P114" t="str">
        <f t="shared" si="112"/>
        <v xml:space="preserve"> </v>
      </c>
      <c r="Q114" t="str">
        <f t="shared" si="113"/>
        <v xml:space="preserve"> </v>
      </c>
      <c r="R114" t="str">
        <f t="shared" si="114"/>
        <v xml:space="preserve"> </v>
      </c>
      <c r="S114" t="str">
        <f t="shared" si="115"/>
        <v xml:space="preserve"> </v>
      </c>
      <c r="T114" t="str">
        <f t="shared" si="116"/>
        <v xml:space="preserve"> </v>
      </c>
      <c r="U114" t="str">
        <f t="shared" si="117"/>
        <v xml:space="preserve"> </v>
      </c>
      <c r="V114" t="str">
        <f t="shared" si="118"/>
        <v xml:space="preserve"> </v>
      </c>
      <c r="W114" t="str">
        <f t="shared" si="119"/>
        <v xml:space="preserve"> </v>
      </c>
      <c r="X114" t="str">
        <f t="shared" si="120"/>
        <v xml:space="preserve"> </v>
      </c>
      <c r="Y114" t="str">
        <f t="shared" si="121"/>
        <v xml:space="preserve"> </v>
      </c>
      <c r="Z114" t="str">
        <f t="shared" si="122"/>
        <v xml:space="preserve"> </v>
      </c>
      <c r="AA114" t="str">
        <f t="shared" si="123"/>
        <v xml:space="preserve"> </v>
      </c>
      <c r="AB114" t="str">
        <f t="shared" si="124"/>
        <v xml:space="preserve"> </v>
      </c>
      <c r="AC114" t="str">
        <f t="shared" si="125"/>
        <v xml:space="preserve"> </v>
      </c>
      <c r="AE114" t="e">
        <f>VLOOKUP(C114,'База калорий'!A127:Z129,2,FALSE)</f>
        <v>#N/A</v>
      </c>
      <c r="AF114" t="e">
        <f>VLOOKUP(C114,'База калорий'!A127:Z129,3,FALSE)</f>
        <v>#N/A</v>
      </c>
      <c r="AG114" t="e">
        <f>VLOOKUP(C114,'База калорий'!A127:Z129,4,FALSE)</f>
        <v>#N/A</v>
      </c>
      <c r="AH114" t="e">
        <f>VLOOKUP(C114,'База калорий'!A127:Z129,5,FALSE)</f>
        <v>#N/A</v>
      </c>
      <c r="AI114" t="e">
        <f>VLOOKUP(C114,'База калорий'!A127:Z129,6,FALSE)</f>
        <v>#N/A</v>
      </c>
      <c r="AJ114" t="e">
        <f>VLOOKUP(C114,'База калорий'!A127:Z129,7,FALSE)</f>
        <v>#N/A</v>
      </c>
      <c r="AK114" t="e">
        <f>VLOOKUP(C114,'База калорий'!A127:Z129,8,FALSE)</f>
        <v>#N/A</v>
      </c>
      <c r="AL114" t="e">
        <f>VLOOKUP(C114,'База калорий'!A127:Z129,9,FALSE)</f>
        <v>#N/A</v>
      </c>
      <c r="AM114" t="e">
        <f>VLOOKUP(C114,'База калорий'!A127:Z129,10,FALSE)</f>
        <v>#N/A</v>
      </c>
      <c r="AN114" t="e">
        <f>VLOOKUP(C114,'База калорий'!A127:Z129,11,FALSE)</f>
        <v>#N/A</v>
      </c>
      <c r="AO114" t="e">
        <f>VLOOKUP(C114,'База калорий'!A127:Z129,12,FALSE)</f>
        <v>#N/A</v>
      </c>
      <c r="AP114" t="e">
        <f>VLOOKUP(C114,'База калорий'!A127:Z129,13,FALSE)</f>
        <v>#N/A</v>
      </c>
      <c r="AQ114" t="e">
        <f>VLOOKUP(C114,'База калорий'!A127:Z129,14,FALSE)</f>
        <v>#N/A</v>
      </c>
      <c r="AR114" t="e">
        <f>VLOOKUP(C114,'База калорий'!A127:Z129,15,FALSE)</f>
        <v>#N/A</v>
      </c>
      <c r="AS114" t="e">
        <f>VLOOKUP(C114,'База калорий'!A127:Z129,16,FALSE)</f>
        <v>#N/A</v>
      </c>
      <c r="AT114" t="e">
        <f>VLOOKUP(C114,'База калорий'!A127:Z129,17,FALSE)</f>
        <v>#N/A</v>
      </c>
      <c r="AU114" t="e">
        <f>VLOOKUP(C114,'База калорий'!A127:Z129,18,FALSE)</f>
        <v>#N/A</v>
      </c>
      <c r="AV114" t="e">
        <f>VLOOKUP(C114,'База калорий'!A127:Z129,19,FALSE)</f>
        <v>#N/A</v>
      </c>
      <c r="AW114" t="e">
        <f>VLOOKUP(C114,'База калорий'!A127:Z129,20,FALSE)</f>
        <v>#N/A</v>
      </c>
      <c r="AX114" t="e">
        <f>VLOOKUP(C114,'База калорий'!A127:Z129,21,FALSE)</f>
        <v>#N/A</v>
      </c>
      <c r="AY114" t="e">
        <f>VLOOKUP(C114,'База калорий'!A127:Z129,22,FALSE)</f>
        <v>#N/A</v>
      </c>
      <c r="AZ114" t="e">
        <f>VLOOKUP(C114,'База калорий'!A127:Z129,23,FALSE)</f>
        <v>#N/A</v>
      </c>
      <c r="BA114" t="e">
        <f>VLOOKUP(C114,'База калорий'!A127:Z129,24,FALSE)</f>
        <v>#N/A</v>
      </c>
      <c r="BB114" t="e">
        <f>VLOOKUP(C114,'База калорий'!A127:Z129,25,FALSE)</f>
        <v>#N/A</v>
      </c>
      <c r="BC114" t="e">
        <f>VLOOKUP(C114,'База калорий'!A127:Z129,26,FALSE)</f>
        <v>#N/A</v>
      </c>
    </row>
    <row r="115" spans="1:55" x14ac:dyDescent="0.3">
      <c r="E115" t="str">
        <f t="shared" si="101"/>
        <v xml:space="preserve"> </v>
      </c>
      <c r="F115" t="str">
        <f t="shared" si="102"/>
        <v xml:space="preserve"> </v>
      </c>
      <c r="G115" t="str">
        <f t="shared" si="103"/>
        <v xml:space="preserve"> </v>
      </c>
      <c r="H115" t="str">
        <f t="shared" si="104"/>
        <v xml:space="preserve"> </v>
      </c>
      <c r="I115" t="str">
        <f t="shared" si="105"/>
        <v xml:space="preserve"> </v>
      </c>
      <c r="J115" t="str">
        <f t="shared" si="106"/>
        <v xml:space="preserve"> </v>
      </c>
      <c r="K115" t="str">
        <f t="shared" si="107"/>
        <v xml:space="preserve"> </v>
      </c>
      <c r="L115" t="str">
        <f t="shared" si="108"/>
        <v xml:space="preserve"> </v>
      </c>
      <c r="M115" t="str">
        <f t="shared" si="109"/>
        <v xml:space="preserve"> </v>
      </c>
      <c r="N115" t="str">
        <f t="shared" si="110"/>
        <v xml:space="preserve"> </v>
      </c>
      <c r="O115" t="str">
        <f t="shared" si="111"/>
        <v xml:space="preserve"> </v>
      </c>
      <c r="P115" t="str">
        <f t="shared" si="112"/>
        <v xml:space="preserve"> </v>
      </c>
      <c r="Q115" t="str">
        <f t="shared" si="113"/>
        <v xml:space="preserve"> </v>
      </c>
      <c r="R115" t="str">
        <f t="shared" si="114"/>
        <v xml:space="preserve"> </v>
      </c>
      <c r="S115" t="str">
        <f t="shared" si="115"/>
        <v xml:space="preserve"> </v>
      </c>
      <c r="T115" t="str">
        <f t="shared" si="116"/>
        <v xml:space="preserve"> </v>
      </c>
      <c r="U115" t="str">
        <f t="shared" si="117"/>
        <v xml:space="preserve"> </v>
      </c>
      <c r="V115" t="str">
        <f t="shared" si="118"/>
        <v xml:space="preserve"> </v>
      </c>
      <c r="W115" t="str">
        <f t="shared" si="119"/>
        <v xml:space="preserve"> </v>
      </c>
      <c r="X115" t="str">
        <f t="shared" si="120"/>
        <v xml:space="preserve"> </v>
      </c>
      <c r="Y115" t="str">
        <f t="shared" si="121"/>
        <v xml:space="preserve"> </v>
      </c>
      <c r="Z115" t="str">
        <f t="shared" si="122"/>
        <v xml:space="preserve"> </v>
      </c>
      <c r="AA115" t="str">
        <f t="shared" si="123"/>
        <v xml:space="preserve"> </v>
      </c>
      <c r="AB115" t="str">
        <f t="shared" si="124"/>
        <v xml:space="preserve"> </v>
      </c>
      <c r="AC115" t="str">
        <f t="shared" si="125"/>
        <v xml:space="preserve"> </v>
      </c>
      <c r="AE115" t="e">
        <f>VLOOKUP(C115,'База калорий'!A128:Z130,2,FALSE)</f>
        <v>#N/A</v>
      </c>
      <c r="AF115" t="e">
        <f>VLOOKUP(C115,'База калорий'!A128:Z130,3,FALSE)</f>
        <v>#N/A</v>
      </c>
      <c r="AG115" t="e">
        <f>VLOOKUP(C115,'База калорий'!A128:Z130,4,FALSE)</f>
        <v>#N/A</v>
      </c>
      <c r="AH115" t="e">
        <f>VLOOKUP(C115,'База калорий'!A128:Z130,5,FALSE)</f>
        <v>#N/A</v>
      </c>
      <c r="AI115" t="e">
        <f>VLOOKUP(C115,'База калорий'!A128:Z130,6,FALSE)</f>
        <v>#N/A</v>
      </c>
      <c r="AJ115" t="e">
        <f>VLOOKUP(C115,'База калорий'!A128:Z130,7,FALSE)</f>
        <v>#N/A</v>
      </c>
      <c r="AK115" t="e">
        <f>VLOOKUP(C115,'База калорий'!A128:Z130,8,FALSE)</f>
        <v>#N/A</v>
      </c>
      <c r="AL115" t="e">
        <f>VLOOKUP(C115,'База калорий'!A128:Z130,9,FALSE)</f>
        <v>#N/A</v>
      </c>
      <c r="AM115" t="e">
        <f>VLOOKUP(C115,'База калорий'!A128:Z130,10,FALSE)</f>
        <v>#N/A</v>
      </c>
      <c r="AN115" t="e">
        <f>VLOOKUP(C115,'База калорий'!A128:Z130,11,FALSE)</f>
        <v>#N/A</v>
      </c>
      <c r="AO115" t="e">
        <f>VLOOKUP(C115,'База калорий'!A128:Z130,12,FALSE)</f>
        <v>#N/A</v>
      </c>
      <c r="AP115" t="e">
        <f>VLOOKUP(C115,'База калорий'!A128:Z130,13,FALSE)</f>
        <v>#N/A</v>
      </c>
      <c r="AQ115" t="e">
        <f>VLOOKUP(C115,'База калорий'!A128:Z130,14,FALSE)</f>
        <v>#N/A</v>
      </c>
      <c r="AR115" t="e">
        <f>VLOOKUP(C115,'База калорий'!A128:Z130,15,FALSE)</f>
        <v>#N/A</v>
      </c>
      <c r="AS115" t="e">
        <f>VLOOKUP(C115,'База калорий'!A128:Z130,16,FALSE)</f>
        <v>#N/A</v>
      </c>
      <c r="AT115" t="e">
        <f>VLOOKUP(C115,'База калорий'!A128:Z130,17,FALSE)</f>
        <v>#N/A</v>
      </c>
      <c r="AU115" t="e">
        <f>VLOOKUP(C115,'База калорий'!A128:Z130,18,FALSE)</f>
        <v>#N/A</v>
      </c>
      <c r="AV115" t="e">
        <f>VLOOKUP(C115,'База калорий'!A128:Z130,19,FALSE)</f>
        <v>#N/A</v>
      </c>
      <c r="AW115" t="e">
        <f>VLOOKUP(C115,'База калорий'!A128:Z130,20,FALSE)</f>
        <v>#N/A</v>
      </c>
      <c r="AX115" t="e">
        <f>VLOOKUP(C115,'База калорий'!A128:Z130,21,FALSE)</f>
        <v>#N/A</v>
      </c>
      <c r="AY115" t="e">
        <f>VLOOKUP(C115,'База калорий'!A128:Z130,22,FALSE)</f>
        <v>#N/A</v>
      </c>
      <c r="AZ115" t="e">
        <f>VLOOKUP(C115,'База калорий'!A128:Z130,23,FALSE)</f>
        <v>#N/A</v>
      </c>
      <c r="BA115" t="e">
        <f>VLOOKUP(C115,'База калорий'!A128:Z130,24,FALSE)</f>
        <v>#N/A</v>
      </c>
      <c r="BB115" t="e">
        <f>VLOOKUP(C115,'База калорий'!A128:Z130,25,FALSE)</f>
        <v>#N/A</v>
      </c>
      <c r="BC115" t="e">
        <f>VLOOKUP(C115,'База калорий'!A128:Z130,26,FALSE)</f>
        <v>#N/A</v>
      </c>
    </row>
    <row r="116" spans="1:55" s="32" customFormat="1" ht="32.25" customHeight="1" x14ac:dyDescent="0.3">
      <c r="A116" s="55" t="s">
        <v>96</v>
      </c>
      <c r="B116" s="55"/>
      <c r="C116" s="55"/>
      <c r="D116" s="55"/>
      <c r="E116" s="59" t="s">
        <v>58</v>
      </c>
      <c r="F116" s="60" t="s">
        <v>66</v>
      </c>
      <c r="G116" s="60" t="s">
        <v>67</v>
      </c>
      <c r="H116" s="61" t="s">
        <v>68</v>
      </c>
      <c r="I116" s="53" t="s">
        <v>70</v>
      </c>
      <c r="J116" s="53" t="s">
        <v>71</v>
      </c>
      <c r="K116" s="53" t="s">
        <v>72</v>
      </c>
      <c r="L116" s="53" t="s">
        <v>73</v>
      </c>
      <c r="M116" s="53" t="s">
        <v>74</v>
      </c>
      <c r="N116" s="53" t="s">
        <v>75</v>
      </c>
      <c r="O116" s="53" t="s">
        <v>76</v>
      </c>
      <c r="P116" s="54" t="s">
        <v>77</v>
      </c>
      <c r="Q116" s="56" t="s">
        <v>78</v>
      </c>
      <c r="R116" s="57" t="s">
        <v>79</v>
      </c>
      <c r="S116" s="54" t="s">
        <v>80</v>
      </c>
      <c r="T116" s="58" t="s">
        <v>81</v>
      </c>
      <c r="U116" s="56" t="s">
        <v>82</v>
      </c>
      <c r="V116" s="51" t="s">
        <v>83</v>
      </c>
      <c r="W116" s="52" t="s">
        <v>84</v>
      </c>
      <c r="X116" s="53" t="s">
        <v>85</v>
      </c>
      <c r="Y116" s="54" t="s">
        <v>86</v>
      </c>
      <c r="Z116" s="54" t="s">
        <v>87</v>
      </c>
      <c r="AA116" s="54" t="s">
        <v>88</v>
      </c>
      <c r="AB116" s="51" t="s">
        <v>89</v>
      </c>
      <c r="AC116" s="51" t="s">
        <v>90</v>
      </c>
    </row>
    <row r="117" spans="1:55" s="32" customFormat="1" ht="15.75" customHeight="1" x14ac:dyDescent="0.3">
      <c r="A117" s="55"/>
      <c r="B117" s="55"/>
      <c r="C117" s="55"/>
      <c r="D117" s="55"/>
      <c r="E117" s="59"/>
      <c r="F117" s="60"/>
      <c r="G117" s="60"/>
      <c r="H117" s="61"/>
      <c r="I117" s="53"/>
      <c r="J117" s="53"/>
      <c r="K117" s="53"/>
      <c r="L117" s="53"/>
      <c r="M117" s="53"/>
      <c r="N117" s="53"/>
      <c r="O117" s="53"/>
      <c r="P117" s="54"/>
      <c r="Q117" s="56"/>
      <c r="R117" s="57"/>
      <c r="S117" s="54"/>
      <c r="T117" s="58"/>
      <c r="U117" s="56"/>
      <c r="V117" s="51"/>
      <c r="W117" s="52"/>
      <c r="X117" s="53"/>
      <c r="Y117" s="54"/>
      <c r="Z117" s="54"/>
      <c r="AA117" s="54"/>
      <c r="AB117" s="51"/>
      <c r="AC117" s="51"/>
    </row>
    <row r="118" spans="1:55" s="32" customFormat="1" ht="40.200000000000003" customHeight="1" x14ac:dyDescent="0.3">
      <c r="A118" s="55"/>
      <c r="B118" s="55"/>
      <c r="C118" s="55"/>
      <c r="D118" s="55"/>
      <c r="E118" s="44" t="e">
        <f>SUM(E16:E30,E33:E47,E50:E64,E67:E81,E84:E98,E101:E115)</f>
        <v>#N/A</v>
      </c>
      <c r="F118" s="44" t="e">
        <f t="shared" ref="F118:AC118" si="126">SUM(F16:F30,F33:F47,F50:F64,F67:F81,F84:F98,F101:F115)</f>
        <v>#N/A</v>
      </c>
      <c r="G118" s="44" t="e">
        <f t="shared" si="126"/>
        <v>#N/A</v>
      </c>
      <c r="H118" s="44" t="e">
        <f t="shared" si="126"/>
        <v>#N/A</v>
      </c>
      <c r="I118" s="44" t="e">
        <f t="shared" si="126"/>
        <v>#N/A</v>
      </c>
      <c r="J118" s="44" t="e">
        <f t="shared" si="126"/>
        <v>#N/A</v>
      </c>
      <c r="K118" s="44" t="e">
        <f t="shared" si="126"/>
        <v>#N/A</v>
      </c>
      <c r="L118" s="44" t="e">
        <f t="shared" si="126"/>
        <v>#N/A</v>
      </c>
      <c r="M118" s="44" t="e">
        <f t="shared" si="126"/>
        <v>#N/A</v>
      </c>
      <c r="N118" s="44" t="e">
        <f t="shared" si="126"/>
        <v>#N/A</v>
      </c>
      <c r="O118" s="44" t="e">
        <f t="shared" si="126"/>
        <v>#N/A</v>
      </c>
      <c r="P118" s="44" t="e">
        <f t="shared" si="126"/>
        <v>#N/A</v>
      </c>
      <c r="Q118" s="44" t="e">
        <f t="shared" si="126"/>
        <v>#N/A</v>
      </c>
      <c r="R118" s="44" t="e">
        <f t="shared" si="126"/>
        <v>#N/A</v>
      </c>
      <c r="S118" s="44" t="e">
        <f t="shared" si="126"/>
        <v>#N/A</v>
      </c>
      <c r="T118" s="44" t="e">
        <f t="shared" si="126"/>
        <v>#N/A</v>
      </c>
      <c r="U118" s="44" t="e">
        <f t="shared" si="126"/>
        <v>#N/A</v>
      </c>
      <c r="V118" s="44" t="e">
        <f t="shared" si="126"/>
        <v>#N/A</v>
      </c>
      <c r="W118" s="44" t="e">
        <f t="shared" si="126"/>
        <v>#N/A</v>
      </c>
      <c r="X118" s="44" t="e">
        <f t="shared" si="126"/>
        <v>#N/A</v>
      </c>
      <c r="Y118" s="44" t="e">
        <f t="shared" si="126"/>
        <v>#N/A</v>
      </c>
      <c r="Z118" s="44" t="e">
        <f t="shared" si="126"/>
        <v>#N/A</v>
      </c>
      <c r="AA118" s="44" t="e">
        <f t="shared" si="126"/>
        <v>#N/A</v>
      </c>
      <c r="AB118" s="44" t="e">
        <f t="shared" si="126"/>
        <v>#N/A</v>
      </c>
      <c r="AC118" s="44" t="e">
        <f t="shared" si="126"/>
        <v>#N/A</v>
      </c>
    </row>
  </sheetData>
  <mergeCells count="214">
    <mergeCell ref="V116:V117"/>
    <mergeCell ref="W116:W117"/>
    <mergeCell ref="X116:X117"/>
    <mergeCell ref="Y116:Y117"/>
    <mergeCell ref="Z116:Z117"/>
    <mergeCell ref="AA116:AA117"/>
    <mergeCell ref="AB116:AB117"/>
    <mergeCell ref="AC116:AC117"/>
    <mergeCell ref="M116:M117"/>
    <mergeCell ref="N116:N117"/>
    <mergeCell ref="O116:O117"/>
    <mergeCell ref="P116:P117"/>
    <mergeCell ref="Q116:Q117"/>
    <mergeCell ref="R116:R117"/>
    <mergeCell ref="S116:S117"/>
    <mergeCell ref="T116:T117"/>
    <mergeCell ref="U116:U117"/>
    <mergeCell ref="A116:D118"/>
    <mergeCell ref="E116:E117"/>
    <mergeCell ref="F116:F117"/>
    <mergeCell ref="G116:G117"/>
    <mergeCell ref="H116:H117"/>
    <mergeCell ref="I116:I117"/>
    <mergeCell ref="J116:J117"/>
    <mergeCell ref="K116:K117"/>
    <mergeCell ref="L116:L117"/>
    <mergeCell ref="AB99:AB100"/>
    <mergeCell ref="AC99:AC100"/>
    <mergeCell ref="W99:W100"/>
    <mergeCell ref="X99:X100"/>
    <mergeCell ref="Y99:Y100"/>
    <mergeCell ref="Z99:Z100"/>
    <mergeCell ref="AA99:AA100"/>
    <mergeCell ref="R99:R100"/>
    <mergeCell ref="S99:S100"/>
    <mergeCell ref="T99:T100"/>
    <mergeCell ref="U99:U100"/>
    <mergeCell ref="V99:V100"/>
    <mergeCell ref="AB82:AB83"/>
    <mergeCell ref="AC82:AC83"/>
    <mergeCell ref="D99:D100"/>
    <mergeCell ref="E99:E100"/>
    <mergeCell ref="F99:F100"/>
    <mergeCell ref="G99:G100"/>
    <mergeCell ref="H99:H100"/>
    <mergeCell ref="I99:I100"/>
    <mergeCell ref="J99:J100"/>
    <mergeCell ref="K99:K100"/>
    <mergeCell ref="L99:L100"/>
    <mergeCell ref="M99:M100"/>
    <mergeCell ref="N99:N100"/>
    <mergeCell ref="O99:O100"/>
    <mergeCell ref="P99:P100"/>
    <mergeCell ref="Q99:Q100"/>
    <mergeCell ref="W82:W83"/>
    <mergeCell ref="X82:X83"/>
    <mergeCell ref="Y82:Y83"/>
    <mergeCell ref="Z82:Z83"/>
    <mergeCell ref="AA82:AA83"/>
    <mergeCell ref="R82:R83"/>
    <mergeCell ref="S82:S83"/>
    <mergeCell ref="T82:T83"/>
    <mergeCell ref="U82:U83"/>
    <mergeCell ref="V82:V83"/>
    <mergeCell ref="AB65:AB66"/>
    <mergeCell ref="AC65:AC66"/>
    <mergeCell ref="D82:D83"/>
    <mergeCell ref="E82:E83"/>
    <mergeCell ref="F82:F83"/>
    <mergeCell ref="G82:G83"/>
    <mergeCell ref="H82:H83"/>
    <mergeCell ref="I82:I83"/>
    <mergeCell ref="J82:J83"/>
    <mergeCell ref="K82:K83"/>
    <mergeCell ref="L82:L83"/>
    <mergeCell ref="M82:M83"/>
    <mergeCell ref="N82:N83"/>
    <mergeCell ref="O82:O83"/>
    <mergeCell ref="P82:P83"/>
    <mergeCell ref="Q82:Q83"/>
    <mergeCell ref="W65:W66"/>
    <mergeCell ref="X65:X66"/>
    <mergeCell ref="Y65:Y66"/>
    <mergeCell ref="Z65:Z66"/>
    <mergeCell ref="AA65:AA66"/>
    <mergeCell ref="R65:R66"/>
    <mergeCell ref="S65:S66"/>
    <mergeCell ref="T65:T66"/>
    <mergeCell ref="U65:U66"/>
    <mergeCell ref="V65:V66"/>
    <mergeCell ref="AB48:AB49"/>
    <mergeCell ref="AC48:AC49"/>
    <mergeCell ref="D65:D66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W48:W49"/>
    <mergeCell ref="X48:X49"/>
    <mergeCell ref="Y48:Y49"/>
    <mergeCell ref="Z48:Z49"/>
    <mergeCell ref="AA48:AA49"/>
    <mergeCell ref="R48:R49"/>
    <mergeCell ref="S48:S49"/>
    <mergeCell ref="T48:T49"/>
    <mergeCell ref="U48:U49"/>
    <mergeCell ref="V48:V49"/>
    <mergeCell ref="AB31:AB32"/>
    <mergeCell ref="AC31:AC32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W31:W32"/>
    <mergeCell ref="X31:X32"/>
    <mergeCell ref="Y31:Y32"/>
    <mergeCell ref="Z31:Z32"/>
    <mergeCell ref="AA31:AA32"/>
    <mergeCell ref="R31:R32"/>
    <mergeCell ref="S31:S32"/>
    <mergeCell ref="T31:T32"/>
    <mergeCell ref="U31:U32"/>
    <mergeCell ref="V31:V32"/>
    <mergeCell ref="AB14:AB15"/>
    <mergeCell ref="V14:V15"/>
    <mergeCell ref="AC14:AC15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W14:W15"/>
    <mergeCell ref="X14:X15"/>
    <mergeCell ref="Y14:Y15"/>
    <mergeCell ref="Z14:Z15"/>
    <mergeCell ref="AA14:AA15"/>
    <mergeCell ref="R14:R15"/>
    <mergeCell ref="S14:S15"/>
    <mergeCell ref="T14:T15"/>
    <mergeCell ref="U14:U15"/>
    <mergeCell ref="M14:M15"/>
    <mergeCell ref="N14:N15"/>
    <mergeCell ref="O14:O15"/>
    <mergeCell ref="P14:P15"/>
    <mergeCell ref="Q14:Q15"/>
    <mergeCell ref="I14:I15"/>
    <mergeCell ref="J14:J15"/>
    <mergeCell ref="K14:K15"/>
    <mergeCell ref="L14:L15"/>
    <mergeCell ref="K1:K2"/>
    <mergeCell ref="L1:L2"/>
    <mergeCell ref="D14:D15"/>
    <mergeCell ref="E14:E15"/>
    <mergeCell ref="F14:F15"/>
    <mergeCell ref="G14:G15"/>
    <mergeCell ref="H14:H15"/>
    <mergeCell ref="B9:C9"/>
    <mergeCell ref="A4:B4"/>
    <mergeCell ref="A7:C7"/>
    <mergeCell ref="A5:C5"/>
    <mergeCell ref="A6:C6"/>
    <mergeCell ref="B8:C8"/>
    <mergeCell ref="V1:V2"/>
    <mergeCell ref="W1:W2"/>
    <mergeCell ref="X1:X2"/>
    <mergeCell ref="Y1:Y2"/>
    <mergeCell ref="Z1:Z2"/>
    <mergeCell ref="AA1:AA2"/>
    <mergeCell ref="AB1:AB2"/>
    <mergeCell ref="AC1:AC2"/>
    <mergeCell ref="A1:D3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E1:E2"/>
    <mergeCell ref="F1:F2"/>
    <mergeCell ref="G1:G2"/>
    <mergeCell ref="H1:H2"/>
    <mergeCell ref="I1:I2"/>
    <mergeCell ref="J1:J2"/>
  </mergeCells>
  <dataValidations count="2">
    <dataValidation allowBlank="1" showInputMessage="1" showErrorMessage="1" prompt="Ведите время тренировки, которые вы планируете сегодня выполнить. Если вы не собераетесь делать зарядку, оставте это поле ПУСТЫМ!" sqref="E6"/>
    <dataValidation type="list" allowBlank="1" showInputMessage="1" showErrorMessage="1" sqref="B16:C30 B33:C47 B50:C64 B67:C81 B84:C98 B101:C115">
      <formula1>INDIRECT(A16)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3</xdr:col>
                    <xdr:colOff>327660</xdr:colOff>
                    <xdr:row>10</xdr:row>
                    <xdr:rowOff>403860</xdr:rowOff>
                  </from>
                  <to>
                    <xdr:col>3</xdr:col>
                    <xdr:colOff>525780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4</xdr:col>
                    <xdr:colOff>327660</xdr:colOff>
                    <xdr:row>10</xdr:row>
                    <xdr:rowOff>403860</xdr:rowOff>
                  </from>
                  <to>
                    <xdr:col>4</xdr:col>
                    <xdr:colOff>525780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5</xdr:col>
                    <xdr:colOff>304800</xdr:colOff>
                    <xdr:row>10</xdr:row>
                    <xdr:rowOff>403860</xdr:rowOff>
                  </from>
                  <to>
                    <xdr:col>5</xdr:col>
                    <xdr:colOff>502920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6</xdr:col>
                    <xdr:colOff>342900</xdr:colOff>
                    <xdr:row>10</xdr:row>
                    <xdr:rowOff>419100</xdr:rowOff>
                  </from>
                  <to>
                    <xdr:col>6</xdr:col>
                    <xdr:colOff>556260</xdr:colOff>
                    <xdr:row>11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7</xdr:col>
                    <xdr:colOff>304800</xdr:colOff>
                    <xdr:row>10</xdr:row>
                    <xdr:rowOff>419100</xdr:rowOff>
                  </from>
                  <to>
                    <xdr:col>7</xdr:col>
                    <xdr:colOff>518160</xdr:colOff>
                    <xdr:row>11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8</xdr:col>
                    <xdr:colOff>327660</xdr:colOff>
                    <xdr:row>10</xdr:row>
                    <xdr:rowOff>411480</xdr:rowOff>
                  </from>
                  <to>
                    <xdr:col>8</xdr:col>
                    <xdr:colOff>495300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9</xdr:col>
                    <xdr:colOff>312420</xdr:colOff>
                    <xdr:row>10</xdr:row>
                    <xdr:rowOff>403860</xdr:rowOff>
                  </from>
                  <to>
                    <xdr:col>9</xdr:col>
                    <xdr:colOff>518160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10</xdr:col>
                    <xdr:colOff>312420</xdr:colOff>
                    <xdr:row>10</xdr:row>
                    <xdr:rowOff>388620</xdr:rowOff>
                  </from>
                  <to>
                    <xdr:col>10</xdr:col>
                    <xdr:colOff>502920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11</xdr:col>
                    <xdr:colOff>327660</xdr:colOff>
                    <xdr:row>10</xdr:row>
                    <xdr:rowOff>403860</xdr:rowOff>
                  </from>
                  <to>
                    <xdr:col>11</xdr:col>
                    <xdr:colOff>518160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12</xdr:col>
                    <xdr:colOff>304800</xdr:colOff>
                    <xdr:row>10</xdr:row>
                    <xdr:rowOff>403860</xdr:rowOff>
                  </from>
                  <to>
                    <xdr:col>12</xdr:col>
                    <xdr:colOff>525780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3</xdr:col>
                    <xdr:colOff>327660</xdr:colOff>
                    <xdr:row>11</xdr:row>
                    <xdr:rowOff>403860</xdr:rowOff>
                  </from>
                  <to>
                    <xdr:col>3</xdr:col>
                    <xdr:colOff>525780</xdr:colOff>
                    <xdr:row>11</xdr:row>
                    <xdr:rowOff>617220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4</xdr:col>
                    <xdr:colOff>327660</xdr:colOff>
                    <xdr:row>11</xdr:row>
                    <xdr:rowOff>403860</xdr:rowOff>
                  </from>
                  <to>
                    <xdr:col>4</xdr:col>
                    <xdr:colOff>525780</xdr:colOff>
                    <xdr:row>11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5</xdr:col>
                    <xdr:colOff>304800</xdr:colOff>
                    <xdr:row>11</xdr:row>
                    <xdr:rowOff>403860</xdr:rowOff>
                  </from>
                  <to>
                    <xdr:col>5</xdr:col>
                    <xdr:colOff>502920</xdr:colOff>
                    <xdr:row>11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6</xdr:col>
                    <xdr:colOff>342900</xdr:colOff>
                    <xdr:row>11</xdr:row>
                    <xdr:rowOff>419100</xdr:rowOff>
                  </from>
                  <to>
                    <xdr:col>6</xdr:col>
                    <xdr:colOff>556260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7</xdr:col>
                    <xdr:colOff>304800</xdr:colOff>
                    <xdr:row>11</xdr:row>
                    <xdr:rowOff>419100</xdr:rowOff>
                  </from>
                  <to>
                    <xdr:col>7</xdr:col>
                    <xdr:colOff>518160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8</xdr:col>
                    <xdr:colOff>327660</xdr:colOff>
                    <xdr:row>11</xdr:row>
                    <xdr:rowOff>411480</xdr:rowOff>
                  </from>
                  <to>
                    <xdr:col>8</xdr:col>
                    <xdr:colOff>495300</xdr:colOff>
                    <xdr:row>11</xdr:row>
                    <xdr:rowOff>617220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9</xdr:col>
                    <xdr:colOff>312420</xdr:colOff>
                    <xdr:row>11</xdr:row>
                    <xdr:rowOff>403860</xdr:rowOff>
                  </from>
                  <to>
                    <xdr:col>9</xdr:col>
                    <xdr:colOff>518160</xdr:colOff>
                    <xdr:row>11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1" name="Check Box 33">
              <controlPr defaultSize="0" autoFill="0" autoLine="0" autoPict="0">
                <anchor moveWithCells="1">
                  <from>
                    <xdr:col>10</xdr:col>
                    <xdr:colOff>312420</xdr:colOff>
                    <xdr:row>11</xdr:row>
                    <xdr:rowOff>388620</xdr:rowOff>
                  </from>
                  <to>
                    <xdr:col>10</xdr:col>
                    <xdr:colOff>502920</xdr:colOff>
                    <xdr:row>11</xdr:row>
                    <xdr:rowOff>594360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2" name="Check Box 34">
              <controlPr defaultSize="0" autoFill="0" autoLine="0" autoPict="0">
                <anchor moveWithCells="1">
                  <from>
                    <xdr:col>11</xdr:col>
                    <xdr:colOff>327660</xdr:colOff>
                    <xdr:row>11</xdr:row>
                    <xdr:rowOff>403860</xdr:rowOff>
                  </from>
                  <to>
                    <xdr:col>11</xdr:col>
                    <xdr:colOff>518160</xdr:colOff>
                    <xdr:row>11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3" name="Check Box 35">
              <controlPr defaultSize="0" autoFill="0" autoLine="0" autoPict="0">
                <anchor moveWithCells="1">
                  <from>
                    <xdr:col>12</xdr:col>
                    <xdr:colOff>304800</xdr:colOff>
                    <xdr:row>11</xdr:row>
                    <xdr:rowOff>403860</xdr:rowOff>
                  </from>
                  <to>
                    <xdr:col>12</xdr:col>
                    <xdr:colOff>525780</xdr:colOff>
                    <xdr:row>11</xdr:row>
                    <xdr:rowOff>601980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'База калорий'!$A$3:$A$6</xm:f>
          </x14:formula1>
          <xm:sqref>A16:A30 A33:A47 A50:A64 A67:A81 A84:A98 A101:A115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>
      <selection sqref="A1:D2"/>
    </sheetView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</vt:i4>
      </vt:variant>
    </vt:vector>
  </HeadingPairs>
  <TitlesOfParts>
    <vt:vector size="16" baseType="lpstr">
      <vt:lpstr>Личные данные</vt:lpstr>
      <vt:lpstr>Калькулятор рецептов</vt:lpstr>
      <vt:lpstr>Пн</vt:lpstr>
      <vt:lpstr>Вт</vt:lpstr>
      <vt:lpstr>Ср</vt:lpstr>
      <vt:lpstr>Чт</vt:lpstr>
      <vt:lpstr>Пт</vt:lpstr>
      <vt:lpstr>Сб</vt:lpstr>
      <vt:lpstr>Вс</vt:lpstr>
      <vt:lpstr>База данных</vt:lpstr>
      <vt:lpstr>База калорий</vt:lpstr>
      <vt:lpstr>Fast_Food</vt:lpstr>
      <vt:lpstr>McDonalds</vt:lpstr>
      <vt:lpstr>Мои_рецепты</vt:lpstr>
      <vt:lpstr>Продукты</vt:lpstr>
      <vt:lpstr>Рецепты_КК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2016-02-26T20:42:02Z</dcterms:modified>
</cp:coreProperties>
</file>