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 activeTab="1"/>
  </bookViews>
  <sheets>
    <sheet name="2016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2" l="1" a="1"/>
  <c r="L5" i="2" s="1"/>
  <c r="K5" i="2"/>
  <c r="K5" i="2" a="1"/>
  <c r="J5" i="2" a="1"/>
  <c r="J5" i="2" s="1"/>
  <c r="I5" i="2"/>
  <c r="I5" i="2" a="1"/>
  <c r="H5" i="2" a="1"/>
  <c r="H5" i="2" s="1"/>
  <c r="G5" i="2"/>
  <c r="G5" i="2" a="1"/>
  <c r="F5" i="2" a="1"/>
  <c r="F5" i="2" s="1"/>
  <c r="E5" i="2"/>
  <c r="E5" i="2" a="1"/>
  <c r="D5" i="2" a="1"/>
  <c r="D5" i="2" s="1"/>
  <c r="C5" i="2"/>
  <c r="C5" i="2" a="1"/>
  <c r="B5" i="2" a="1"/>
  <c r="B5" i="2" s="1"/>
  <c r="A5" i="2"/>
  <c r="A5" i="2" a="1"/>
  <c r="L4" i="2" a="1"/>
  <c r="L4" i="2" s="1"/>
  <c r="K4" i="2"/>
  <c r="K4" i="2" a="1"/>
  <c r="J4" i="2" a="1"/>
  <c r="J4" i="2" s="1"/>
  <c r="I4" i="2"/>
  <c r="I4" i="2" a="1"/>
  <c r="H4" i="2" a="1"/>
  <c r="H4" i="2" s="1"/>
  <c r="G4" i="2"/>
  <c r="G4" i="2" a="1"/>
  <c r="F4" i="2" a="1"/>
  <c r="F4" i="2" s="1"/>
  <c r="E4" i="2"/>
  <c r="E4" i="2" a="1"/>
  <c r="D4" i="2" a="1"/>
  <c r="D4" i="2" s="1"/>
  <c r="C4" i="2" a="1"/>
  <c r="C4" i="2" s="1"/>
  <c r="B4" i="2" a="1"/>
  <c r="B4" i="2" s="1"/>
  <c r="A4" i="2" a="1"/>
  <c r="A4" i="2" s="1"/>
  <c r="L3" i="2" a="1"/>
  <c r="L3" i="2" s="1"/>
  <c r="K3" i="2" a="1"/>
  <c r="K3" i="2" s="1"/>
  <c r="J3" i="2" a="1"/>
  <c r="J3" i="2" s="1"/>
  <c r="I3" i="2" a="1"/>
  <c r="I3" i="2" s="1"/>
  <c r="H3" i="2" a="1"/>
  <c r="H3" i="2" s="1"/>
  <c r="G3" i="2" a="1"/>
  <c r="G3" i="2" s="1"/>
  <c r="F3" i="2" a="1"/>
  <c r="F3" i="2" s="1"/>
  <c r="E3" i="2" a="1"/>
  <c r="E3" i="2" s="1"/>
  <c r="D3" i="2" a="1"/>
  <c r="D3" i="2" s="1"/>
  <c r="C3" i="2" a="1"/>
  <c r="C3" i="2" s="1"/>
  <c r="B3" i="2" a="1"/>
  <c r="B3" i="2" s="1"/>
  <c r="A3" i="2" a="1"/>
  <c r="A3" i="2" s="1"/>
  <c r="L2" i="2" a="1"/>
  <c r="L2" i="2" s="1"/>
  <c r="K2" i="2" a="1"/>
  <c r="K2" i="2" s="1"/>
  <c r="J2" i="2" a="1"/>
  <c r="J2" i="2" s="1"/>
  <c r="I2" i="2" a="1"/>
  <c r="I2" i="2" s="1"/>
  <c r="H2" i="2" a="1"/>
  <c r="H2" i="2" s="1"/>
  <c r="G2" i="2" a="1"/>
  <c r="G2" i="2" s="1"/>
  <c r="F2" i="2" a="1"/>
  <c r="F2" i="2" s="1"/>
  <c r="E2" i="2" a="1"/>
  <c r="E2" i="2" s="1"/>
  <c r="D2" i="2" a="1"/>
  <c r="D2" i="2" s="1"/>
  <c r="C2" i="2" a="1"/>
  <c r="C2" i="2" s="1"/>
  <c r="B2" i="2" a="1"/>
  <c r="B2" i="2" s="1"/>
  <c r="A2" i="2" a="1"/>
  <c r="A2" i="2" s="1"/>
  <c r="S14" i="1"/>
  <c r="R14" i="1"/>
  <c r="P14" i="1"/>
  <c r="F14" i="1"/>
  <c r="S13" i="1"/>
  <c r="R13" i="1"/>
  <c r="F13" i="1"/>
  <c r="S12" i="1"/>
  <c r="R12" i="1"/>
  <c r="F12" i="1"/>
  <c r="S11" i="1"/>
  <c r="R11" i="1"/>
  <c r="F11" i="1"/>
  <c r="S10" i="1"/>
  <c r="R10" i="1"/>
  <c r="F10" i="1"/>
  <c r="S9" i="1"/>
  <c r="R9" i="1"/>
  <c r="F9" i="1"/>
  <c r="S8" i="1"/>
  <c r="R8" i="1"/>
  <c r="F8" i="1"/>
  <c r="S7" i="1"/>
  <c r="R7" i="1"/>
  <c r="F7" i="1"/>
  <c r="S6" i="1"/>
  <c r="R6" i="1"/>
  <c r="F6" i="1"/>
  <c r="S5" i="1"/>
  <c r="R5" i="1"/>
  <c r="F5" i="1"/>
  <c r="P1" i="1"/>
  <c r="K1" i="1"/>
  <c r="J1" i="1"/>
  <c r="I1" i="1"/>
</calcChain>
</file>

<file path=xl/sharedStrings.xml><?xml version="1.0" encoding="utf-8"?>
<sst xmlns="http://schemas.openxmlformats.org/spreadsheetml/2006/main" count="32" uniqueCount="25">
  <si>
    <t xml:space="preserve"> 2016год</t>
  </si>
  <si>
    <t>№</t>
  </si>
  <si>
    <t>дата</t>
  </si>
  <si>
    <t>№ ттн</t>
  </si>
  <si>
    <t>орг-ция</t>
  </si>
  <si>
    <t>имя</t>
  </si>
  <si>
    <t>ЯНВАРЬ</t>
  </si>
  <si>
    <t>б</t>
  </si>
  <si>
    <t>переоценка</t>
  </si>
  <si>
    <t>п</t>
  </si>
  <si>
    <t xml:space="preserve">Оливки </t>
  </si>
  <si>
    <t>5,841.50</t>
  </si>
  <si>
    <t>6,142.88</t>
  </si>
  <si>
    <t xml:space="preserve">Томаты </t>
  </si>
  <si>
    <t>13,221.35</t>
  </si>
  <si>
    <t xml:space="preserve">Томатный </t>
  </si>
  <si>
    <t>ааааа</t>
  </si>
  <si>
    <t>Томатная паста</t>
  </si>
  <si>
    <t>6,914.56</t>
  </si>
  <si>
    <t>масло 0,2 л</t>
  </si>
  <si>
    <t>29,800.08</t>
  </si>
  <si>
    <t>Томаты резанные 410г жест.банка</t>
  </si>
  <si>
    <t>8,290.76</t>
  </si>
  <si>
    <t>масло 0,5 л</t>
  </si>
  <si>
    <t>31,554.55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</si>
</sst>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;;"/>
  </numFmts>
  <fonts count="15">
    <font>
      <sz val="11"/>
      <color theme="1"/>
      <name val="Calibri"/>
      <family val="2"/>
      <charset val="204"/>
      <scheme val="minor"/>
    </font>
    <font>
      <b/>
      <sz val="16"/>
      <color indexed="8"/>
      <name val="Calibri"/>
      <family val="2"/>
      <charset val="204"/>
    </font>
    <font>
      <sz val="9"/>
      <color theme="0"/>
      <name val="Calibri"/>
      <family val="2"/>
      <charset val="204"/>
      <scheme val="minor"/>
    </font>
    <font>
      <sz val="20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</font>
    <font>
      <sz val="8"/>
      <color indexed="8"/>
      <name val="New Century Schoolbook"/>
      <family val="1"/>
    </font>
    <font>
      <sz val="8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9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name val="Calibri"/>
      <family val="2"/>
      <charset val="204"/>
    </font>
    <font>
      <b/>
      <sz val="16"/>
      <color indexed="9"/>
      <name val="Calibri"/>
      <family val="2"/>
      <charset val="204"/>
    </font>
    <font>
      <sz val="11"/>
      <name val="Calibri"/>
      <family val="2"/>
      <charset val="204"/>
    </font>
  </fonts>
  <fills count="28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99FF"/>
        <bgColor indexed="8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8"/>
      </patternFill>
    </fill>
    <fill>
      <patternFill patternType="solid">
        <fgColor rgb="FFFF99CC"/>
        <bgColor indexed="8"/>
      </patternFill>
    </fill>
    <fill>
      <patternFill patternType="solid">
        <fgColor rgb="FFCCFFCC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8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99FF99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8"/>
      </patternFill>
    </fill>
    <fill>
      <patternFill patternType="solid">
        <fgColor indexed="31"/>
        <bgColor indexed="8"/>
      </patternFill>
    </fill>
    <fill>
      <patternFill patternType="solid">
        <fgColor indexed="46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7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1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2" fillId="2" borderId="5" xfId="0" applyFont="1" applyFill="1" applyBorder="1"/>
    <xf numFmtId="0" fontId="3" fillId="3" borderId="2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horizontal="fill"/>
    </xf>
    <xf numFmtId="0" fontId="5" fillId="2" borderId="6" xfId="0" applyFont="1" applyFill="1" applyBorder="1"/>
    <xf numFmtId="0" fontId="5" fillId="5" borderId="7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/>
    </xf>
    <xf numFmtId="0" fontId="6" fillId="8" borderId="2" xfId="0" applyFont="1" applyFill="1" applyBorder="1" applyAlignment="1">
      <alignment horizontal="center"/>
    </xf>
    <xf numFmtId="0" fontId="5" fillId="9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Fill="1" applyBorder="1"/>
    <xf numFmtId="0" fontId="9" fillId="10" borderId="2" xfId="0" applyFont="1" applyFill="1" applyBorder="1"/>
    <xf numFmtId="0" fontId="4" fillId="0" borderId="8" xfId="0" applyFont="1" applyBorder="1" applyAlignment="1">
      <alignment horizontal="right"/>
    </xf>
    <xf numFmtId="0" fontId="0" fillId="0" borderId="9" xfId="0" applyBorder="1"/>
    <xf numFmtId="0" fontId="0" fillId="0" borderId="0" xfId="0" applyBorder="1"/>
    <xf numFmtId="0" fontId="3" fillId="3" borderId="9" xfId="0" applyFont="1" applyFill="1" applyBorder="1" applyAlignment="1">
      <alignment vertical="center" wrapText="1"/>
    </xf>
    <xf numFmtId="0" fontId="4" fillId="11" borderId="9" xfId="0" applyFont="1" applyFill="1" applyBorder="1" applyAlignment="1">
      <alignment horizontal="fill"/>
    </xf>
    <xf numFmtId="0" fontId="10" fillId="12" borderId="9" xfId="0" applyFont="1" applyFill="1" applyBorder="1" applyAlignment="1">
      <alignment horizontal="center" vertical="center" textRotation="90" wrapText="1" readingOrder="1"/>
    </xf>
    <xf numFmtId="0" fontId="10" fillId="5" borderId="9" xfId="0" applyFont="1" applyFill="1" applyBorder="1" applyAlignment="1">
      <alignment horizontal="center" vertical="center" textRotation="90" wrapText="1" readingOrder="1"/>
    </xf>
    <xf numFmtId="0" fontId="10" fillId="13" borderId="9" xfId="0" applyFont="1" applyFill="1" applyBorder="1" applyAlignment="1">
      <alignment horizontal="center" vertical="center" textRotation="90" wrapText="1" readingOrder="1"/>
    </xf>
    <xf numFmtId="0" fontId="4" fillId="4" borderId="9" xfId="0" applyFont="1" applyFill="1" applyBorder="1" applyAlignment="1">
      <alignment horizontal="center" vertical="center" textRotation="90"/>
    </xf>
    <xf numFmtId="0" fontId="10" fillId="14" borderId="9" xfId="0" applyFont="1" applyFill="1" applyBorder="1" applyAlignment="1">
      <alignment horizontal="center" vertical="center" textRotation="90" wrapText="1" readingOrder="1"/>
    </xf>
    <xf numFmtId="0" fontId="10" fillId="10" borderId="9" xfId="0" applyFont="1" applyFill="1" applyBorder="1" applyAlignment="1">
      <alignment horizontal="center" vertical="center" textRotation="90" wrapText="1" readingOrder="1"/>
    </xf>
    <xf numFmtId="0" fontId="10" fillId="9" borderId="9" xfId="0" applyFont="1" applyFill="1" applyBorder="1" applyAlignment="1">
      <alignment horizontal="center" vertical="center" textRotation="90" wrapText="1" readingOrder="1"/>
    </xf>
    <xf numFmtId="0" fontId="11" fillId="0" borderId="9" xfId="0" applyFont="1" applyBorder="1" applyAlignment="1">
      <alignment horizontal="center" vertical="center"/>
    </xf>
    <xf numFmtId="14" fontId="12" fillId="15" borderId="9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/>
    </xf>
    <xf numFmtId="0" fontId="13" fillId="2" borderId="2" xfId="0" applyFont="1" applyFill="1" applyBorder="1" applyAlignment="1"/>
    <xf numFmtId="0" fontId="13" fillId="2" borderId="3" xfId="0" applyFont="1" applyFill="1" applyBorder="1" applyAlignment="1"/>
    <xf numFmtId="0" fontId="3" fillId="2" borderId="2" xfId="0" applyFont="1" applyFill="1" applyBorder="1" applyAlignment="1">
      <alignment vertical="center" wrapText="1"/>
    </xf>
    <xf numFmtId="0" fontId="0" fillId="2" borderId="2" xfId="0" applyFill="1" applyBorder="1"/>
    <xf numFmtId="0" fontId="4" fillId="4" borderId="2" xfId="0" applyFont="1" applyFill="1" applyBorder="1"/>
    <xf numFmtId="0" fontId="4" fillId="2" borderId="2" xfId="0" applyFont="1" applyFill="1" applyBorder="1"/>
    <xf numFmtId="0" fontId="14" fillId="2" borderId="2" xfId="0" applyFont="1" applyFill="1" applyBorder="1"/>
    <xf numFmtId="0" fontId="4" fillId="16" borderId="1" xfId="0" applyFont="1" applyFill="1" applyBorder="1" applyAlignment="1">
      <alignment horizontal="right"/>
    </xf>
    <xf numFmtId="0" fontId="0" fillId="16" borderId="2" xfId="0" applyFill="1" applyBorder="1"/>
    <xf numFmtId="0" fontId="0" fillId="16" borderId="3" xfId="0" applyFill="1" applyBorder="1"/>
    <xf numFmtId="0" fontId="5" fillId="16" borderId="2" xfId="0" applyFont="1" applyFill="1" applyBorder="1" applyAlignment="1">
      <alignment horizontal="center"/>
    </xf>
    <xf numFmtId="0" fontId="3" fillId="16" borderId="2" xfId="0" applyFont="1" applyFill="1" applyBorder="1" applyAlignment="1">
      <alignment vertical="center" wrapText="1"/>
    </xf>
    <xf numFmtId="0" fontId="4" fillId="17" borderId="2" xfId="0" applyFont="1" applyFill="1" applyBorder="1" applyAlignment="1">
      <alignment horizontal="fill"/>
    </xf>
    <xf numFmtId="0" fontId="4" fillId="17" borderId="2" xfId="0" applyFont="1" applyFill="1" applyBorder="1"/>
    <xf numFmtId="0" fontId="4" fillId="16" borderId="2" xfId="0" applyFont="1" applyFill="1" applyBorder="1"/>
    <xf numFmtId="0" fontId="14" fillId="16" borderId="2" xfId="0" applyFont="1" applyFill="1" applyBorder="1"/>
    <xf numFmtId="0" fontId="0" fillId="0" borderId="10" xfId="0" applyBorder="1"/>
    <xf numFmtId="16" fontId="0" fillId="0" borderId="0" xfId="0" applyNumberFormat="1" applyBorder="1"/>
    <xf numFmtId="0" fontId="0" fillId="0" borderId="0" xfId="0" applyFill="1" applyBorder="1"/>
    <xf numFmtId="0" fontId="4" fillId="11" borderId="11" xfId="0" applyFont="1" applyFill="1" applyBorder="1" applyAlignment="1">
      <alignment horizontal="fill"/>
    </xf>
    <xf numFmtId="0" fontId="0" fillId="12" borderId="9" xfId="0" applyFill="1" applyBorder="1"/>
    <xf numFmtId="0" fontId="0" fillId="18" borderId="12" xfId="0" applyFill="1" applyBorder="1"/>
    <xf numFmtId="0" fontId="4" fillId="19" borderId="12" xfId="0" applyFont="1" applyFill="1" applyBorder="1"/>
    <xf numFmtId="0" fontId="4" fillId="20" borderId="12" xfId="0" applyFont="1" applyFill="1" applyBorder="1"/>
    <xf numFmtId="0" fontId="4" fillId="21" borderId="12" xfId="0" applyFont="1" applyFill="1" applyBorder="1"/>
    <xf numFmtId="0" fontId="4" fillId="22" borderId="12" xfId="0" applyFont="1" applyFill="1" applyBorder="1"/>
    <xf numFmtId="0" fontId="4" fillId="23" borderId="12" xfId="0" applyFont="1" applyFill="1" applyBorder="1"/>
    <xf numFmtId="0" fontId="4" fillId="24" borderId="0" xfId="0" applyFont="1" applyFill="1" applyBorder="1"/>
    <xf numFmtId="14" fontId="9" fillId="25" borderId="9" xfId="0" applyNumberFormat="1" applyFont="1" applyFill="1" applyBorder="1"/>
    <xf numFmtId="0" fontId="0" fillId="0" borderId="13" xfId="0" applyBorder="1"/>
    <xf numFmtId="16" fontId="0" fillId="0" borderId="14" xfId="0" applyNumberFormat="1" applyBorder="1"/>
    <xf numFmtId="0" fontId="0" fillId="0" borderId="15" xfId="0" applyBorder="1"/>
    <xf numFmtId="0" fontId="0" fillId="0" borderId="14" xfId="0" applyBorder="1"/>
    <xf numFmtId="0" fontId="0" fillId="0" borderId="16" xfId="0" applyBorder="1"/>
    <xf numFmtId="0" fontId="0" fillId="3" borderId="16" xfId="0" applyFill="1" applyBorder="1"/>
    <xf numFmtId="0" fontId="4" fillId="11" borderId="17" xfId="0" applyFont="1" applyFill="1" applyBorder="1" applyAlignment="1">
      <alignment horizontal="fill"/>
    </xf>
    <xf numFmtId="0" fontId="0" fillId="12" borderId="16" xfId="0" applyFill="1" applyBorder="1"/>
    <xf numFmtId="0" fontId="0" fillId="5" borderId="16" xfId="0" applyFill="1" applyBorder="1"/>
    <xf numFmtId="0" fontId="0" fillId="13" borderId="16" xfId="0" applyFill="1" applyBorder="1"/>
    <xf numFmtId="0" fontId="0" fillId="2" borderId="16" xfId="0" applyFill="1" applyBorder="1"/>
    <xf numFmtId="0" fontId="0" fillId="14" borderId="16" xfId="0" applyFill="1" applyBorder="1"/>
    <xf numFmtId="0" fontId="0" fillId="10" borderId="16" xfId="0" applyFill="1" applyBorder="1"/>
    <xf numFmtId="0" fontId="0" fillId="9" borderId="16" xfId="0" applyFill="1" applyBorder="1"/>
    <xf numFmtId="14" fontId="9" fillId="25" borderId="16" xfId="0" applyNumberFormat="1" applyFont="1" applyFill="1" applyBorder="1"/>
    <xf numFmtId="0" fontId="0" fillId="0" borderId="8" xfId="0" applyBorder="1"/>
    <xf numFmtId="0" fontId="0" fillId="3" borderId="17" xfId="0" applyFill="1" applyBorder="1"/>
    <xf numFmtId="0" fontId="0" fillId="12" borderId="17" xfId="0" applyFill="1" applyBorder="1"/>
    <xf numFmtId="0" fontId="0" fillId="5" borderId="17" xfId="0" applyFill="1" applyBorder="1"/>
    <xf numFmtId="0" fontId="0" fillId="13" borderId="17" xfId="0" applyFill="1" applyBorder="1"/>
    <xf numFmtId="0" fontId="0" fillId="2" borderId="17" xfId="0" applyFill="1" applyBorder="1"/>
    <xf numFmtId="0" fontId="0" fillId="14" borderId="17" xfId="0" applyFill="1" applyBorder="1"/>
    <xf numFmtId="0" fontId="0" fillId="10" borderId="17" xfId="0" applyFill="1" applyBorder="1"/>
    <xf numFmtId="0" fontId="0" fillId="9" borderId="17" xfId="0" applyFill="1" applyBorder="1"/>
    <xf numFmtId="0" fontId="0" fillId="0" borderId="17" xfId="0" applyBorder="1"/>
    <xf numFmtId="14" fontId="9" fillId="25" borderId="17" xfId="0" applyNumberFormat="1" applyFont="1" applyFill="1" applyBorder="1"/>
    <xf numFmtId="16" fontId="0" fillId="0" borderId="9" xfId="0" applyNumberFormat="1" applyBorder="1"/>
    <xf numFmtId="0" fontId="0" fillId="0" borderId="18" xfId="0" applyBorder="1"/>
    <xf numFmtId="0" fontId="0" fillId="3" borderId="18" xfId="0" applyFill="1" applyBorder="1"/>
    <xf numFmtId="0" fontId="4" fillId="11" borderId="18" xfId="0" applyFont="1" applyFill="1" applyBorder="1" applyAlignment="1">
      <alignment horizontal="fill"/>
    </xf>
    <xf numFmtId="0" fontId="0" fillId="12" borderId="18" xfId="0" applyFill="1" applyBorder="1"/>
    <xf numFmtId="0" fontId="0" fillId="5" borderId="18" xfId="0" applyFill="1" applyBorder="1"/>
    <xf numFmtId="0" fontId="0" fillId="13" borderId="18" xfId="0" applyFill="1" applyBorder="1"/>
    <xf numFmtId="0" fontId="0" fillId="2" borderId="18" xfId="0" applyFill="1" applyBorder="1"/>
    <xf numFmtId="0" fontId="0" fillId="14" borderId="18" xfId="0" applyFill="1" applyBorder="1"/>
    <xf numFmtId="0" fontId="0" fillId="10" borderId="18" xfId="0" applyFill="1" applyBorder="1"/>
    <xf numFmtId="0" fontId="0" fillId="9" borderId="18" xfId="0" applyFill="1" applyBorder="1"/>
    <xf numFmtId="14" fontId="9" fillId="25" borderId="18" xfId="0" applyNumberFormat="1" applyFont="1" applyFill="1" applyBorder="1"/>
    <xf numFmtId="0" fontId="0" fillId="16" borderId="1" xfId="0" applyFill="1" applyBorder="1"/>
    <xf numFmtId="14" fontId="9" fillId="16" borderId="2" xfId="0" applyNumberFormat="1" applyFont="1" applyFill="1" applyBorder="1"/>
    <xf numFmtId="0" fontId="10" fillId="0" borderId="9" xfId="0" applyFont="1" applyFill="1" applyBorder="1" applyAlignment="1">
      <alignment horizontal="center" vertical="center" textRotation="90" wrapText="1" readingOrder="1"/>
    </xf>
    <xf numFmtId="0" fontId="4" fillId="0" borderId="9" xfId="0" applyFont="1" applyFill="1" applyBorder="1" applyAlignment="1">
      <alignment horizontal="center" vertical="center" textRotation="90"/>
    </xf>
    <xf numFmtId="0" fontId="0" fillId="26" borderId="17" xfId="0" applyFill="1" applyBorder="1"/>
    <xf numFmtId="164" fontId="0" fillId="27" borderId="17" xfId="0" applyNumberFormat="1" applyFill="1" applyBorder="1"/>
  </cellXfs>
  <cellStyles count="1">
    <cellStyle name="Обычный" xfId="0" builtinId="0"/>
  </cellStyles>
  <dxfs count="33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ill>
        <patternFill patternType="gray0625">
          <fgColor rgb="FFFF0000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ill>
        <patternFill patternType="gray125">
          <fgColor rgb="FFFF0000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 patternType="none">
          <fgColor indexed="64"/>
          <bgColor indexed="65"/>
        </patternFill>
      </fill>
    </dxf>
    <dxf>
      <font>
        <condense val="0"/>
        <extend val="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S14"/>
  <sheetViews>
    <sheetView workbookViewId="0">
      <selection sqref="A1:S14"/>
    </sheetView>
  </sheetViews>
  <sheetFormatPr defaultRowHeight="15"/>
  <cols>
    <col min="7" max="7" width="6.140625" customWidth="1"/>
  </cols>
  <sheetData>
    <row r="1" spans="1:19" ht="27" thickBot="1">
      <c r="A1" s="1" t="s">
        <v>0</v>
      </c>
      <c r="B1" s="2"/>
      <c r="C1" s="3"/>
      <c r="D1" s="4"/>
      <c r="E1" s="5"/>
      <c r="F1" s="6"/>
      <c r="G1" s="7"/>
      <c r="H1" s="8"/>
      <c r="I1" s="9">
        <f>SUM(I600:I626)</f>
        <v>0</v>
      </c>
      <c r="J1" s="10">
        <f>SUM(J344:J557)</f>
        <v>0</v>
      </c>
      <c r="K1" s="10">
        <f>SUM(K417:K571)</f>
        <v>0</v>
      </c>
      <c r="L1" s="11"/>
      <c r="M1" s="12"/>
      <c r="N1" s="13"/>
      <c r="O1" s="14"/>
      <c r="P1" s="15">
        <f>SUM(P600:P683)</f>
        <v>0</v>
      </c>
      <c r="Q1" s="16"/>
      <c r="R1" s="17"/>
      <c r="S1" s="18"/>
    </row>
    <row r="2" spans="1:19" ht="27" thickBot="1">
      <c r="A2" s="19" t="s">
        <v>1</v>
      </c>
      <c r="B2" s="20" t="s">
        <v>2</v>
      </c>
      <c r="C2" s="21" t="s">
        <v>3</v>
      </c>
      <c r="D2" s="20" t="s">
        <v>4</v>
      </c>
      <c r="E2" s="20" t="s">
        <v>5</v>
      </c>
      <c r="F2" s="22"/>
      <c r="G2" s="23"/>
      <c r="H2" s="24">
        <v>1</v>
      </c>
      <c r="I2" s="25">
        <v>2</v>
      </c>
      <c r="J2" s="25">
        <v>3</v>
      </c>
      <c r="K2" s="25">
        <v>4</v>
      </c>
      <c r="L2" s="26">
        <v>5</v>
      </c>
      <c r="M2" s="27">
        <v>6</v>
      </c>
      <c r="N2" s="28">
        <v>7</v>
      </c>
      <c r="O2" s="29">
        <v>8</v>
      </c>
      <c r="P2" s="30">
        <v>9</v>
      </c>
      <c r="Q2" s="31"/>
      <c r="R2" s="32"/>
      <c r="S2" s="32"/>
    </row>
    <row r="3" spans="1:19" ht="27" thickBot="1">
      <c r="A3" s="33" t="s">
        <v>6</v>
      </c>
      <c r="B3" s="34"/>
      <c r="C3" s="35"/>
      <c r="D3" s="34"/>
      <c r="E3" s="34"/>
      <c r="F3" s="36"/>
      <c r="G3" s="7"/>
      <c r="H3" s="37"/>
      <c r="I3" s="37"/>
      <c r="J3" s="38"/>
      <c r="K3" s="38"/>
      <c r="L3" s="38"/>
      <c r="M3" s="38"/>
      <c r="N3" s="38"/>
      <c r="O3" s="38"/>
      <c r="P3" s="38"/>
      <c r="Q3" s="39"/>
      <c r="R3" s="40"/>
      <c r="S3" s="40"/>
    </row>
    <row r="4" spans="1:19" ht="27" thickBot="1">
      <c r="A4" s="41"/>
      <c r="B4" s="42"/>
      <c r="C4" s="43"/>
      <c r="D4" s="42"/>
      <c r="E4" s="44">
        <v>1002877</v>
      </c>
      <c r="F4" s="45"/>
      <c r="G4" s="46"/>
      <c r="H4" s="42"/>
      <c r="I4" s="42"/>
      <c r="J4" s="47"/>
      <c r="K4" s="47"/>
      <c r="L4" s="47"/>
      <c r="M4" s="47"/>
      <c r="N4" s="47"/>
      <c r="O4" s="47"/>
      <c r="P4" s="47"/>
      <c r="Q4" s="48"/>
      <c r="R4" s="49"/>
      <c r="S4" s="49"/>
    </row>
    <row r="5" spans="1:19" ht="15.75" thickBot="1">
      <c r="A5" s="50">
        <v>1</v>
      </c>
      <c r="B5" s="51">
        <v>42375</v>
      </c>
      <c r="C5" s="20">
        <v>200</v>
      </c>
      <c r="D5" s="52" t="s">
        <v>7</v>
      </c>
      <c r="E5" s="20" t="s">
        <v>8</v>
      </c>
      <c r="F5" s="21">
        <f t="shared" ref="F5:F14" si="0">COUNTIF($Y$3:$Y$617,E5)</f>
        <v>0</v>
      </c>
      <c r="G5" s="53"/>
      <c r="H5" s="54"/>
      <c r="I5" s="55"/>
      <c r="J5" s="56"/>
      <c r="K5" s="56"/>
      <c r="L5" s="57"/>
      <c r="M5" s="58"/>
      <c r="N5" s="59"/>
      <c r="O5" s="60"/>
      <c r="P5" s="61"/>
      <c r="Q5" s="20"/>
      <c r="R5" s="62" t="str">
        <f t="shared" ref="R5:S14" si="1">IFERROR(VLOOKUP($E5,$Y$3:$AD$1731,MATCH(R$2,$Y$2:$AD$2,),),"")</f>
        <v/>
      </c>
      <c r="S5" s="62" t="str">
        <f t="shared" si="1"/>
        <v/>
      </c>
    </row>
    <row r="6" spans="1:19" ht="15.75" thickBot="1">
      <c r="A6" s="63">
        <v>2</v>
      </c>
      <c r="B6" s="64">
        <v>42380</v>
      </c>
      <c r="C6" s="65">
        <v>740</v>
      </c>
      <c r="D6" s="66" t="s">
        <v>9</v>
      </c>
      <c r="E6" s="67" t="s">
        <v>10</v>
      </c>
      <c r="F6" s="68">
        <f t="shared" si="0"/>
        <v>0</v>
      </c>
      <c r="G6" s="69" t="s">
        <v>11</v>
      </c>
      <c r="H6" s="70">
        <v>5</v>
      </c>
      <c r="I6" s="71"/>
      <c r="J6" s="71"/>
      <c r="K6" s="71"/>
      <c r="L6" s="72"/>
      <c r="M6" s="73">
        <v>2</v>
      </c>
      <c r="N6" s="74"/>
      <c r="O6" s="75"/>
      <c r="P6" s="76"/>
      <c r="Q6" s="67"/>
      <c r="R6" s="77" t="str">
        <f t="shared" si="1"/>
        <v/>
      </c>
      <c r="S6" s="77" t="str">
        <f t="shared" si="1"/>
        <v/>
      </c>
    </row>
    <row r="7" spans="1:19">
      <c r="A7" s="78"/>
      <c r="B7" s="20"/>
      <c r="C7" s="21"/>
      <c r="D7" s="20"/>
      <c r="E7" s="67" t="s">
        <v>10</v>
      </c>
      <c r="F7" s="79">
        <f t="shared" si="0"/>
        <v>0</v>
      </c>
      <c r="G7" s="69" t="s">
        <v>12</v>
      </c>
      <c r="H7" s="80"/>
      <c r="I7" s="81">
        <v>30</v>
      </c>
      <c r="J7" s="81">
        <v>20</v>
      </c>
      <c r="K7" s="81"/>
      <c r="L7" s="82"/>
      <c r="M7" s="83"/>
      <c r="N7" s="84"/>
      <c r="O7" s="85">
        <v>4</v>
      </c>
      <c r="P7" s="86"/>
      <c r="Q7" s="87"/>
      <c r="R7" s="88" t="str">
        <f t="shared" si="1"/>
        <v/>
      </c>
      <c r="S7" s="88" t="str">
        <f t="shared" si="1"/>
        <v/>
      </c>
    </row>
    <row r="8" spans="1:19">
      <c r="A8" s="78"/>
      <c r="B8" s="20"/>
      <c r="C8" s="21"/>
      <c r="D8" s="20"/>
      <c r="E8" s="87" t="s">
        <v>13</v>
      </c>
      <c r="F8" s="79">
        <f t="shared" si="0"/>
        <v>0</v>
      </c>
      <c r="G8" s="69" t="s">
        <v>14</v>
      </c>
      <c r="H8" s="80">
        <v>48</v>
      </c>
      <c r="I8" s="81"/>
      <c r="J8" s="81"/>
      <c r="K8" s="81"/>
      <c r="L8" s="82">
        <v>6</v>
      </c>
      <c r="M8" s="83"/>
      <c r="N8" s="84"/>
      <c r="O8" s="85"/>
      <c r="P8" s="86"/>
      <c r="Q8" s="87"/>
      <c r="R8" s="88" t="str">
        <f t="shared" si="1"/>
        <v/>
      </c>
      <c r="S8" s="88" t="str">
        <f t="shared" si="1"/>
        <v/>
      </c>
    </row>
    <row r="9" spans="1:19">
      <c r="A9" s="78"/>
      <c r="B9" s="20"/>
      <c r="C9" s="21"/>
      <c r="D9" s="20"/>
      <c r="E9" s="87" t="s">
        <v>15</v>
      </c>
      <c r="F9" s="79">
        <f t="shared" si="0"/>
        <v>0</v>
      </c>
      <c r="G9" s="69" t="s">
        <v>14</v>
      </c>
      <c r="H9" s="80"/>
      <c r="I9" s="81"/>
      <c r="J9" s="81">
        <v>12</v>
      </c>
      <c r="K9" s="81"/>
      <c r="L9" s="82"/>
      <c r="M9" s="83"/>
      <c r="N9" s="84"/>
      <c r="O9" s="85"/>
      <c r="P9" s="86">
        <v>24</v>
      </c>
      <c r="Q9" s="87"/>
      <c r="R9" s="88" t="str">
        <f t="shared" si="1"/>
        <v/>
      </c>
      <c r="S9" s="88" t="str">
        <f t="shared" si="1"/>
        <v/>
      </c>
    </row>
    <row r="10" spans="1:19">
      <c r="A10" s="78">
        <v>3</v>
      </c>
      <c r="B10" s="89">
        <v>42429</v>
      </c>
      <c r="C10" s="21">
        <v>99999</v>
      </c>
      <c r="D10" s="20" t="s">
        <v>16</v>
      </c>
      <c r="E10" s="87" t="s">
        <v>17</v>
      </c>
      <c r="F10" s="79">
        <f t="shared" si="0"/>
        <v>0</v>
      </c>
      <c r="G10" s="69" t="s">
        <v>18</v>
      </c>
      <c r="H10" s="80"/>
      <c r="I10" s="81">
        <v>16</v>
      </c>
      <c r="J10" s="81">
        <v>15</v>
      </c>
      <c r="K10" s="81"/>
      <c r="L10" s="82"/>
      <c r="M10" s="83"/>
      <c r="N10" s="84"/>
      <c r="O10" s="85"/>
      <c r="P10" s="86">
        <v>24</v>
      </c>
      <c r="Q10" s="87"/>
      <c r="R10" s="88" t="str">
        <f t="shared" si="1"/>
        <v/>
      </c>
      <c r="S10" s="88" t="str">
        <f t="shared" si="1"/>
        <v/>
      </c>
    </row>
    <row r="11" spans="1:19">
      <c r="A11" s="78"/>
      <c r="B11" s="20"/>
      <c r="C11" s="21"/>
      <c r="D11" s="20"/>
      <c r="E11" s="87" t="s">
        <v>19</v>
      </c>
      <c r="F11" s="79">
        <f t="shared" si="0"/>
        <v>0</v>
      </c>
      <c r="G11" s="69" t="s">
        <v>20</v>
      </c>
      <c r="H11" s="80"/>
      <c r="I11" s="81"/>
      <c r="J11" s="81"/>
      <c r="K11" s="81">
        <v>8</v>
      </c>
      <c r="L11" s="82"/>
      <c r="M11" s="83"/>
      <c r="N11" s="84">
        <v>5</v>
      </c>
      <c r="O11" s="85"/>
      <c r="P11" s="86"/>
      <c r="Q11" s="87"/>
      <c r="R11" s="88" t="str">
        <f t="shared" si="1"/>
        <v/>
      </c>
      <c r="S11" s="88" t="str">
        <f t="shared" si="1"/>
        <v/>
      </c>
    </row>
    <row r="12" spans="1:19">
      <c r="A12" s="78"/>
      <c r="B12" s="20"/>
      <c r="C12" s="21"/>
      <c r="D12" s="20"/>
      <c r="E12" s="87" t="s">
        <v>21</v>
      </c>
      <c r="F12" s="79">
        <f t="shared" si="0"/>
        <v>0</v>
      </c>
      <c r="G12" s="69" t="s">
        <v>22</v>
      </c>
      <c r="H12" s="80">
        <v>18</v>
      </c>
      <c r="I12" s="81"/>
      <c r="J12" s="81"/>
      <c r="K12" s="81"/>
      <c r="L12" s="82"/>
      <c r="M12" s="83"/>
      <c r="N12" s="84"/>
      <c r="O12" s="85"/>
      <c r="P12" s="86">
        <v>45</v>
      </c>
      <c r="Q12" s="87"/>
      <c r="R12" s="88" t="str">
        <f t="shared" si="1"/>
        <v/>
      </c>
      <c r="S12" s="88" t="str">
        <f t="shared" si="1"/>
        <v/>
      </c>
    </row>
    <row r="13" spans="1:19" ht="15.75" thickBot="1">
      <c r="A13" s="78"/>
      <c r="B13" s="20"/>
      <c r="C13" s="21"/>
      <c r="D13" s="20"/>
      <c r="E13" s="90" t="s">
        <v>23</v>
      </c>
      <c r="F13" s="91">
        <f t="shared" si="0"/>
        <v>0</v>
      </c>
      <c r="G13" s="92" t="s">
        <v>24</v>
      </c>
      <c r="H13" s="93"/>
      <c r="I13" s="94"/>
      <c r="J13" s="94">
        <v>12</v>
      </c>
      <c r="K13" s="94"/>
      <c r="L13" s="95"/>
      <c r="M13" s="96">
        <v>1</v>
      </c>
      <c r="N13" s="97"/>
      <c r="O13" s="98"/>
      <c r="P13" s="99"/>
      <c r="Q13" s="90"/>
      <c r="R13" s="100" t="str">
        <f t="shared" si="1"/>
        <v/>
      </c>
      <c r="S13" s="100" t="str">
        <f t="shared" si="1"/>
        <v/>
      </c>
    </row>
    <row r="14" spans="1:19" ht="15.75" thickBot="1">
      <c r="A14" s="101"/>
      <c r="B14" s="42"/>
      <c r="C14" s="43"/>
      <c r="D14" s="42"/>
      <c r="E14" s="44">
        <v>1002807</v>
      </c>
      <c r="F14" s="42">
        <f t="shared" si="0"/>
        <v>0</v>
      </c>
      <c r="G14" s="46"/>
      <c r="H14" s="42"/>
      <c r="I14" s="42"/>
      <c r="J14" s="42"/>
      <c r="K14" s="42"/>
      <c r="L14" s="42"/>
      <c r="M14" s="42"/>
      <c r="N14" s="42"/>
      <c r="O14" s="42"/>
      <c r="P14" s="42">
        <f>SUM(P6:P13)</f>
        <v>93</v>
      </c>
      <c r="Q14" s="42"/>
      <c r="R14" s="102" t="str">
        <f t="shared" si="1"/>
        <v/>
      </c>
      <c r="S14" s="102" t="str">
        <f t="shared" si="1"/>
        <v/>
      </c>
    </row>
  </sheetData>
  <conditionalFormatting sqref="Q1">
    <cfRule type="cellIs" dxfId="32" priority="17" stopIfTrue="1" operator="lessThan">
      <formula>#REF!</formula>
    </cfRule>
  </conditionalFormatting>
  <conditionalFormatting sqref="Q1 R2:S2 R5:S14">
    <cfRule type="cellIs" dxfId="31" priority="16" stopIfTrue="1" operator="lessThan">
      <formula>$V$1</formula>
    </cfRule>
  </conditionalFormatting>
  <conditionalFormatting sqref="R1:S2 R5:S14">
    <cfRule type="cellIs" dxfId="30" priority="15" stopIfTrue="1" operator="lessThan">
      <formula>$V$1</formula>
    </cfRule>
  </conditionalFormatting>
  <conditionalFormatting sqref="E1:E5 E14">
    <cfRule type="containsText" dxfId="29" priority="13" operator="containsText" text="1л Кадарка п/сл. кр. слабоалк. (ПЭТ-бут.)">
      <formula>NOT(ISERROR(SEARCH("1л Кадарка п/сл. кр. слабоалк. (ПЭТ-бут.)",E1)))</formula>
    </cfRule>
    <cfRule type="containsText" dxfId="28" priority="14" operator="containsText" text="1л Кадарка п/сл. кр. слабоалк. (ПЭТ-бут.)">
      <formula>NOT(ISERROR(SEARCH("1л Кадарка п/сл. кр. слабоалк. (ПЭТ-бут.)",E1)))</formula>
    </cfRule>
  </conditionalFormatting>
  <conditionalFormatting sqref="Q1 R2:S2 R5:S14">
    <cfRule type="cellIs" dxfId="27" priority="12" stopIfTrue="1" operator="lessThan">
      <formula>#REF!</formula>
    </cfRule>
  </conditionalFormatting>
  <conditionalFormatting sqref="C1:C14">
    <cfRule type="duplicateValues" dxfId="26" priority="11"/>
  </conditionalFormatting>
  <conditionalFormatting sqref="E4">
    <cfRule type="expression" dxfId="25" priority="10">
      <formula>F4&gt;0</formula>
    </cfRule>
  </conditionalFormatting>
  <conditionalFormatting sqref="E5">
    <cfRule type="expression" dxfId="24" priority="9">
      <formula>F5&gt;0</formula>
    </cfRule>
  </conditionalFormatting>
  <conditionalFormatting sqref="C5">
    <cfRule type="duplicateValues" dxfId="23" priority="8"/>
  </conditionalFormatting>
  <conditionalFormatting sqref="E4">
    <cfRule type="expression" dxfId="22" priority="7">
      <formula>F4&gt;0</formula>
    </cfRule>
  </conditionalFormatting>
  <conditionalFormatting sqref="E14">
    <cfRule type="expression" dxfId="21" priority="6">
      <formula>F14&gt;0</formula>
    </cfRule>
  </conditionalFormatting>
  <conditionalFormatting sqref="E14">
    <cfRule type="expression" dxfId="20" priority="5">
      <formula>F14&gt;0</formula>
    </cfRule>
  </conditionalFormatting>
  <conditionalFormatting sqref="E1:E14">
    <cfRule type="containsText" dxfId="19" priority="4" operator="containsText" text="Шардоне бел.п/сл. 1л з-д &quot;Нектар&quot;">
      <formula>NOT(ISERROR(SEARCH("Шардоне бел.п/сл. 1л з-д ""Нектар""",E1)))</formula>
    </cfRule>
  </conditionalFormatting>
  <conditionalFormatting sqref="E1:E14">
    <cfRule type="cellIs" dxfId="18" priority="1" operator="equal">
      <formula>$E$712</formula>
    </cfRule>
    <cfRule type="cellIs" dxfId="17" priority="2" operator="equal">
      <formula>$E$711</formula>
    </cfRule>
    <cfRule type="cellIs" dxfId="16" priority="3" operator="equal">
      <formula>$E$710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L5"/>
  <sheetViews>
    <sheetView tabSelected="1" workbookViewId="0">
      <selection activeCell="B9" sqref="B9"/>
    </sheetView>
  </sheetViews>
  <sheetFormatPr defaultRowHeight="15"/>
  <cols>
    <col min="1" max="1" width="6.140625" customWidth="1"/>
    <col min="2" max="2" width="7" bestFit="1" customWidth="1"/>
    <col min="3" max="3" width="6.140625" customWidth="1"/>
    <col min="4" max="4" width="17.28515625" bestFit="1" customWidth="1"/>
    <col min="5" max="5" width="8.28515625" bestFit="1" customWidth="1"/>
    <col min="6" max="10" width="3.140625" bestFit="1" customWidth="1"/>
    <col min="11" max="11" width="3.7109375" bestFit="1" customWidth="1"/>
    <col min="12" max="12" width="3.140625" bestFit="1" customWidth="1"/>
  </cols>
  <sheetData>
    <row r="1" spans="1:12">
      <c r="A1" s="19" t="s">
        <v>1</v>
      </c>
      <c r="B1" s="20" t="s">
        <v>2</v>
      </c>
      <c r="C1" s="21" t="s">
        <v>3</v>
      </c>
      <c r="D1" s="20" t="s">
        <v>4</v>
      </c>
      <c r="E1" s="20" t="s">
        <v>5</v>
      </c>
      <c r="F1" s="103">
        <v>1</v>
      </c>
      <c r="G1" s="103">
        <v>2</v>
      </c>
      <c r="H1" s="103">
        <v>3</v>
      </c>
      <c r="I1" s="103">
        <v>4</v>
      </c>
      <c r="J1" s="103">
        <v>5</v>
      </c>
      <c r="K1" s="104">
        <v>6</v>
      </c>
      <c r="L1" s="103">
        <v>7</v>
      </c>
    </row>
    <row r="2" spans="1:12">
      <c r="A2" s="105">
        <f t="array" ref="A2">IFERROR(INDEX(LOOKUP(ROW('2016'!A$1:A$99),ROW('2016'!A$1:A$99)/('2016'!A$1:A$99&lt;&gt;""),'2016'!A$1:A$99),SMALL(IF('2016'!$H$6:$H$99,ROW('2016'!H$6:H$99)),ROW(A1))),"")</f>
        <v>2</v>
      </c>
      <c r="B2" s="105">
        <f t="array" ref="B2">IFERROR(INDEX(LOOKUP(ROW('2016'!B$1:B$99),ROW('2016'!B$1:B$99)/('2016'!B$1:B$99&lt;&gt;""),'2016'!B$1:B$99),SMALL(IF('2016'!$H$6:$H$99,ROW('2016'!I$6:I$99)),ROW(B1))),"")</f>
        <v>42380</v>
      </c>
      <c r="C2" s="105">
        <f t="array" ref="C2">IFERROR(INDEX(LOOKUP(ROW('2016'!C$1:C$99),ROW('2016'!C$1:C$99)/('2016'!C$1:C$99&lt;&gt;""),'2016'!C$1:C$99),SMALL(IF('2016'!$H$6:$H$99,ROW('2016'!J$6:J$99)),ROW(C1))),"")</f>
        <v>740</v>
      </c>
      <c r="D2" s="105" t="str">
        <f t="array" ref="D2">IFERROR(INDEX(LOOKUP(ROW('2016'!D$1:D$99),ROW('2016'!D$1:D$99)/('2016'!D$1:D$99&lt;&gt;""),'2016'!D$1:D$99),SMALL(IF('2016'!$H$6:$H$99,ROW('2016'!K$6:K$99)),ROW(D1))),"")</f>
        <v>п</v>
      </c>
      <c r="E2" s="105" t="str">
        <f t="array" ref="E2">IFERROR(INDEX(LOOKUP(ROW('2016'!E$1:E$99),ROW('2016'!E$1:E$99)/('2016'!E$1:E$99&lt;&gt;""),'2016'!E$1:E$99),SMALL(IF('2016'!$H$6:$H$99,ROW('2016'!L$6:L$99)),ROW(E1))),"")</f>
        <v xml:space="preserve">Оливки </v>
      </c>
      <c r="F2" s="106">
        <f t="array" ref="F2">IFERROR(INDEX('2016'!H$1:H$99,SMALL(IF('2016'!$H$6:$H$99,ROW('2016'!O$6:O$99)),ROW(F1))),"")</f>
        <v>5</v>
      </c>
      <c r="G2" s="106">
        <f t="array" ref="G2">IFERROR(INDEX('2016'!I$1:I$99,SMALL(IF('2016'!$H$6:$H$99,ROW('2016'!P$6:P$99)),ROW(G1))),"")</f>
        <v>0</v>
      </c>
      <c r="H2" s="106">
        <f t="array" ref="H2">IFERROR(INDEX('2016'!J$1:J$99,SMALL(IF('2016'!$H$6:$H$99,ROW('2016'!Q$6:Q$99)),ROW(H1))),"")</f>
        <v>0</v>
      </c>
      <c r="I2" s="106">
        <f t="array" ref="I2">IFERROR(INDEX('2016'!K$1:K$99,SMALL(IF('2016'!$H$6:$H$99,ROW('2016'!R$6:R$99)),ROW(I1))),"")</f>
        <v>0</v>
      </c>
      <c r="J2" s="106">
        <f t="array" ref="J2">IFERROR(INDEX('2016'!L$1:L$99,SMALL(IF('2016'!$H$6:$H$99,ROW('2016'!S$6:S$99)),ROW(J1))),"")</f>
        <v>0</v>
      </c>
      <c r="K2" s="106">
        <f t="array" ref="K2">IFERROR(INDEX('2016'!M$1:M$99,SMALL(IF('2016'!$H$6:$H$99,ROW('2016'!T$6:T$99)),ROW(K1))),"")</f>
        <v>2</v>
      </c>
      <c r="L2" s="106">
        <f t="array" ref="L2">IFERROR(INDEX('2016'!N$1:N$99,SMALL(IF('2016'!$H$6:$H$99,ROW('2016'!U$6:U$99)),ROW(L1))),"")</f>
        <v>0</v>
      </c>
    </row>
    <row r="3" spans="1:12">
      <c r="A3" s="105">
        <f t="array" ref="A3">IFERROR(INDEX(LOOKUP(ROW('2016'!A$1:A$99),ROW('2016'!A$1:A$99)/('2016'!A$1:A$99&lt;&gt;""),'2016'!A$1:A$99),SMALL(IF('2016'!$H$6:$H$99,ROW('2016'!H$6:H$99)),ROW(A2))),"")</f>
        <v>2</v>
      </c>
      <c r="B3" s="105">
        <f t="array" ref="B3">IFERROR(INDEX(LOOKUP(ROW('2016'!B$1:B$99),ROW('2016'!B$1:B$99)/('2016'!B$1:B$99&lt;&gt;""),'2016'!B$1:B$99),SMALL(IF('2016'!$H$6:$H$99,ROW('2016'!I$6:I$99)),ROW(B2))),"")</f>
        <v>42380</v>
      </c>
      <c r="C3" s="105">
        <f t="array" ref="C3">IFERROR(INDEX(LOOKUP(ROW('2016'!C$1:C$99),ROW('2016'!C$1:C$99)/('2016'!C$1:C$99&lt;&gt;""),'2016'!C$1:C$99),SMALL(IF('2016'!$H$6:$H$99,ROW('2016'!J$6:J$99)),ROW(C2))),"")</f>
        <v>740</v>
      </c>
      <c r="D3" s="105" t="str">
        <f t="array" ref="D3">IFERROR(INDEX(LOOKUP(ROW('2016'!D$1:D$99),ROW('2016'!D$1:D$99)/('2016'!D$1:D$99&lt;&gt;""),'2016'!D$1:D$99),SMALL(IF('2016'!$H$6:$H$99,ROW('2016'!K$6:K$99)),ROW(D2))),"")</f>
        <v>п</v>
      </c>
      <c r="E3" s="105" t="str">
        <f t="array" ref="E3">IFERROR(INDEX(LOOKUP(ROW('2016'!E$1:E$99),ROW('2016'!E$1:E$99)/('2016'!E$1:E$99&lt;&gt;""),'2016'!E$1:E$99),SMALL(IF('2016'!$H$6:$H$99,ROW('2016'!L$6:L$99)),ROW(E2))),"")</f>
        <v xml:space="preserve">Томаты </v>
      </c>
      <c r="F3" s="106">
        <f t="array" ref="F3">IFERROR(INDEX('2016'!H$1:H$99,SMALL(IF('2016'!$H$6:$H$99,ROW('2016'!O$6:O$99)),ROW(F2))),"")</f>
        <v>48</v>
      </c>
      <c r="G3" s="106">
        <f t="array" ref="G3">IFERROR(INDEX('2016'!I$1:I$99,SMALL(IF('2016'!$H$6:$H$99,ROW('2016'!P$6:P$99)),ROW(G2))),"")</f>
        <v>0</v>
      </c>
      <c r="H3" s="106">
        <f t="array" ref="H3">IFERROR(INDEX('2016'!J$1:J$99,SMALL(IF('2016'!$H$6:$H$99,ROW('2016'!Q$6:Q$99)),ROW(H2))),"")</f>
        <v>0</v>
      </c>
      <c r="I3" s="106">
        <f t="array" ref="I3">IFERROR(INDEX('2016'!K$1:K$99,SMALL(IF('2016'!$H$6:$H$99,ROW('2016'!R$6:R$99)),ROW(I2))),"")</f>
        <v>0</v>
      </c>
      <c r="J3" s="106">
        <f t="array" ref="J3">IFERROR(INDEX('2016'!L$1:L$99,SMALL(IF('2016'!$H$6:$H$99,ROW('2016'!S$6:S$99)),ROW(J2))),"")</f>
        <v>6</v>
      </c>
      <c r="K3" s="106">
        <f t="array" ref="K3">IFERROR(INDEX('2016'!M$1:M$99,SMALL(IF('2016'!$H$6:$H$99,ROW('2016'!T$6:T$99)),ROW(K2))),"")</f>
        <v>0</v>
      </c>
      <c r="L3" s="106">
        <f t="array" ref="L3">IFERROR(INDEX('2016'!N$1:N$99,SMALL(IF('2016'!$H$6:$H$99,ROW('2016'!U$6:U$99)),ROW(L2))),"")</f>
        <v>0</v>
      </c>
    </row>
    <row r="4" spans="1:12">
      <c r="A4" s="105">
        <f t="array" ref="A4">IFERROR(INDEX(LOOKUP(ROW('2016'!A$1:A$99),ROW('2016'!A$1:A$99)/('2016'!A$1:A$99&lt;&gt;""),'2016'!A$1:A$99),SMALL(IF('2016'!$H$6:$H$99,ROW('2016'!H$6:H$99)),ROW(A3))),"")</f>
        <v>3</v>
      </c>
      <c r="B4" s="105">
        <f t="array" ref="B4">IFERROR(INDEX(LOOKUP(ROW('2016'!B$1:B$99),ROW('2016'!B$1:B$99)/('2016'!B$1:B$99&lt;&gt;""),'2016'!B$1:B$99),SMALL(IF('2016'!$H$6:$H$99,ROW('2016'!I$6:I$99)),ROW(B3))),"")</f>
        <v>42429</v>
      </c>
      <c r="C4" s="105">
        <f t="array" ref="C4">IFERROR(INDEX(LOOKUP(ROW('2016'!C$1:C$99),ROW('2016'!C$1:C$99)/('2016'!C$1:C$99&lt;&gt;""),'2016'!C$1:C$99),SMALL(IF('2016'!$H$6:$H$99,ROW('2016'!J$6:J$99)),ROW(C3))),"")</f>
        <v>99999</v>
      </c>
      <c r="D4" s="105" t="str">
        <f t="array" ref="D4">IFERROR(INDEX(LOOKUP(ROW('2016'!D$1:D$99),ROW('2016'!D$1:D$99)/('2016'!D$1:D$99&lt;&gt;""),'2016'!D$1:D$99),SMALL(IF('2016'!$H$6:$H$99,ROW('2016'!K$6:K$99)),ROW(D3))),"")</f>
        <v>ааааа</v>
      </c>
      <c r="E4" s="105" t="str">
        <f t="array" ref="E4">IFERROR(INDEX(LOOKUP(ROW('2016'!E$1:E$99),ROW('2016'!E$1:E$99)/('2016'!E$1:E$99&lt;&gt;""),'2016'!E$1:E$99),SMALL(IF('2016'!$H$6:$H$99,ROW('2016'!L$6:L$99)),ROW(E3))),"")</f>
        <v>Томаты резанные 410г жест.банка</v>
      </c>
      <c r="F4" s="106">
        <f t="array" ref="F4">IFERROR(INDEX('2016'!H$1:H$99,SMALL(IF('2016'!$H$6:$H$99,ROW('2016'!O$6:O$99)),ROW(F3))),"")</f>
        <v>18</v>
      </c>
      <c r="G4" s="106">
        <f t="array" ref="G4">IFERROR(INDEX('2016'!I$1:I$99,SMALL(IF('2016'!$H$6:$H$99,ROW('2016'!P$6:P$99)),ROW(G3))),"")</f>
        <v>0</v>
      </c>
      <c r="H4" s="106">
        <f t="array" ref="H4">IFERROR(INDEX('2016'!J$1:J$99,SMALL(IF('2016'!$H$6:$H$99,ROW('2016'!Q$6:Q$99)),ROW(H3))),"")</f>
        <v>0</v>
      </c>
      <c r="I4" s="106">
        <f t="array" ref="I4">IFERROR(INDEX('2016'!K$1:K$99,SMALL(IF('2016'!$H$6:$H$99,ROW('2016'!R$6:R$99)),ROW(I3))),"")</f>
        <v>0</v>
      </c>
      <c r="J4" s="106">
        <f t="array" ref="J4">IFERROR(INDEX('2016'!L$1:L$99,SMALL(IF('2016'!$H$6:$H$99,ROW('2016'!S$6:S$99)),ROW(J3))),"")</f>
        <v>0</v>
      </c>
      <c r="K4" s="106">
        <f t="array" ref="K4">IFERROR(INDEX('2016'!M$1:M$99,SMALL(IF('2016'!$H$6:$H$99,ROW('2016'!T$6:T$99)),ROW(K3))),"")</f>
        <v>0</v>
      </c>
      <c r="L4" s="106">
        <f t="array" ref="L4">IFERROR(INDEX('2016'!N$1:N$99,SMALL(IF('2016'!$H$6:$H$99,ROW('2016'!U$6:U$99)),ROW(L3))),"")</f>
        <v>0</v>
      </c>
    </row>
    <row r="5" spans="1:12">
      <c r="A5" s="105" t="str">
        <f t="array" ref="A5">IFERROR(INDEX(LOOKUP(ROW('2016'!A$1:A$99),ROW('2016'!A$1:A$99)/('2016'!A$1:A$99&lt;&gt;""),'2016'!A$1:A$99),SMALL(IF('2016'!$H$6:$H$99,ROW('2016'!H$6:H$99)),ROW(A4))),"")</f>
        <v/>
      </c>
      <c r="B5" s="105" t="str">
        <f t="array" ref="B5">IFERROR(INDEX(LOOKUP(ROW('2016'!B$1:B$99),ROW('2016'!B$1:B$99)/('2016'!B$1:B$99&lt;&gt;""),'2016'!B$1:B$99),SMALL(IF('2016'!$H$6:$H$99,ROW('2016'!I$6:I$99)),ROW(B4))),"")</f>
        <v/>
      </c>
      <c r="C5" s="105" t="str">
        <f t="array" ref="C5">IFERROR(INDEX(LOOKUP(ROW('2016'!C$1:C$99),ROW('2016'!C$1:C$99)/('2016'!C$1:C$99&lt;&gt;""),'2016'!C$1:C$99),SMALL(IF('2016'!$H$6:$H$99,ROW('2016'!J$6:J$99)),ROW(C4))),"")</f>
        <v/>
      </c>
      <c r="D5" s="105" t="str">
        <f t="array" ref="D5">IFERROR(INDEX(LOOKUP(ROW('2016'!D$1:D$99),ROW('2016'!D$1:D$99)/('2016'!D$1:D$99&lt;&gt;""),'2016'!D$1:D$99),SMALL(IF('2016'!$H$6:$H$99,ROW('2016'!K$6:K$99)),ROW(D4))),"")</f>
        <v/>
      </c>
      <c r="E5" s="105" t="str">
        <f t="array" ref="E5">IFERROR(INDEX(LOOKUP(ROW('2016'!E$1:E$99),ROW('2016'!E$1:E$99)/('2016'!E$1:E$99&lt;&gt;""),'2016'!E$1:E$99),SMALL(IF('2016'!$H$6:$H$99,ROW('2016'!L$6:L$99)),ROW(E4))),"")</f>
        <v/>
      </c>
      <c r="F5" s="106" t="str">
        <f t="array" ref="F5">IFERROR(INDEX('2016'!H$1:H$99,SMALL(IF('2016'!$H$6:$H$99,ROW('2016'!O$6:O$99)),ROW(F4))),"")</f>
        <v/>
      </c>
      <c r="G5" s="106" t="str">
        <f t="array" ref="G5">IFERROR(INDEX('2016'!I$1:I$99,SMALL(IF('2016'!$H$6:$H$99,ROW('2016'!P$6:P$99)),ROW(G4))),"")</f>
        <v/>
      </c>
      <c r="H5" s="106" t="str">
        <f t="array" ref="H5">IFERROR(INDEX('2016'!J$1:J$99,SMALL(IF('2016'!$H$6:$H$99,ROW('2016'!Q$6:Q$99)),ROW(H4))),"")</f>
        <v/>
      </c>
      <c r="I5" s="106" t="str">
        <f t="array" ref="I5">IFERROR(INDEX('2016'!K$1:K$99,SMALL(IF('2016'!$H$6:$H$99,ROW('2016'!R$6:R$99)),ROW(I4))),"")</f>
        <v/>
      </c>
      <c r="J5" s="106" t="str">
        <f t="array" ref="J5">IFERROR(INDEX('2016'!L$1:L$99,SMALL(IF('2016'!$H$6:$H$99,ROW('2016'!S$6:S$99)),ROW(J4))),"")</f>
        <v/>
      </c>
      <c r="K5" s="106" t="str">
        <f t="array" ref="K5">IFERROR(INDEX('2016'!M$1:M$99,SMALL(IF('2016'!$H$6:$H$99,ROW('2016'!T$6:T$99)),ROW(K4))),"")</f>
        <v/>
      </c>
      <c r="L5" s="106" t="str">
        <f t="array" ref="L5">IFERROR(INDEX('2016'!N$1:N$99,SMALL(IF('2016'!$H$6:$H$99,ROW('2016'!U$6:U$99)),ROW(L4))),"")</f>
        <v/>
      </c>
    </row>
  </sheetData>
  <conditionalFormatting sqref="E1">
    <cfRule type="containsText" dxfId="15" priority="7" operator="containsText" text="1л Кадарка п/сл. кр. слабоалк. (ПЭТ-бут.)">
      <formula>NOT(ISERROR(SEARCH("1л Кадарка п/сл. кр. слабоалк. (ПЭТ-бут.)",E1)))</formula>
    </cfRule>
    <cfRule type="containsText" dxfId="14" priority="8" operator="containsText" text="1л Кадарка п/сл. кр. слабоалк. (ПЭТ-бут.)">
      <formula>NOT(ISERROR(SEARCH("1л Кадарка п/сл. кр. слабоалк. (ПЭТ-бут.)",E1)))</formula>
    </cfRule>
  </conditionalFormatting>
  <conditionalFormatting sqref="E1">
    <cfRule type="containsText" dxfId="11" priority="5" operator="containsText" text="Шардоне бел.п/сл. 1л з-д &quot;Нектар&quot;">
      <formula>NOT(ISERROR(SEARCH("Шардоне бел.п/сл. 1л з-д ""Нектар""",E1)))</formula>
    </cfRule>
    <cfRule type="containsText" dxfId="10" priority="6" operator="containsText" text="1л Багряная Вишня с/алк.вин.-виш.нег.кр. (ПЭТ-бел)">
      <formula>NOT(ISERROR(SEARCH("1л Багряная Вишня с/алк.вин.-виш.нег.кр. (ПЭТ-бел)",E1)))</formula>
    </cfRule>
  </conditionalFormatting>
  <conditionalFormatting sqref="C1">
    <cfRule type="duplicateValues" dxfId="7" priority="4"/>
  </conditionalFormatting>
  <conditionalFormatting sqref="E1">
    <cfRule type="cellIs" dxfId="5" priority="1" operator="equal">
      <formula>$E$668</formula>
    </cfRule>
    <cfRule type="cellIs" dxfId="4" priority="2" operator="equal">
      <formula>$E$667</formula>
    </cfRule>
    <cfRule type="cellIs" dxfId="3" priority="3" operator="equal">
      <formula>$E$666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2016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 Александр Валентинович</dc:creator>
  <cp:lastModifiedBy>Гусев Александр Валентинович</cp:lastModifiedBy>
  <dcterms:created xsi:type="dcterms:W3CDTF">2016-03-01T11:38:40Z</dcterms:created>
  <dcterms:modified xsi:type="dcterms:W3CDTF">2016-03-01T11:40:18Z</dcterms:modified>
</cp:coreProperties>
</file>