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 tabRatio="168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1" l="1"/>
  <c r="B29" i="1"/>
  <c r="C29" i="1"/>
  <c r="B30" i="1"/>
  <c r="C30" i="1"/>
  <c r="B31" i="1"/>
  <c r="C31" i="1"/>
  <c r="B32" i="1"/>
  <c r="C32" i="1"/>
  <c r="B33" i="1"/>
  <c r="C33" i="1"/>
  <c r="C28" i="1"/>
  <c r="J30" i="1" l="1"/>
  <c r="J29" i="1"/>
  <c r="I31" i="1"/>
  <c r="I32" i="1"/>
  <c r="I33" i="1"/>
  <c r="I29" i="1"/>
  <c r="J28" i="1"/>
  <c r="I28" i="1"/>
  <c r="J31" i="1"/>
  <c r="J32" i="1"/>
  <c r="J33" i="1"/>
  <c r="I30" i="1"/>
  <c r="A21" i="1"/>
  <c r="D1" i="1" l="1"/>
  <c r="E1" i="1"/>
  <c r="F1" i="1"/>
  <c r="G1" i="1"/>
  <c r="H1" i="1"/>
  <c r="I1" i="1"/>
  <c r="J1" i="1"/>
  <c r="K1" i="1"/>
  <c r="L1" i="1"/>
  <c r="M1" i="1"/>
  <c r="N1" i="1"/>
  <c r="O1" i="1"/>
  <c r="P1" i="1"/>
  <c r="Q1" i="1"/>
  <c r="R1" i="1"/>
  <c r="S1" i="1"/>
  <c r="T1" i="1"/>
  <c r="U1" i="1"/>
  <c r="V1" i="1"/>
  <c r="W1" i="1"/>
  <c r="X1" i="1"/>
  <c r="Y1" i="1"/>
  <c r="Z1" i="1"/>
  <c r="AA1" i="1"/>
  <c r="AB1" i="1"/>
  <c r="AC1" i="1"/>
  <c r="AD1" i="1"/>
  <c r="AE1" i="1"/>
  <c r="AF1" i="1"/>
  <c r="AG1" i="1"/>
  <c r="AH1" i="1"/>
  <c r="AI1" i="1"/>
  <c r="AJ1" i="1"/>
  <c r="AK1" i="1"/>
  <c r="AL1" i="1"/>
  <c r="AM1" i="1"/>
  <c r="AN1" i="1"/>
  <c r="AO1" i="1"/>
  <c r="AP1" i="1"/>
  <c r="AQ1" i="1"/>
  <c r="AR1" i="1"/>
  <c r="AS1" i="1"/>
  <c r="AT1" i="1"/>
  <c r="AU1" i="1"/>
  <c r="AV1" i="1"/>
  <c r="AW1" i="1"/>
  <c r="AX1" i="1"/>
  <c r="AY1" i="1"/>
  <c r="AZ1" i="1"/>
  <c r="BA1" i="1"/>
  <c r="BB1" i="1"/>
  <c r="BC1" i="1"/>
  <c r="BD1" i="1"/>
  <c r="BE1" i="1"/>
  <c r="BF1" i="1"/>
  <c r="BG1" i="1"/>
  <c r="BH1" i="1"/>
  <c r="BI1" i="1"/>
  <c r="BJ1" i="1"/>
  <c r="BK1" i="1"/>
  <c r="BL1" i="1"/>
  <c r="BM1" i="1"/>
  <c r="BN1" i="1"/>
  <c r="BO1" i="1"/>
  <c r="BP1" i="1"/>
  <c r="BQ1" i="1"/>
  <c r="BR1" i="1"/>
  <c r="BS1" i="1"/>
  <c r="BS9" i="1"/>
  <c r="BR9" i="1"/>
  <c r="BQ9" i="1"/>
  <c r="BP9" i="1"/>
  <c r="BO9" i="1"/>
  <c r="BN9" i="1"/>
  <c r="BM9" i="1"/>
  <c r="BL9" i="1"/>
  <c r="BK9" i="1"/>
  <c r="BJ9" i="1"/>
  <c r="BI9" i="1"/>
  <c r="BH9" i="1"/>
  <c r="BG9" i="1"/>
  <c r="BF9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C15" i="1" s="1"/>
  <c r="N9" i="1"/>
  <c r="B15" i="1" s="1"/>
  <c r="M9" i="1"/>
  <c r="L9" i="1"/>
  <c r="K9" i="1"/>
  <c r="J9" i="1"/>
  <c r="I9" i="1"/>
  <c r="H9" i="1"/>
  <c r="G9" i="1"/>
  <c r="F9" i="1"/>
  <c r="E9" i="1"/>
  <c r="B18" i="1" l="1"/>
  <c r="C18" i="1"/>
  <c r="B16" i="1"/>
  <c r="B17" i="1"/>
  <c r="C16" i="1"/>
  <c r="C17" i="1"/>
  <c r="A22" i="1" a="1"/>
  <c r="A22" i="1" s="1"/>
  <c r="A23" i="1" a="1"/>
  <c r="A23" i="1" s="1"/>
  <c r="C13" i="1"/>
  <c r="B5" i="1"/>
  <c r="B6" i="1"/>
  <c r="D9" i="1"/>
  <c r="B13" i="1" s="1"/>
  <c r="C7" i="1"/>
  <c r="B7" i="1"/>
  <c r="C5" i="1"/>
  <c r="C6" i="1"/>
  <c r="B4" i="1"/>
  <c r="C4" i="1"/>
  <c r="B8" i="1"/>
  <c r="C8" i="1"/>
  <c r="C9" i="1" l="1"/>
  <c r="B9" i="1"/>
</calcChain>
</file>

<file path=xl/sharedStrings.xml><?xml version="1.0" encoding="utf-8"?>
<sst xmlns="http://schemas.openxmlformats.org/spreadsheetml/2006/main" count="129" uniqueCount="52">
  <si>
    <t>1.11.110</t>
  </si>
  <si>
    <t>1.11.120</t>
  </si>
  <si>
    <t>1.11.130</t>
  </si>
  <si>
    <t>1.11.140</t>
  </si>
  <si>
    <t>1.11.141</t>
  </si>
  <si>
    <t>1.11.360</t>
  </si>
  <si>
    <t>1.11.400</t>
  </si>
  <si>
    <t>1.23.100</t>
  </si>
  <si>
    <t>1.24.100</t>
  </si>
  <si>
    <t>1.24.200</t>
  </si>
  <si>
    <t>1.24.300</t>
  </si>
  <si>
    <t>1.24.400</t>
  </si>
  <si>
    <t>1.30.000</t>
  </si>
  <si>
    <t>1.31.000</t>
  </si>
  <si>
    <t>1.31.100</t>
  </si>
  <si>
    <t>1.31.110</t>
  </si>
  <si>
    <t>1.31.120</t>
  </si>
  <si>
    <t>1.31.210</t>
  </si>
  <si>
    <t>1.31.211</t>
  </si>
  <si>
    <t>1.31.212</t>
  </si>
  <si>
    <t>1.31.213</t>
  </si>
  <si>
    <t>1.31.214</t>
  </si>
  <si>
    <t>1.31.215</t>
  </si>
  <si>
    <t>1.31.216</t>
  </si>
  <si>
    <t>1.31.217</t>
  </si>
  <si>
    <t>1.31.218</t>
  </si>
  <si>
    <t>1.31.219</t>
  </si>
  <si>
    <t>1.31.220</t>
  </si>
  <si>
    <t>1.31.230</t>
  </si>
  <si>
    <t>1.31.240</t>
  </si>
  <si>
    <t>1.31.250</t>
  </si>
  <si>
    <t>1.41.110</t>
  </si>
  <si>
    <t>1.41.120</t>
  </si>
  <si>
    <t>1.41.210</t>
  </si>
  <si>
    <t>Актив</t>
  </si>
  <si>
    <t>Пассив</t>
  </si>
  <si>
    <t>Дебет</t>
  </si>
  <si>
    <t>Кредит</t>
  </si>
  <si>
    <t>Ҳамагӣ бо ҳисоб:</t>
  </si>
  <si>
    <t>МО1</t>
  </si>
  <si>
    <t>МО2</t>
  </si>
  <si>
    <t>МО3</t>
  </si>
  <si>
    <t>МО4</t>
  </si>
  <si>
    <t>МО5</t>
  </si>
  <si>
    <t>БАЛАНС</t>
  </si>
  <si>
    <t>ИТОГО ПО РАЗРЕЗУ</t>
  </si>
  <si>
    <t>1.11.1</t>
  </si>
  <si>
    <t>1.11.2</t>
  </si>
  <si>
    <t>1.11.3</t>
  </si>
  <si>
    <t>1.31.21</t>
  </si>
  <si>
    <t>1.2</t>
  </si>
  <si>
    <t>1.3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</si>
</sst>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7" tint="-0.499984740745262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0" tint="-0.499984740745262"/>
      <name val="Calibri"/>
      <family val="2"/>
      <charset val="204"/>
      <scheme val="minor"/>
    </font>
    <font>
      <sz val="11"/>
      <color theme="0" tint="-0.49998474074526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4" fontId="2" fillId="2" borderId="7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4" fontId="2" fillId="2" borderId="12" xfId="0" applyNumberFormat="1" applyFont="1" applyFill="1" applyBorder="1" applyAlignment="1">
      <alignment horizontal="center" vertical="center"/>
    </xf>
    <xf numFmtId="4" fontId="2" fillId="2" borderId="13" xfId="0" applyNumberFormat="1" applyFont="1" applyFill="1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0" borderId="17" xfId="0" applyNumberFormat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0" fontId="1" fillId="0" borderId="19" xfId="0" applyFont="1" applyBorder="1" applyAlignment="1">
      <alignment horizontal="left" vertical="center"/>
    </xf>
    <xf numFmtId="4" fontId="2" fillId="2" borderId="20" xfId="0" applyNumberFormat="1" applyFont="1" applyFill="1" applyBorder="1" applyAlignment="1">
      <alignment horizontal="center" vertical="center"/>
    </xf>
    <xf numFmtId="4" fontId="2" fillId="2" borderId="21" xfId="0" applyNumberFormat="1" applyFont="1" applyFill="1" applyBorder="1" applyAlignment="1">
      <alignment horizontal="center" vertical="center"/>
    </xf>
    <xf numFmtId="2" fontId="1" fillId="0" borderId="22" xfId="0" applyNumberFormat="1" applyFont="1" applyBorder="1" applyAlignment="1">
      <alignment horizontal="center" vertical="center"/>
    </xf>
    <xf numFmtId="2" fontId="1" fillId="0" borderId="23" xfId="0" applyNumberFormat="1" applyFont="1" applyBorder="1" applyAlignment="1">
      <alignment horizontal="center" vertical="center"/>
    </xf>
    <xf numFmtId="2" fontId="1" fillId="0" borderId="24" xfId="0" applyNumberFormat="1" applyFont="1" applyBorder="1" applyAlignment="1">
      <alignment horizontal="center" vertical="center"/>
    </xf>
    <xf numFmtId="2" fontId="1" fillId="0" borderId="25" xfId="0" applyNumberFormat="1" applyFont="1" applyBorder="1" applyAlignment="1">
      <alignment horizontal="center" vertical="center"/>
    </xf>
    <xf numFmtId="2" fontId="1" fillId="0" borderId="26" xfId="0" applyNumberFormat="1" applyFont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0" fillId="0" borderId="0" xfId="0" applyNumberFormat="1"/>
    <xf numFmtId="0" fontId="3" fillId="5" borderId="0" xfId="0" applyFont="1" applyFill="1" applyAlignment="1">
      <alignment horizontal="center" vertical="center"/>
    </xf>
    <xf numFmtId="0" fontId="7" fillId="0" borderId="0" xfId="0" applyFont="1"/>
    <xf numFmtId="0" fontId="0" fillId="0" borderId="0" xfId="0" applyNumberFormat="1"/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49" fontId="6" fillId="0" borderId="30" xfId="0" applyNumberFormat="1" applyFont="1" applyBorder="1" applyAlignment="1">
      <alignment horizontal="center" vertical="center"/>
    </xf>
    <xf numFmtId="2" fontId="6" fillId="0" borderId="31" xfId="0" applyNumberFormat="1" applyFont="1" applyBorder="1"/>
    <xf numFmtId="2" fontId="6" fillId="0" borderId="32" xfId="0" applyNumberFormat="1" applyFont="1" applyBorder="1"/>
    <xf numFmtId="49" fontId="6" fillId="0" borderId="1" xfId="0" applyNumberFormat="1" applyFont="1" applyBorder="1" applyAlignment="1">
      <alignment horizontal="center" vertical="center"/>
    </xf>
    <xf numFmtId="0" fontId="6" fillId="0" borderId="0" xfId="0" applyFont="1" applyBorder="1"/>
    <xf numFmtId="0" fontId="6" fillId="0" borderId="2" xfId="0" applyFont="1" applyBorder="1"/>
    <xf numFmtId="2" fontId="6" fillId="0" borderId="0" xfId="0" applyNumberFormat="1" applyFont="1" applyBorder="1"/>
    <xf numFmtId="2" fontId="6" fillId="0" borderId="2" xfId="0" applyNumberFormat="1" applyFont="1" applyBorder="1"/>
    <xf numFmtId="49" fontId="6" fillId="0" borderId="33" xfId="0" applyNumberFormat="1" applyFont="1" applyBorder="1" applyAlignment="1">
      <alignment horizontal="center" vertical="center"/>
    </xf>
    <xf numFmtId="2" fontId="6" fillId="0" borderId="34" xfId="0" applyNumberFormat="1" applyFont="1" applyBorder="1"/>
    <xf numFmtId="2" fontId="6" fillId="0" borderId="35" xfId="0" applyNumberFormat="1" applyFont="1" applyBorder="1"/>
    <xf numFmtId="0" fontId="3" fillId="5" borderId="30" xfId="0" applyFont="1" applyFill="1" applyBorder="1" applyAlignment="1">
      <alignment horizontal="center" vertical="center"/>
    </xf>
    <xf numFmtId="0" fontId="3" fillId="5" borderId="36" xfId="0" applyFont="1" applyFill="1" applyBorder="1" applyAlignment="1">
      <alignment horizontal="center" vertical="center"/>
    </xf>
    <xf numFmtId="0" fontId="3" fillId="5" borderId="37" xfId="0" applyFont="1" applyFill="1" applyBorder="1" applyAlignment="1">
      <alignment horizontal="center" vertical="center"/>
    </xf>
    <xf numFmtId="0" fontId="0" fillId="0" borderId="28" xfId="0" applyNumberFormat="1" applyBorder="1"/>
    <xf numFmtId="0" fontId="0" fillId="0" borderId="3" xfId="0" applyNumberFormat="1" applyBorder="1"/>
    <xf numFmtId="0" fontId="0" fillId="0" borderId="29" xfId="0" applyNumberFormat="1" applyBorder="1"/>
    <xf numFmtId="49" fontId="5" fillId="6" borderId="0" xfId="0" applyNumberFormat="1" applyFont="1" applyFill="1" applyAlignment="1">
      <alignment horizontal="center" vertical="center"/>
    </xf>
    <xf numFmtId="49" fontId="1" fillId="4" borderId="3" xfId="0" applyNumberFormat="1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/>
    </xf>
    <xf numFmtId="49" fontId="1" fillId="4" borderId="0" xfId="0" applyNumberFormat="1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left" vertical="center" wrapText="1"/>
    </xf>
    <xf numFmtId="0" fontId="1" fillId="3" borderId="29" xfId="0" applyFont="1" applyFill="1" applyBorder="1" applyAlignment="1">
      <alignment horizontal="left" vertical="center" wrapText="1"/>
    </xf>
    <xf numFmtId="49" fontId="1" fillId="4" borderId="2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89808</xdr:colOff>
      <xdr:row>20</xdr:row>
      <xdr:rowOff>44904</xdr:rowOff>
    </xdr:from>
    <xdr:to>
      <xdr:col>6</xdr:col>
      <xdr:colOff>594633</xdr:colOff>
      <xdr:row>24</xdr:row>
      <xdr:rowOff>6804</xdr:rowOff>
    </xdr:to>
    <xdr:sp macro="" textlink="">
      <xdr:nvSpPr>
        <xdr:cNvPr id="3" name="Прямоугольная выноска 2"/>
        <xdr:cNvSpPr/>
      </xdr:nvSpPr>
      <xdr:spPr>
        <a:xfrm>
          <a:off x="3273879" y="3868511"/>
          <a:ext cx="2341790" cy="723900"/>
        </a:xfrm>
        <a:prstGeom prst="wedgeRectCallout">
          <a:avLst>
            <a:gd name="adj1" fmla="val -78502"/>
            <a:gd name="adj2" fmla="val -15625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ru-RU" sz="1200" b="0" i="0"/>
            <a:t>Тут мой и изложенные Китиным и Сергеем варианты.</a:t>
          </a:r>
        </a:p>
      </xdr:txBody>
    </xdr:sp>
    <xdr:clientData/>
  </xdr:twoCellAnchor>
  <xdr:twoCellAnchor>
    <xdr:from>
      <xdr:col>4</xdr:col>
      <xdr:colOff>34018</xdr:colOff>
      <xdr:row>13</xdr:row>
      <xdr:rowOff>53068</xdr:rowOff>
    </xdr:from>
    <xdr:to>
      <xdr:col>6</xdr:col>
      <xdr:colOff>281668</xdr:colOff>
      <xdr:row>17</xdr:row>
      <xdr:rowOff>100693</xdr:rowOff>
    </xdr:to>
    <xdr:sp macro="" textlink="">
      <xdr:nvSpPr>
        <xdr:cNvPr id="5" name="Прямоугольная выноска 4"/>
        <xdr:cNvSpPr/>
      </xdr:nvSpPr>
      <xdr:spPr>
        <a:xfrm>
          <a:off x="3830411" y="2475139"/>
          <a:ext cx="1472293" cy="864054"/>
        </a:xfrm>
        <a:prstGeom prst="wedgeRectCallout">
          <a:avLst>
            <a:gd name="adj1" fmla="val -67562"/>
            <a:gd name="adj2" fmla="val 8088"/>
          </a:avLst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В идеале</a:t>
          </a:r>
          <a:endParaRPr lang="ru-RU" sz="2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S33"/>
  <sheetViews>
    <sheetView tabSelected="1"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B29" sqref="B29"/>
    </sheetView>
  </sheetViews>
  <sheetFormatPr defaultRowHeight="15" x14ac:dyDescent="0.25"/>
  <cols>
    <col min="1" max="1" width="29.28515625" bestFit="1" customWidth="1"/>
    <col min="2" max="3" width="10.5703125" bestFit="1" customWidth="1"/>
  </cols>
  <sheetData>
    <row r="1" spans="1:71" s="29" customFormat="1" ht="10.5" customHeight="1" thickBot="1" x14ac:dyDescent="0.3">
      <c r="A1" s="28"/>
      <c r="D1" s="54" t="str">
        <f>D2</f>
        <v>1.11.110</v>
      </c>
      <c r="E1" s="54" t="str">
        <f>D2</f>
        <v>1.11.110</v>
      </c>
      <c r="F1" s="54" t="str">
        <f t="shared" ref="F1" si="0">F2</f>
        <v>1.11.120</v>
      </c>
      <c r="G1" s="54" t="str">
        <f t="shared" ref="G1" si="1">F2</f>
        <v>1.11.120</v>
      </c>
      <c r="H1" s="54" t="str">
        <f t="shared" ref="H1" si="2">H2</f>
        <v>1.11.130</v>
      </c>
      <c r="I1" s="54" t="str">
        <f t="shared" ref="I1" si="3">H2</f>
        <v>1.11.130</v>
      </c>
      <c r="J1" s="54" t="str">
        <f t="shared" ref="J1" si="4">J2</f>
        <v>1.11.140</v>
      </c>
      <c r="K1" s="54" t="str">
        <f t="shared" ref="K1" si="5">J2</f>
        <v>1.11.140</v>
      </c>
      <c r="L1" s="54" t="str">
        <f t="shared" ref="L1" si="6">L2</f>
        <v>1.11.141</v>
      </c>
      <c r="M1" s="54" t="str">
        <f t="shared" ref="M1" si="7">L2</f>
        <v>1.11.141</v>
      </c>
      <c r="N1" s="54" t="str">
        <f t="shared" ref="N1" si="8">N2</f>
        <v>1.11.360</v>
      </c>
      <c r="O1" s="54" t="str">
        <f t="shared" ref="O1" si="9">N2</f>
        <v>1.11.360</v>
      </c>
      <c r="P1" s="54" t="str">
        <f t="shared" ref="P1" si="10">P2</f>
        <v>1.11.400</v>
      </c>
      <c r="Q1" s="54" t="str">
        <f t="shared" ref="Q1" si="11">P2</f>
        <v>1.11.400</v>
      </c>
      <c r="R1" s="54" t="str">
        <f t="shared" ref="R1" si="12">R2</f>
        <v>1.23.100</v>
      </c>
      <c r="S1" s="54" t="str">
        <f t="shared" ref="S1" si="13">R2</f>
        <v>1.23.100</v>
      </c>
      <c r="T1" s="54" t="str">
        <f t="shared" ref="T1" si="14">T2</f>
        <v>1.24.100</v>
      </c>
      <c r="U1" s="54" t="str">
        <f t="shared" ref="U1" si="15">T2</f>
        <v>1.24.100</v>
      </c>
      <c r="V1" s="54" t="str">
        <f t="shared" ref="V1" si="16">V2</f>
        <v>1.24.200</v>
      </c>
      <c r="W1" s="54" t="str">
        <f t="shared" ref="W1" si="17">V2</f>
        <v>1.24.200</v>
      </c>
      <c r="X1" s="30" t="str">
        <f t="shared" ref="X1" si="18">X2</f>
        <v>1.24.300</v>
      </c>
      <c r="Y1" s="30" t="str">
        <f t="shared" ref="Y1" si="19">X2</f>
        <v>1.24.300</v>
      </c>
      <c r="Z1" s="30" t="str">
        <f t="shared" ref="Z1" si="20">Z2</f>
        <v>1.24.400</v>
      </c>
      <c r="AA1" s="30" t="str">
        <f t="shared" ref="AA1" si="21">Z2</f>
        <v>1.24.400</v>
      </c>
      <c r="AB1" s="30" t="str">
        <f t="shared" ref="AB1" si="22">AB2</f>
        <v>1.30.000</v>
      </c>
      <c r="AC1" s="30" t="str">
        <f t="shared" ref="AC1" si="23">AB2</f>
        <v>1.30.000</v>
      </c>
      <c r="AD1" s="30" t="str">
        <f t="shared" ref="AD1" si="24">AD2</f>
        <v>1.31.000</v>
      </c>
      <c r="AE1" s="30" t="str">
        <f t="shared" ref="AE1" si="25">AD2</f>
        <v>1.31.000</v>
      </c>
      <c r="AF1" s="30" t="str">
        <f t="shared" ref="AF1" si="26">AF2</f>
        <v>1.31.100</v>
      </c>
      <c r="AG1" s="30" t="str">
        <f t="shared" ref="AG1" si="27">AF2</f>
        <v>1.31.100</v>
      </c>
      <c r="AH1" s="30" t="str">
        <f t="shared" ref="AH1" si="28">AH2</f>
        <v>1.31.110</v>
      </c>
      <c r="AI1" s="30" t="str">
        <f t="shared" ref="AI1" si="29">AH2</f>
        <v>1.31.110</v>
      </c>
      <c r="AJ1" s="30" t="str">
        <f t="shared" ref="AJ1" si="30">AJ2</f>
        <v>1.31.120</v>
      </c>
      <c r="AK1" s="30" t="str">
        <f t="shared" ref="AK1" si="31">AJ2</f>
        <v>1.31.120</v>
      </c>
      <c r="AL1" s="30" t="str">
        <f t="shared" ref="AL1" si="32">AL2</f>
        <v>1.31.210</v>
      </c>
      <c r="AM1" s="30" t="str">
        <f t="shared" ref="AM1" si="33">AL2</f>
        <v>1.31.210</v>
      </c>
      <c r="AN1" s="30" t="str">
        <f t="shared" ref="AN1" si="34">AN2</f>
        <v>1.31.211</v>
      </c>
      <c r="AO1" s="30" t="str">
        <f t="shared" ref="AO1" si="35">AN2</f>
        <v>1.31.211</v>
      </c>
      <c r="AP1" s="30" t="str">
        <f t="shared" ref="AP1" si="36">AP2</f>
        <v>1.31.212</v>
      </c>
      <c r="AQ1" s="30" t="str">
        <f t="shared" ref="AQ1" si="37">AP2</f>
        <v>1.31.212</v>
      </c>
      <c r="AR1" s="30" t="str">
        <f t="shared" ref="AR1" si="38">AR2</f>
        <v>1.31.213</v>
      </c>
      <c r="AS1" s="30" t="str">
        <f t="shared" ref="AS1" si="39">AR2</f>
        <v>1.31.213</v>
      </c>
      <c r="AT1" s="30" t="str">
        <f t="shared" ref="AT1" si="40">AT2</f>
        <v>1.31.214</v>
      </c>
      <c r="AU1" s="30" t="str">
        <f t="shared" ref="AU1" si="41">AT2</f>
        <v>1.31.214</v>
      </c>
      <c r="AV1" s="30" t="str">
        <f t="shared" ref="AV1" si="42">AV2</f>
        <v>1.31.215</v>
      </c>
      <c r="AW1" s="30" t="str">
        <f t="shared" ref="AW1" si="43">AV2</f>
        <v>1.31.215</v>
      </c>
      <c r="AX1" s="30" t="str">
        <f t="shared" ref="AX1" si="44">AX2</f>
        <v>1.31.216</v>
      </c>
      <c r="AY1" s="30" t="str">
        <f t="shared" ref="AY1" si="45">AX2</f>
        <v>1.31.216</v>
      </c>
      <c r="AZ1" s="30" t="str">
        <f t="shared" ref="AZ1" si="46">AZ2</f>
        <v>1.31.217</v>
      </c>
      <c r="BA1" s="30" t="str">
        <f t="shared" ref="BA1" si="47">AZ2</f>
        <v>1.31.217</v>
      </c>
      <c r="BB1" s="30" t="str">
        <f t="shared" ref="BB1" si="48">BB2</f>
        <v>1.31.218</v>
      </c>
      <c r="BC1" s="30" t="str">
        <f t="shared" ref="BC1" si="49">BB2</f>
        <v>1.31.218</v>
      </c>
      <c r="BD1" s="30" t="str">
        <f t="shared" ref="BD1" si="50">BD2</f>
        <v>1.31.219</v>
      </c>
      <c r="BE1" s="30" t="str">
        <f t="shared" ref="BE1" si="51">BD2</f>
        <v>1.31.219</v>
      </c>
      <c r="BF1" s="30" t="str">
        <f t="shared" ref="BF1" si="52">BF2</f>
        <v>1.31.220</v>
      </c>
      <c r="BG1" s="30" t="str">
        <f t="shared" ref="BG1" si="53">BF2</f>
        <v>1.31.220</v>
      </c>
      <c r="BH1" s="30" t="str">
        <f t="shared" ref="BH1" si="54">BH2</f>
        <v>1.31.230</v>
      </c>
      <c r="BI1" s="30" t="str">
        <f t="shared" ref="BI1" si="55">BH2</f>
        <v>1.31.230</v>
      </c>
      <c r="BJ1" s="30" t="str">
        <f t="shared" ref="BJ1" si="56">BJ2</f>
        <v>1.31.240</v>
      </c>
      <c r="BK1" s="30" t="str">
        <f t="shared" ref="BK1" si="57">BJ2</f>
        <v>1.31.240</v>
      </c>
      <c r="BL1" s="30" t="str">
        <f t="shared" ref="BL1" si="58">BL2</f>
        <v>1.31.250</v>
      </c>
      <c r="BM1" s="30" t="str">
        <f t="shared" ref="BM1" si="59">BL2</f>
        <v>1.31.250</v>
      </c>
      <c r="BN1" s="30" t="str">
        <f t="shared" ref="BN1" si="60">BN2</f>
        <v>1.41.110</v>
      </c>
      <c r="BO1" s="30" t="str">
        <f t="shared" ref="BO1" si="61">BN2</f>
        <v>1.41.110</v>
      </c>
      <c r="BP1" s="30" t="str">
        <f t="shared" ref="BP1" si="62">BP2</f>
        <v>1.41.120</v>
      </c>
      <c r="BQ1" s="30" t="str">
        <f t="shared" ref="BQ1" si="63">BP2</f>
        <v>1.41.120</v>
      </c>
      <c r="BR1" s="30" t="str">
        <f t="shared" ref="BR1" si="64">BR2</f>
        <v>1.41.210</v>
      </c>
      <c r="BS1" s="30" t="str">
        <f t="shared" ref="BS1" si="65">BR2</f>
        <v>1.41.210</v>
      </c>
    </row>
    <row r="2" spans="1:71" s="3" customFormat="1" ht="14.25" customHeight="1" x14ac:dyDescent="0.25">
      <c r="A2" s="59"/>
      <c r="B2" s="58" t="s">
        <v>44</v>
      </c>
      <c r="C2" s="58"/>
      <c r="D2" s="56" t="s">
        <v>0</v>
      </c>
      <c r="E2" s="61"/>
      <c r="F2" s="56" t="s">
        <v>1</v>
      </c>
      <c r="G2" s="57"/>
      <c r="H2" s="56" t="s">
        <v>2</v>
      </c>
      <c r="I2" s="61"/>
      <c r="J2" s="57" t="s">
        <v>3</v>
      </c>
      <c r="K2" s="57"/>
      <c r="L2" s="56" t="s">
        <v>4</v>
      </c>
      <c r="M2" s="57"/>
      <c r="N2" s="55" t="s">
        <v>5</v>
      </c>
      <c r="O2" s="55"/>
      <c r="P2" s="55" t="s">
        <v>6</v>
      </c>
      <c r="Q2" s="55"/>
      <c r="R2" s="55" t="s">
        <v>7</v>
      </c>
      <c r="S2" s="55"/>
      <c r="T2" s="55" t="s">
        <v>8</v>
      </c>
      <c r="U2" s="55"/>
      <c r="V2" s="55" t="s">
        <v>9</v>
      </c>
      <c r="W2" s="55"/>
      <c r="X2" s="55" t="s">
        <v>10</v>
      </c>
      <c r="Y2" s="55"/>
      <c r="Z2" s="55" t="s">
        <v>11</v>
      </c>
      <c r="AA2" s="55"/>
      <c r="AB2" s="55" t="s">
        <v>12</v>
      </c>
      <c r="AC2" s="55"/>
      <c r="AD2" s="55" t="s">
        <v>13</v>
      </c>
      <c r="AE2" s="55"/>
      <c r="AF2" s="55" t="s">
        <v>14</v>
      </c>
      <c r="AG2" s="55"/>
      <c r="AH2" s="55" t="s">
        <v>15</v>
      </c>
      <c r="AI2" s="55"/>
      <c r="AJ2" s="55" t="s">
        <v>16</v>
      </c>
      <c r="AK2" s="55"/>
      <c r="AL2" s="55" t="s">
        <v>17</v>
      </c>
      <c r="AM2" s="55"/>
      <c r="AN2" s="55" t="s">
        <v>18</v>
      </c>
      <c r="AO2" s="55"/>
      <c r="AP2" s="55" t="s">
        <v>19</v>
      </c>
      <c r="AQ2" s="55"/>
      <c r="AR2" s="55" t="s">
        <v>20</v>
      </c>
      <c r="AS2" s="55"/>
      <c r="AT2" s="55" t="s">
        <v>21</v>
      </c>
      <c r="AU2" s="55"/>
      <c r="AV2" s="55" t="s">
        <v>22</v>
      </c>
      <c r="AW2" s="55"/>
      <c r="AX2" s="55" t="s">
        <v>23</v>
      </c>
      <c r="AY2" s="55"/>
      <c r="AZ2" s="55" t="s">
        <v>24</v>
      </c>
      <c r="BA2" s="55"/>
      <c r="BB2" s="55" t="s">
        <v>25</v>
      </c>
      <c r="BC2" s="55"/>
      <c r="BD2" s="55" t="s">
        <v>26</v>
      </c>
      <c r="BE2" s="55"/>
      <c r="BF2" s="55" t="s">
        <v>27</v>
      </c>
      <c r="BG2" s="55"/>
      <c r="BH2" s="55" t="s">
        <v>28</v>
      </c>
      <c r="BI2" s="55"/>
      <c r="BJ2" s="55" t="s">
        <v>29</v>
      </c>
      <c r="BK2" s="55"/>
      <c r="BL2" s="55" t="s">
        <v>30</v>
      </c>
      <c r="BM2" s="55"/>
      <c r="BN2" s="55" t="s">
        <v>31</v>
      </c>
      <c r="BO2" s="55"/>
      <c r="BP2" s="55" t="s">
        <v>32</v>
      </c>
      <c r="BQ2" s="55"/>
      <c r="BR2" s="55" t="s">
        <v>33</v>
      </c>
      <c r="BS2" s="55"/>
    </row>
    <row r="3" spans="1:71" s="2" customFormat="1" x14ac:dyDescent="0.25">
      <c r="A3" s="60"/>
      <c r="B3" s="4" t="s">
        <v>34</v>
      </c>
      <c r="C3" s="4" t="s">
        <v>35</v>
      </c>
      <c r="D3" s="5" t="s">
        <v>36</v>
      </c>
      <c r="E3" s="6" t="s">
        <v>37</v>
      </c>
      <c r="F3" s="5" t="s">
        <v>36</v>
      </c>
      <c r="G3" s="6" t="s">
        <v>37</v>
      </c>
      <c r="H3" s="5" t="s">
        <v>36</v>
      </c>
      <c r="I3" s="6" t="s">
        <v>37</v>
      </c>
      <c r="J3" s="5" t="s">
        <v>36</v>
      </c>
      <c r="K3" s="6" t="s">
        <v>37</v>
      </c>
      <c r="L3" s="5" t="s">
        <v>36</v>
      </c>
      <c r="M3" s="6" t="s">
        <v>37</v>
      </c>
      <c r="N3" s="5" t="s">
        <v>36</v>
      </c>
      <c r="O3" s="6" t="s">
        <v>37</v>
      </c>
      <c r="P3" s="5" t="s">
        <v>36</v>
      </c>
      <c r="Q3" s="6" t="s">
        <v>37</v>
      </c>
      <c r="R3" s="5" t="s">
        <v>36</v>
      </c>
      <c r="S3" s="6" t="s">
        <v>37</v>
      </c>
      <c r="T3" s="5" t="s">
        <v>36</v>
      </c>
      <c r="U3" s="6" t="s">
        <v>37</v>
      </c>
      <c r="V3" s="5" t="s">
        <v>36</v>
      </c>
      <c r="W3" s="6" t="s">
        <v>37</v>
      </c>
      <c r="X3" s="5" t="s">
        <v>36</v>
      </c>
      <c r="Y3" s="6" t="s">
        <v>37</v>
      </c>
      <c r="Z3" s="5" t="s">
        <v>36</v>
      </c>
      <c r="AA3" s="6" t="s">
        <v>37</v>
      </c>
      <c r="AB3" s="5" t="s">
        <v>36</v>
      </c>
      <c r="AC3" s="6" t="s">
        <v>37</v>
      </c>
      <c r="AD3" s="5" t="s">
        <v>36</v>
      </c>
      <c r="AE3" s="6" t="s">
        <v>37</v>
      </c>
      <c r="AF3" s="5" t="s">
        <v>36</v>
      </c>
      <c r="AG3" s="6" t="s">
        <v>37</v>
      </c>
      <c r="AH3" s="5" t="s">
        <v>36</v>
      </c>
      <c r="AI3" s="6" t="s">
        <v>37</v>
      </c>
      <c r="AJ3" s="5" t="s">
        <v>36</v>
      </c>
      <c r="AK3" s="6" t="s">
        <v>37</v>
      </c>
      <c r="AL3" s="5" t="s">
        <v>36</v>
      </c>
      <c r="AM3" s="6" t="s">
        <v>37</v>
      </c>
      <c r="AN3" s="5" t="s">
        <v>36</v>
      </c>
      <c r="AO3" s="6" t="s">
        <v>37</v>
      </c>
      <c r="AP3" s="5" t="s">
        <v>36</v>
      </c>
      <c r="AQ3" s="6" t="s">
        <v>37</v>
      </c>
      <c r="AR3" s="5" t="s">
        <v>36</v>
      </c>
      <c r="AS3" s="6" t="s">
        <v>37</v>
      </c>
      <c r="AT3" s="5" t="s">
        <v>36</v>
      </c>
      <c r="AU3" s="6" t="s">
        <v>37</v>
      </c>
      <c r="AV3" s="5" t="s">
        <v>36</v>
      </c>
      <c r="AW3" s="6" t="s">
        <v>37</v>
      </c>
      <c r="AX3" s="5" t="s">
        <v>36</v>
      </c>
      <c r="AY3" s="6" t="s">
        <v>37</v>
      </c>
      <c r="AZ3" s="5" t="s">
        <v>36</v>
      </c>
      <c r="BA3" s="6" t="s">
        <v>37</v>
      </c>
      <c r="BB3" s="5" t="s">
        <v>36</v>
      </c>
      <c r="BC3" s="6" t="s">
        <v>37</v>
      </c>
      <c r="BD3" s="5" t="s">
        <v>36</v>
      </c>
      <c r="BE3" s="6" t="s">
        <v>37</v>
      </c>
      <c r="BF3" s="5" t="s">
        <v>36</v>
      </c>
      <c r="BG3" s="6" t="s">
        <v>37</v>
      </c>
      <c r="BH3" s="5" t="s">
        <v>36</v>
      </c>
      <c r="BI3" s="6" t="s">
        <v>37</v>
      </c>
      <c r="BJ3" s="5" t="s">
        <v>36</v>
      </c>
      <c r="BK3" s="6" t="s">
        <v>37</v>
      </c>
      <c r="BL3" s="5" t="s">
        <v>36</v>
      </c>
      <c r="BM3" s="6" t="s">
        <v>37</v>
      </c>
      <c r="BN3" s="5" t="s">
        <v>36</v>
      </c>
      <c r="BO3" s="6" t="s">
        <v>37</v>
      </c>
      <c r="BP3" s="5" t="s">
        <v>36</v>
      </c>
      <c r="BQ3" s="6" t="s">
        <v>37</v>
      </c>
      <c r="BR3" s="5" t="s">
        <v>36</v>
      </c>
      <c r="BS3" s="6" t="s">
        <v>37</v>
      </c>
    </row>
    <row r="4" spans="1:71" s="1" customFormat="1" x14ac:dyDescent="0.25">
      <c r="A4" s="7" t="s">
        <v>39</v>
      </c>
      <c r="B4" s="8">
        <f ca="1">SUMIF($D$3:$BS4,$D$3,D4:BS4)</f>
        <v>14467</v>
      </c>
      <c r="C4" s="9">
        <f ca="1">SUMIF($D$3:$BS4,$E$3,D4:BS4)</f>
        <v>12682</v>
      </c>
      <c r="D4" s="10">
        <v>644</v>
      </c>
      <c r="E4" s="11">
        <v>10</v>
      </c>
      <c r="F4" s="10">
        <v>407</v>
      </c>
      <c r="G4" s="11">
        <v>265</v>
      </c>
      <c r="H4" s="10">
        <v>30</v>
      </c>
      <c r="I4" s="11">
        <v>652</v>
      </c>
      <c r="J4" s="10">
        <v>314</v>
      </c>
      <c r="K4" s="11">
        <v>193</v>
      </c>
      <c r="L4" s="10">
        <v>547</v>
      </c>
      <c r="M4" s="11">
        <v>401</v>
      </c>
      <c r="N4" s="10">
        <v>770</v>
      </c>
      <c r="O4" s="11">
        <v>282</v>
      </c>
      <c r="P4" s="10">
        <v>647</v>
      </c>
      <c r="Q4" s="11">
        <v>320</v>
      </c>
      <c r="R4" s="10">
        <v>170</v>
      </c>
      <c r="S4" s="11">
        <v>677</v>
      </c>
      <c r="T4" s="10">
        <v>681</v>
      </c>
      <c r="U4" s="11">
        <v>52</v>
      </c>
      <c r="V4" s="10">
        <v>475</v>
      </c>
      <c r="W4" s="11">
        <v>779</v>
      </c>
      <c r="X4" s="10">
        <v>539</v>
      </c>
      <c r="Y4" s="11">
        <v>63</v>
      </c>
      <c r="Z4" s="10">
        <v>749</v>
      </c>
      <c r="AA4" s="11">
        <v>598</v>
      </c>
      <c r="AB4" s="10">
        <v>207</v>
      </c>
      <c r="AC4" s="11">
        <v>412</v>
      </c>
      <c r="AD4" s="10">
        <v>505</v>
      </c>
      <c r="AE4" s="11">
        <v>123</v>
      </c>
      <c r="AF4" s="10">
        <v>516</v>
      </c>
      <c r="AG4" s="11">
        <v>507</v>
      </c>
      <c r="AH4" s="10">
        <v>107</v>
      </c>
      <c r="AI4" s="11">
        <v>162</v>
      </c>
      <c r="AJ4" s="10">
        <v>339</v>
      </c>
      <c r="AK4" s="11">
        <v>366</v>
      </c>
      <c r="AL4" s="10">
        <v>102</v>
      </c>
      <c r="AM4" s="11">
        <v>454</v>
      </c>
      <c r="AN4" s="10">
        <v>202</v>
      </c>
      <c r="AO4" s="11">
        <v>356</v>
      </c>
      <c r="AP4" s="10">
        <v>652</v>
      </c>
      <c r="AQ4" s="11">
        <v>303</v>
      </c>
      <c r="AR4" s="10">
        <v>185</v>
      </c>
      <c r="AS4" s="11">
        <v>404</v>
      </c>
      <c r="AT4" s="10">
        <v>554</v>
      </c>
      <c r="AU4" s="11">
        <v>365</v>
      </c>
      <c r="AV4" s="10">
        <v>461</v>
      </c>
      <c r="AW4" s="11">
        <v>182</v>
      </c>
      <c r="AX4" s="10">
        <v>84</v>
      </c>
      <c r="AY4" s="11">
        <v>553</v>
      </c>
      <c r="AZ4" s="10">
        <v>673</v>
      </c>
      <c r="BA4" s="11">
        <v>498</v>
      </c>
      <c r="BB4" s="10">
        <v>301</v>
      </c>
      <c r="BC4" s="11">
        <v>770</v>
      </c>
      <c r="BD4" s="10">
        <v>623</v>
      </c>
      <c r="BE4" s="11">
        <v>805</v>
      </c>
      <c r="BF4" s="10">
        <v>249</v>
      </c>
      <c r="BG4" s="11">
        <v>479</v>
      </c>
      <c r="BH4" s="10">
        <v>413</v>
      </c>
      <c r="BI4" s="11">
        <v>68</v>
      </c>
      <c r="BJ4" s="10">
        <v>763</v>
      </c>
      <c r="BK4" s="11">
        <v>95</v>
      </c>
      <c r="BL4" s="10">
        <v>438</v>
      </c>
      <c r="BM4" s="11">
        <v>566</v>
      </c>
      <c r="BN4" s="10">
        <v>302</v>
      </c>
      <c r="BO4" s="11">
        <v>335</v>
      </c>
      <c r="BP4" s="10">
        <v>67</v>
      </c>
      <c r="BQ4" s="11">
        <v>144</v>
      </c>
      <c r="BR4" s="10">
        <v>751</v>
      </c>
      <c r="BS4" s="11">
        <v>443</v>
      </c>
    </row>
    <row r="5" spans="1:71" s="1" customFormat="1" x14ac:dyDescent="0.25">
      <c r="A5" s="12" t="s">
        <v>40</v>
      </c>
      <c r="B5" s="13">
        <f ca="1">SUMIF($D$3:$BS5,$D$3,D5:BS5)</f>
        <v>17303</v>
      </c>
      <c r="C5" s="14">
        <f ca="1">SUMIF($D$3:$BS5,$E$3,D5:BS5)</f>
        <v>12529</v>
      </c>
      <c r="D5" s="15">
        <v>224</v>
      </c>
      <c r="E5" s="16">
        <v>245</v>
      </c>
      <c r="F5" s="17">
        <v>564</v>
      </c>
      <c r="G5" s="18">
        <v>307</v>
      </c>
      <c r="H5" s="15">
        <v>479</v>
      </c>
      <c r="I5" s="16">
        <v>143</v>
      </c>
      <c r="J5" s="17">
        <v>609</v>
      </c>
      <c r="K5" s="18">
        <v>244</v>
      </c>
      <c r="L5" s="15">
        <v>808</v>
      </c>
      <c r="M5" s="16">
        <v>247</v>
      </c>
      <c r="N5" s="17">
        <v>779</v>
      </c>
      <c r="O5" s="18">
        <v>352</v>
      </c>
      <c r="P5" s="15">
        <v>38</v>
      </c>
      <c r="Q5" s="16">
        <v>318</v>
      </c>
      <c r="R5" s="17">
        <v>810</v>
      </c>
      <c r="S5" s="18">
        <v>165</v>
      </c>
      <c r="T5" s="15">
        <v>553</v>
      </c>
      <c r="U5" s="16">
        <v>549</v>
      </c>
      <c r="V5" s="17">
        <v>502</v>
      </c>
      <c r="W5" s="18">
        <v>54</v>
      </c>
      <c r="X5" s="15">
        <v>132</v>
      </c>
      <c r="Y5" s="19">
        <v>274</v>
      </c>
      <c r="Z5" s="17">
        <v>241</v>
      </c>
      <c r="AA5" s="18">
        <v>38</v>
      </c>
      <c r="AB5" s="17">
        <v>675</v>
      </c>
      <c r="AC5" s="18">
        <v>613</v>
      </c>
      <c r="AD5" s="17">
        <v>575</v>
      </c>
      <c r="AE5" s="18">
        <v>677</v>
      </c>
      <c r="AF5" s="17">
        <v>807</v>
      </c>
      <c r="AG5" s="18">
        <v>48</v>
      </c>
      <c r="AH5" s="17">
        <v>735</v>
      </c>
      <c r="AI5" s="18">
        <v>86</v>
      </c>
      <c r="AJ5" s="17">
        <v>41</v>
      </c>
      <c r="AK5" s="18">
        <v>477</v>
      </c>
      <c r="AL5" s="17">
        <v>464</v>
      </c>
      <c r="AM5" s="18">
        <v>338</v>
      </c>
      <c r="AN5" s="17">
        <v>811</v>
      </c>
      <c r="AO5" s="18">
        <v>502</v>
      </c>
      <c r="AP5" s="17">
        <v>646</v>
      </c>
      <c r="AQ5" s="18">
        <v>414</v>
      </c>
      <c r="AR5" s="17">
        <v>626</v>
      </c>
      <c r="AS5" s="18">
        <v>106</v>
      </c>
      <c r="AT5" s="17">
        <v>746</v>
      </c>
      <c r="AU5" s="18">
        <v>693</v>
      </c>
      <c r="AV5" s="17">
        <v>654</v>
      </c>
      <c r="AW5" s="18">
        <v>596</v>
      </c>
      <c r="AX5" s="17">
        <v>97</v>
      </c>
      <c r="AY5" s="18">
        <v>734</v>
      </c>
      <c r="AZ5" s="17">
        <v>242</v>
      </c>
      <c r="BA5" s="18">
        <v>280</v>
      </c>
      <c r="BB5" s="17">
        <v>476</v>
      </c>
      <c r="BC5" s="18">
        <v>481</v>
      </c>
      <c r="BD5" s="17">
        <v>124</v>
      </c>
      <c r="BE5" s="18">
        <v>456</v>
      </c>
      <c r="BF5" s="17">
        <v>756</v>
      </c>
      <c r="BG5" s="18">
        <v>598</v>
      </c>
      <c r="BH5" s="17">
        <v>202</v>
      </c>
      <c r="BI5" s="18">
        <v>772</v>
      </c>
      <c r="BJ5" s="17">
        <v>564</v>
      </c>
      <c r="BK5" s="18">
        <v>700</v>
      </c>
      <c r="BL5" s="17">
        <v>400</v>
      </c>
      <c r="BM5" s="18">
        <v>135</v>
      </c>
      <c r="BN5" s="17">
        <v>515</v>
      </c>
      <c r="BO5" s="18">
        <v>54</v>
      </c>
      <c r="BP5" s="17">
        <v>602</v>
      </c>
      <c r="BQ5" s="18">
        <v>559</v>
      </c>
      <c r="BR5" s="17">
        <v>806</v>
      </c>
      <c r="BS5" s="18">
        <v>274</v>
      </c>
    </row>
    <row r="6" spans="1:71" s="1" customFormat="1" x14ac:dyDescent="0.25">
      <c r="A6" s="12" t="s">
        <v>41</v>
      </c>
      <c r="B6" s="13">
        <f ca="1">SUMIF($D$3:$BS6,$D$3,D6:BS6)</f>
        <v>16082</v>
      </c>
      <c r="C6" s="14">
        <f ca="1">SUMIF($D$3:$BS6,$E$3,D6:BS6)</f>
        <v>14812</v>
      </c>
      <c r="D6" s="15">
        <v>405</v>
      </c>
      <c r="E6" s="16">
        <v>404</v>
      </c>
      <c r="F6" s="17">
        <v>475</v>
      </c>
      <c r="G6" s="18">
        <v>414</v>
      </c>
      <c r="H6" s="15">
        <v>741</v>
      </c>
      <c r="I6" s="16">
        <v>591</v>
      </c>
      <c r="J6" s="17">
        <v>709</v>
      </c>
      <c r="K6" s="18">
        <v>498</v>
      </c>
      <c r="L6" s="15">
        <v>391</v>
      </c>
      <c r="M6" s="16">
        <v>278</v>
      </c>
      <c r="N6" s="17">
        <v>733</v>
      </c>
      <c r="O6" s="18">
        <v>245</v>
      </c>
      <c r="P6" s="15">
        <v>264</v>
      </c>
      <c r="Q6" s="16">
        <v>760</v>
      </c>
      <c r="R6" s="17">
        <v>338</v>
      </c>
      <c r="S6" s="18">
        <v>816</v>
      </c>
      <c r="T6" s="15">
        <v>110</v>
      </c>
      <c r="U6" s="16">
        <v>409</v>
      </c>
      <c r="V6" s="17">
        <v>232</v>
      </c>
      <c r="W6" s="18">
        <v>317</v>
      </c>
      <c r="X6" s="15">
        <v>751</v>
      </c>
      <c r="Y6" s="19">
        <v>568</v>
      </c>
      <c r="Z6" s="17">
        <v>416</v>
      </c>
      <c r="AA6" s="18">
        <v>492</v>
      </c>
      <c r="AB6" s="17">
        <v>413</v>
      </c>
      <c r="AC6" s="18">
        <v>614</v>
      </c>
      <c r="AD6" s="17">
        <v>444</v>
      </c>
      <c r="AE6" s="18">
        <v>176</v>
      </c>
      <c r="AF6" s="17">
        <v>516</v>
      </c>
      <c r="AG6" s="18">
        <v>448</v>
      </c>
      <c r="AH6" s="17">
        <v>154</v>
      </c>
      <c r="AI6" s="18">
        <v>587</v>
      </c>
      <c r="AJ6" s="17">
        <v>528</v>
      </c>
      <c r="AK6" s="18">
        <v>154</v>
      </c>
      <c r="AL6" s="17">
        <v>82</v>
      </c>
      <c r="AM6" s="18">
        <v>253</v>
      </c>
      <c r="AN6" s="17">
        <v>758</v>
      </c>
      <c r="AO6" s="18">
        <v>39</v>
      </c>
      <c r="AP6" s="17">
        <v>352</v>
      </c>
      <c r="AQ6" s="18">
        <v>152</v>
      </c>
      <c r="AR6" s="17">
        <v>634</v>
      </c>
      <c r="AS6" s="18">
        <v>308</v>
      </c>
      <c r="AT6" s="17">
        <v>278</v>
      </c>
      <c r="AU6" s="18">
        <v>529</v>
      </c>
      <c r="AV6" s="17">
        <v>673</v>
      </c>
      <c r="AW6" s="18">
        <v>566</v>
      </c>
      <c r="AX6" s="17">
        <v>639</v>
      </c>
      <c r="AY6" s="18">
        <v>152</v>
      </c>
      <c r="AZ6" s="17">
        <v>312</v>
      </c>
      <c r="BA6" s="18">
        <v>469</v>
      </c>
      <c r="BB6" s="17">
        <v>572</v>
      </c>
      <c r="BC6" s="18">
        <v>36</v>
      </c>
      <c r="BD6" s="17">
        <v>719</v>
      </c>
      <c r="BE6" s="18">
        <v>571</v>
      </c>
      <c r="BF6" s="17">
        <v>513</v>
      </c>
      <c r="BG6" s="18">
        <v>572</v>
      </c>
      <c r="BH6" s="17">
        <v>565</v>
      </c>
      <c r="BI6" s="18">
        <v>495</v>
      </c>
      <c r="BJ6" s="17">
        <v>188</v>
      </c>
      <c r="BK6" s="18">
        <v>255</v>
      </c>
      <c r="BL6" s="17">
        <v>352</v>
      </c>
      <c r="BM6" s="18">
        <v>445</v>
      </c>
      <c r="BN6" s="17">
        <v>656</v>
      </c>
      <c r="BO6" s="18">
        <v>613</v>
      </c>
      <c r="BP6" s="17">
        <v>422</v>
      </c>
      <c r="BQ6" s="18">
        <v>769</v>
      </c>
      <c r="BR6" s="17">
        <v>747</v>
      </c>
      <c r="BS6" s="18">
        <v>817</v>
      </c>
    </row>
    <row r="7" spans="1:71" s="1" customFormat="1" x14ac:dyDescent="0.25">
      <c r="A7" s="7" t="s">
        <v>42</v>
      </c>
      <c r="B7" s="13">
        <f ca="1">SUMIF($D$3:$BS7,$D$3,D7:BS7)</f>
        <v>14026</v>
      </c>
      <c r="C7" s="14">
        <f ca="1">SUMIF($D$3:$BS7,$E$3,D7:BS7)</f>
        <v>13817</v>
      </c>
      <c r="D7" s="15">
        <v>424</v>
      </c>
      <c r="E7" s="16">
        <v>726</v>
      </c>
      <c r="F7" s="17">
        <v>550</v>
      </c>
      <c r="G7" s="18">
        <v>276</v>
      </c>
      <c r="H7" s="15">
        <v>483</v>
      </c>
      <c r="I7" s="16">
        <v>117</v>
      </c>
      <c r="J7" s="17">
        <v>487</v>
      </c>
      <c r="K7" s="18">
        <v>439</v>
      </c>
      <c r="L7" s="15">
        <v>66</v>
      </c>
      <c r="M7" s="16">
        <v>542</v>
      </c>
      <c r="N7" s="17">
        <v>430</v>
      </c>
      <c r="O7" s="18">
        <v>582</v>
      </c>
      <c r="P7" s="15">
        <v>609</v>
      </c>
      <c r="Q7" s="16">
        <v>623</v>
      </c>
      <c r="R7" s="17">
        <v>19</v>
      </c>
      <c r="S7" s="18">
        <v>453</v>
      </c>
      <c r="T7" s="15">
        <v>617</v>
      </c>
      <c r="U7" s="16">
        <v>412</v>
      </c>
      <c r="V7" s="17">
        <v>474</v>
      </c>
      <c r="W7" s="18">
        <v>238</v>
      </c>
      <c r="X7" s="15">
        <v>40</v>
      </c>
      <c r="Y7" s="19">
        <v>544</v>
      </c>
      <c r="Z7" s="17">
        <v>240</v>
      </c>
      <c r="AA7" s="18">
        <v>64</v>
      </c>
      <c r="AB7" s="17">
        <v>433</v>
      </c>
      <c r="AC7" s="18">
        <v>73</v>
      </c>
      <c r="AD7" s="17">
        <v>51</v>
      </c>
      <c r="AE7" s="18">
        <v>619</v>
      </c>
      <c r="AF7" s="17">
        <v>626</v>
      </c>
      <c r="AG7" s="18">
        <v>805</v>
      </c>
      <c r="AH7" s="17">
        <v>176</v>
      </c>
      <c r="AI7" s="18">
        <v>534</v>
      </c>
      <c r="AJ7" s="17">
        <v>586</v>
      </c>
      <c r="AK7" s="18">
        <v>493</v>
      </c>
      <c r="AL7" s="17">
        <v>405</v>
      </c>
      <c r="AM7" s="18">
        <v>574</v>
      </c>
      <c r="AN7" s="17">
        <v>674</v>
      </c>
      <c r="AO7" s="18">
        <v>127</v>
      </c>
      <c r="AP7" s="17">
        <v>668</v>
      </c>
      <c r="AQ7" s="18">
        <v>233</v>
      </c>
      <c r="AR7" s="17">
        <v>373</v>
      </c>
      <c r="AS7" s="18">
        <v>107</v>
      </c>
      <c r="AT7" s="17">
        <v>304</v>
      </c>
      <c r="AU7" s="18">
        <v>201</v>
      </c>
      <c r="AV7" s="17">
        <v>717</v>
      </c>
      <c r="AW7" s="18">
        <v>348</v>
      </c>
      <c r="AX7" s="17">
        <v>642</v>
      </c>
      <c r="AY7" s="18">
        <v>446</v>
      </c>
      <c r="AZ7" s="17">
        <v>531</v>
      </c>
      <c r="BA7" s="18">
        <v>89</v>
      </c>
      <c r="BB7" s="17">
        <v>648</v>
      </c>
      <c r="BC7" s="18">
        <v>804</v>
      </c>
      <c r="BD7" s="17">
        <v>333</v>
      </c>
      <c r="BE7" s="18">
        <v>278</v>
      </c>
      <c r="BF7" s="17">
        <v>469</v>
      </c>
      <c r="BG7" s="18">
        <v>769</v>
      </c>
      <c r="BH7" s="17">
        <v>272</v>
      </c>
      <c r="BI7" s="18">
        <v>153</v>
      </c>
      <c r="BJ7" s="17">
        <v>99</v>
      </c>
      <c r="BK7" s="18">
        <v>100</v>
      </c>
      <c r="BL7" s="17">
        <v>391</v>
      </c>
      <c r="BM7" s="18">
        <v>339</v>
      </c>
      <c r="BN7" s="17">
        <v>387</v>
      </c>
      <c r="BO7" s="18">
        <v>726</v>
      </c>
      <c r="BP7" s="17">
        <v>231</v>
      </c>
      <c r="BQ7" s="18">
        <v>300</v>
      </c>
      <c r="BR7" s="17">
        <v>571</v>
      </c>
      <c r="BS7" s="18">
        <v>683</v>
      </c>
    </row>
    <row r="8" spans="1:71" s="1" customFormat="1" x14ac:dyDescent="0.25">
      <c r="A8" s="12" t="s">
        <v>43</v>
      </c>
      <c r="B8" s="13">
        <f ca="1">SUMIF($D$3:$BS8,$D$3,D8:BS8)</f>
        <v>14000</v>
      </c>
      <c r="C8" s="14">
        <f ca="1">SUMIF($D$3:$BS8,$E$3,D8:BS8)</f>
        <v>13120</v>
      </c>
      <c r="D8" s="15">
        <v>142</v>
      </c>
      <c r="E8" s="16">
        <v>450</v>
      </c>
      <c r="F8" s="17">
        <v>604</v>
      </c>
      <c r="G8" s="18">
        <v>282</v>
      </c>
      <c r="H8" s="15">
        <v>796</v>
      </c>
      <c r="I8" s="16">
        <v>403</v>
      </c>
      <c r="J8" s="17">
        <v>536</v>
      </c>
      <c r="K8" s="18">
        <v>4</v>
      </c>
      <c r="L8" s="15">
        <v>600</v>
      </c>
      <c r="M8" s="16">
        <v>257</v>
      </c>
      <c r="N8" s="17">
        <v>496</v>
      </c>
      <c r="O8" s="18">
        <v>100</v>
      </c>
      <c r="P8" s="15">
        <v>625</v>
      </c>
      <c r="Q8" s="16">
        <v>659</v>
      </c>
      <c r="R8" s="17">
        <v>495</v>
      </c>
      <c r="S8" s="18">
        <v>17</v>
      </c>
      <c r="T8" s="15">
        <v>228</v>
      </c>
      <c r="U8" s="16">
        <v>507</v>
      </c>
      <c r="V8" s="17">
        <v>59</v>
      </c>
      <c r="W8" s="18">
        <v>553</v>
      </c>
      <c r="X8" s="15">
        <v>705</v>
      </c>
      <c r="Y8" s="19">
        <v>664</v>
      </c>
      <c r="Z8" s="17">
        <v>234</v>
      </c>
      <c r="AA8" s="18">
        <v>627</v>
      </c>
      <c r="AB8" s="17">
        <v>110</v>
      </c>
      <c r="AC8" s="18">
        <v>323</v>
      </c>
      <c r="AD8" s="17">
        <v>486</v>
      </c>
      <c r="AE8" s="18">
        <v>730</v>
      </c>
      <c r="AF8" s="17">
        <v>798</v>
      </c>
      <c r="AG8" s="18">
        <v>428</v>
      </c>
      <c r="AH8" s="17">
        <v>221</v>
      </c>
      <c r="AI8" s="18">
        <v>36</v>
      </c>
      <c r="AJ8" s="17">
        <v>88</v>
      </c>
      <c r="AK8" s="18">
        <v>538</v>
      </c>
      <c r="AL8" s="17">
        <v>210</v>
      </c>
      <c r="AM8" s="18">
        <v>263</v>
      </c>
      <c r="AN8" s="17">
        <v>208</v>
      </c>
      <c r="AO8" s="18">
        <v>770</v>
      </c>
      <c r="AP8" s="17">
        <v>745</v>
      </c>
      <c r="AQ8" s="18">
        <v>403</v>
      </c>
      <c r="AR8" s="17">
        <v>246</v>
      </c>
      <c r="AS8" s="18">
        <v>690</v>
      </c>
      <c r="AT8" s="17">
        <v>378</v>
      </c>
      <c r="AU8" s="18">
        <v>54</v>
      </c>
      <c r="AV8" s="17">
        <v>181</v>
      </c>
      <c r="AW8" s="18">
        <v>731</v>
      </c>
      <c r="AX8" s="17">
        <v>262</v>
      </c>
      <c r="AY8" s="18">
        <v>45</v>
      </c>
      <c r="AZ8" s="17">
        <v>234</v>
      </c>
      <c r="BA8" s="18">
        <v>812</v>
      </c>
      <c r="BB8" s="17">
        <v>777</v>
      </c>
      <c r="BC8" s="18">
        <v>26</v>
      </c>
      <c r="BD8" s="17">
        <v>560</v>
      </c>
      <c r="BE8" s="18">
        <v>53</v>
      </c>
      <c r="BF8" s="17">
        <v>758</v>
      </c>
      <c r="BG8" s="18">
        <v>676</v>
      </c>
      <c r="BH8" s="17">
        <v>404</v>
      </c>
      <c r="BI8" s="18">
        <v>134</v>
      </c>
      <c r="BJ8" s="17">
        <v>239</v>
      </c>
      <c r="BK8" s="18">
        <v>465</v>
      </c>
      <c r="BL8" s="17">
        <v>715</v>
      </c>
      <c r="BM8" s="18">
        <v>636</v>
      </c>
      <c r="BN8" s="17">
        <v>44</v>
      </c>
      <c r="BO8" s="18">
        <v>657</v>
      </c>
      <c r="BP8" s="17">
        <v>511</v>
      </c>
      <c r="BQ8" s="18">
        <v>107</v>
      </c>
      <c r="BR8" s="17">
        <v>305</v>
      </c>
      <c r="BS8" s="18">
        <v>20</v>
      </c>
    </row>
    <row r="9" spans="1:71" s="2" customFormat="1" x14ac:dyDescent="0.25">
      <c r="A9" s="20" t="s">
        <v>38</v>
      </c>
      <c r="B9" s="21">
        <f t="shared" ref="B9:AO9" ca="1" si="66">SUM(B4:B8)</f>
        <v>75878</v>
      </c>
      <c r="C9" s="22">
        <f t="shared" ca="1" si="66"/>
        <v>66960</v>
      </c>
      <c r="D9" s="23">
        <f t="shared" si="66"/>
        <v>1839</v>
      </c>
      <c r="E9" s="24">
        <f t="shared" si="66"/>
        <v>1835</v>
      </c>
      <c r="F9" s="25">
        <f t="shared" si="66"/>
        <v>2600</v>
      </c>
      <c r="G9" s="26">
        <f t="shared" si="66"/>
        <v>1544</v>
      </c>
      <c r="H9" s="23">
        <f t="shared" si="66"/>
        <v>2529</v>
      </c>
      <c r="I9" s="24">
        <f t="shared" si="66"/>
        <v>1906</v>
      </c>
      <c r="J9" s="25">
        <f t="shared" si="66"/>
        <v>2655</v>
      </c>
      <c r="K9" s="26">
        <f t="shared" si="66"/>
        <v>1378</v>
      </c>
      <c r="L9" s="23">
        <f t="shared" si="66"/>
        <v>2412</v>
      </c>
      <c r="M9" s="24">
        <f t="shared" si="66"/>
        <v>1725</v>
      </c>
      <c r="N9" s="25">
        <f t="shared" si="66"/>
        <v>3208</v>
      </c>
      <c r="O9" s="26">
        <f t="shared" si="66"/>
        <v>1561</v>
      </c>
      <c r="P9" s="23">
        <f t="shared" si="66"/>
        <v>2183</v>
      </c>
      <c r="Q9" s="24">
        <f t="shared" si="66"/>
        <v>2680</v>
      </c>
      <c r="R9" s="25">
        <f t="shared" si="66"/>
        <v>1832</v>
      </c>
      <c r="S9" s="26">
        <f t="shared" si="66"/>
        <v>2128</v>
      </c>
      <c r="T9" s="23">
        <f t="shared" si="66"/>
        <v>2189</v>
      </c>
      <c r="U9" s="24">
        <f t="shared" si="66"/>
        <v>1929</v>
      </c>
      <c r="V9" s="25">
        <f t="shared" si="66"/>
        <v>1742</v>
      </c>
      <c r="W9" s="26">
        <f t="shared" si="66"/>
        <v>1941</v>
      </c>
      <c r="X9" s="23">
        <f t="shared" si="66"/>
        <v>2167</v>
      </c>
      <c r="Y9" s="27">
        <f t="shared" si="66"/>
        <v>2113</v>
      </c>
      <c r="Z9" s="25">
        <f t="shared" si="66"/>
        <v>1880</v>
      </c>
      <c r="AA9" s="26">
        <f t="shared" si="66"/>
        <v>1819</v>
      </c>
      <c r="AB9" s="25">
        <f t="shared" si="66"/>
        <v>1838</v>
      </c>
      <c r="AC9" s="26">
        <f t="shared" si="66"/>
        <v>2035</v>
      </c>
      <c r="AD9" s="25">
        <f t="shared" si="66"/>
        <v>2061</v>
      </c>
      <c r="AE9" s="26">
        <f t="shared" si="66"/>
        <v>2325</v>
      </c>
      <c r="AF9" s="25">
        <f t="shared" si="66"/>
        <v>3263</v>
      </c>
      <c r="AG9" s="26">
        <f t="shared" si="66"/>
        <v>2236</v>
      </c>
      <c r="AH9" s="25">
        <f t="shared" si="66"/>
        <v>1393</v>
      </c>
      <c r="AI9" s="26">
        <f t="shared" si="66"/>
        <v>1405</v>
      </c>
      <c r="AJ9" s="25">
        <f t="shared" si="66"/>
        <v>1582</v>
      </c>
      <c r="AK9" s="26">
        <f t="shared" si="66"/>
        <v>2028</v>
      </c>
      <c r="AL9" s="25">
        <f t="shared" si="66"/>
        <v>1263</v>
      </c>
      <c r="AM9" s="26">
        <f t="shared" si="66"/>
        <v>1882</v>
      </c>
      <c r="AN9" s="25">
        <f t="shared" si="66"/>
        <v>2653</v>
      </c>
      <c r="AO9" s="26">
        <f t="shared" si="66"/>
        <v>1794</v>
      </c>
      <c r="AP9" s="25">
        <f t="shared" ref="AP9:BS9" si="67">SUM(AP4:AP8)</f>
        <v>3063</v>
      </c>
      <c r="AQ9" s="26">
        <f t="shared" si="67"/>
        <v>1505</v>
      </c>
      <c r="AR9" s="25">
        <f t="shared" si="67"/>
        <v>2064</v>
      </c>
      <c r="AS9" s="26">
        <f t="shared" si="67"/>
        <v>1615</v>
      </c>
      <c r="AT9" s="25">
        <f t="shared" si="67"/>
        <v>2260</v>
      </c>
      <c r="AU9" s="26">
        <f t="shared" si="67"/>
        <v>1842</v>
      </c>
      <c r="AV9" s="25">
        <f t="shared" si="67"/>
        <v>2686</v>
      </c>
      <c r="AW9" s="26">
        <f t="shared" si="67"/>
        <v>2423</v>
      </c>
      <c r="AX9" s="25">
        <f t="shared" si="67"/>
        <v>1724</v>
      </c>
      <c r="AY9" s="26">
        <f t="shared" si="67"/>
        <v>1930</v>
      </c>
      <c r="AZ9" s="25">
        <f t="shared" si="67"/>
        <v>1992</v>
      </c>
      <c r="BA9" s="26">
        <f t="shared" si="67"/>
        <v>2148</v>
      </c>
      <c r="BB9" s="25">
        <f t="shared" si="67"/>
        <v>2774</v>
      </c>
      <c r="BC9" s="26">
        <f t="shared" si="67"/>
        <v>2117</v>
      </c>
      <c r="BD9" s="25">
        <f t="shared" si="67"/>
        <v>2359</v>
      </c>
      <c r="BE9" s="26">
        <f t="shared" si="67"/>
        <v>2163</v>
      </c>
      <c r="BF9" s="25">
        <f t="shared" si="67"/>
        <v>2745</v>
      </c>
      <c r="BG9" s="26">
        <f t="shared" si="67"/>
        <v>3094</v>
      </c>
      <c r="BH9" s="25">
        <f t="shared" si="67"/>
        <v>1856</v>
      </c>
      <c r="BI9" s="26">
        <f t="shared" si="67"/>
        <v>1622</v>
      </c>
      <c r="BJ9" s="25">
        <f t="shared" si="67"/>
        <v>1853</v>
      </c>
      <c r="BK9" s="26">
        <f t="shared" si="67"/>
        <v>1615</v>
      </c>
      <c r="BL9" s="25">
        <f t="shared" si="67"/>
        <v>2296</v>
      </c>
      <c r="BM9" s="26">
        <f t="shared" si="67"/>
        <v>2121</v>
      </c>
      <c r="BN9" s="25">
        <f t="shared" si="67"/>
        <v>1904</v>
      </c>
      <c r="BO9" s="26">
        <f t="shared" si="67"/>
        <v>2385</v>
      </c>
      <c r="BP9" s="25">
        <f t="shared" si="67"/>
        <v>1833</v>
      </c>
      <c r="BQ9" s="26">
        <f t="shared" si="67"/>
        <v>1879</v>
      </c>
      <c r="BR9" s="25">
        <f t="shared" si="67"/>
        <v>3180</v>
      </c>
      <c r="BS9" s="26">
        <f t="shared" si="67"/>
        <v>2237</v>
      </c>
    </row>
    <row r="12" spans="1:71" x14ac:dyDescent="0.25">
      <c r="A12" s="32" t="s">
        <v>45</v>
      </c>
      <c r="B12" s="35" t="s">
        <v>36</v>
      </c>
      <c r="C12" s="36" t="s">
        <v>37</v>
      </c>
    </row>
    <row r="13" spans="1:71" s="33" customFormat="1" ht="15.75" x14ac:dyDescent="0.25">
      <c r="A13" s="37" t="s">
        <v>46</v>
      </c>
      <c r="B13" s="38">
        <f>D9+F9+H9+J9+L9</f>
        <v>12035</v>
      </c>
      <c r="C13" s="39">
        <f>E9+G9+I9+K9+M9</f>
        <v>8388</v>
      </c>
    </row>
    <row r="14" spans="1:71" s="33" customFormat="1" ht="15.75" x14ac:dyDescent="0.25">
      <c r="A14" s="40" t="s">
        <v>47</v>
      </c>
      <c r="B14" s="41"/>
      <c r="C14" s="42"/>
    </row>
    <row r="15" spans="1:71" s="33" customFormat="1" ht="15.75" x14ac:dyDescent="0.25">
      <c r="A15" s="40" t="s">
        <v>48</v>
      </c>
      <c r="B15" s="43">
        <f>N9</f>
        <v>3208</v>
      </c>
      <c r="C15" s="44">
        <f>O9</f>
        <v>1561</v>
      </c>
    </row>
    <row r="16" spans="1:71" s="33" customFormat="1" ht="15.75" x14ac:dyDescent="0.25">
      <c r="A16" s="40" t="s">
        <v>50</v>
      </c>
      <c r="B16" s="43">
        <f>R9+T9+V9+X9+Z9</f>
        <v>9810</v>
      </c>
      <c r="C16" s="44">
        <f>S9+U9+W9+Y9+AA9</f>
        <v>9930</v>
      </c>
    </row>
    <row r="17" spans="1:10" s="33" customFormat="1" ht="15.75" x14ac:dyDescent="0.25">
      <c r="A17" s="40" t="s">
        <v>49</v>
      </c>
      <c r="B17" s="43">
        <f>AL9+AN9+AP9+AR9+AT9+AV9+AX9+AZ9+BB9+BD9</f>
        <v>22838</v>
      </c>
      <c r="C17" s="44">
        <f>AM9+AO9+AQ9+AS9+AU9+AW9+AY9+BA9+BC9+BE9</f>
        <v>19419</v>
      </c>
    </row>
    <row r="18" spans="1:10" ht="15.75" x14ac:dyDescent="0.25">
      <c r="A18" s="45" t="s">
        <v>51</v>
      </c>
      <c r="B18" s="46">
        <f>AB9+AD9+AF9+AH9+AJ9+AL9+AN9+AP9+AR9+AT9+AV9+AX9+AZ9+BB9+BD9+BF9+BH9+BJ9+BL9</f>
        <v>41725</v>
      </c>
      <c r="C18" s="47">
        <f>AC9+AE9+AG9+AI9+AK9+AM9+AO9+AQ9+AS9+AU9+AW9+AY9+BA9+BC9+BE9+BG9+BI9+BK9+BM9</f>
        <v>37900</v>
      </c>
    </row>
    <row r="19" spans="1:10" x14ac:dyDescent="0.25">
      <c r="A19" s="31"/>
    </row>
    <row r="20" spans="1:10" x14ac:dyDescent="0.25">
      <c r="A20" s="31"/>
    </row>
    <row r="21" spans="1:10" x14ac:dyDescent="0.25">
      <c r="A21" s="51" t="e">
        <f>SUMPRODUCT(((A13=$D$1:$BS$1)*LEFT($D$1:$BS$1,6))*($B$12=$D$3:$BS$3))</f>
        <v>#VALUE!</v>
      </c>
    </row>
    <row r="22" spans="1:10" x14ac:dyDescent="0.25">
      <c r="A22" s="52">
        <f t="array" ref="A22">IF(ISNUMBER(SEARCH(A13,$D$1:$BS$1)),1,0)</f>
        <v>1</v>
      </c>
    </row>
    <row r="23" spans="1:10" x14ac:dyDescent="0.25">
      <c r="A23" s="53" t="e">
        <f t="array" ref="A23">SUM(--(FINDB(A13,$D$1:$BS$1)=$D$1:$BS$1))</f>
        <v>#VALUE!</v>
      </c>
    </row>
    <row r="25" spans="1:10" x14ac:dyDescent="0.25">
      <c r="A25" s="34"/>
    </row>
    <row r="26" spans="1:10" x14ac:dyDescent="0.25">
      <c r="A26" s="34"/>
    </row>
    <row r="27" spans="1:10" x14ac:dyDescent="0.25">
      <c r="A27" s="48" t="s">
        <v>45</v>
      </c>
      <c r="B27" s="49" t="s">
        <v>36</v>
      </c>
      <c r="C27" s="50" t="s">
        <v>37</v>
      </c>
    </row>
    <row r="28" spans="1:10" ht="15.75" x14ac:dyDescent="0.25">
      <c r="A28" s="40" t="s">
        <v>46</v>
      </c>
      <c r="B28" s="43">
        <f>SUMIFS(D$9:BS$9,$D$2:$BS$2,$A28&amp;"*")</f>
        <v>12035</v>
      </c>
      <c r="C28" s="43">
        <f>SUMIFS(E$9:BT$9,$D$2:$BS$2,$A28&amp;"*")</f>
        <v>8388</v>
      </c>
      <c r="I28" t="b">
        <f>B28=B13</f>
        <v>1</v>
      </c>
      <c r="J28" t="b">
        <f>C28=C13</f>
        <v>1</v>
      </c>
    </row>
    <row r="29" spans="1:10" ht="15.75" x14ac:dyDescent="0.25">
      <c r="A29" s="40" t="s">
        <v>47</v>
      </c>
      <c r="B29" s="43">
        <f t="shared" ref="B29:B33" si="68">SUMIFS(D$9:BS$9,$D$2:$BS$2,$A29&amp;"*")</f>
        <v>0</v>
      </c>
      <c r="C29" s="43">
        <f t="shared" ref="C29:C33" si="69">SUMIFS(E$9:BT$9,$D$2:$BS$2,$A29&amp;"*")</f>
        <v>0</v>
      </c>
      <c r="I29" t="b">
        <f t="shared" ref="I29:I33" si="70">B29=B14</f>
        <v>1</v>
      </c>
      <c r="J29" t="b">
        <f t="shared" ref="J29:J33" si="71">C29=C14</f>
        <v>1</v>
      </c>
    </row>
    <row r="30" spans="1:10" ht="15.75" x14ac:dyDescent="0.25">
      <c r="A30" s="40" t="s">
        <v>48</v>
      </c>
      <c r="B30" s="43">
        <f t="shared" si="68"/>
        <v>3208</v>
      </c>
      <c r="C30" s="43">
        <f t="shared" si="69"/>
        <v>1561</v>
      </c>
      <c r="I30" t="b">
        <f t="shared" si="70"/>
        <v>1</v>
      </c>
      <c r="J30" t="b">
        <f t="shared" si="71"/>
        <v>1</v>
      </c>
    </row>
    <row r="31" spans="1:10" ht="15.75" x14ac:dyDescent="0.25">
      <c r="A31" s="40" t="s">
        <v>50</v>
      </c>
      <c r="B31" s="43">
        <f t="shared" si="68"/>
        <v>9810</v>
      </c>
      <c r="C31" s="43">
        <f t="shared" si="69"/>
        <v>9930</v>
      </c>
      <c r="I31" t="b">
        <f t="shared" si="70"/>
        <v>1</v>
      </c>
      <c r="J31" t="b">
        <f t="shared" si="71"/>
        <v>1</v>
      </c>
    </row>
    <row r="32" spans="1:10" ht="15.75" x14ac:dyDescent="0.25">
      <c r="A32" s="40" t="s">
        <v>49</v>
      </c>
      <c r="B32" s="43">
        <f t="shared" si="68"/>
        <v>22838</v>
      </c>
      <c r="C32" s="43">
        <f t="shared" si="69"/>
        <v>19419</v>
      </c>
      <c r="I32" t="b">
        <f t="shared" si="70"/>
        <v>1</v>
      </c>
      <c r="J32" t="b">
        <f t="shared" si="71"/>
        <v>1</v>
      </c>
    </row>
    <row r="33" spans="1:10" ht="15.75" x14ac:dyDescent="0.25">
      <c r="A33" s="45" t="s">
        <v>51</v>
      </c>
      <c r="B33" s="43">
        <f t="shared" si="68"/>
        <v>41725</v>
      </c>
      <c r="C33" s="43">
        <f t="shared" si="69"/>
        <v>37900</v>
      </c>
      <c r="I33" t="b">
        <f t="shared" si="70"/>
        <v>1</v>
      </c>
      <c r="J33" t="b">
        <f t="shared" si="71"/>
        <v>1</v>
      </c>
    </row>
  </sheetData>
  <mergeCells count="36">
    <mergeCell ref="A2:A3"/>
    <mergeCell ref="D2:E2"/>
    <mergeCell ref="F2:G2"/>
    <mergeCell ref="H2:I2"/>
    <mergeCell ref="J2:K2"/>
    <mergeCell ref="L2:M2"/>
    <mergeCell ref="B2:C2"/>
    <mergeCell ref="V2:W2"/>
    <mergeCell ref="X2:Y2"/>
    <mergeCell ref="Z2:AA2"/>
    <mergeCell ref="N2:O2"/>
    <mergeCell ref="P2:Q2"/>
    <mergeCell ref="AH2:AI2"/>
    <mergeCell ref="AB2:AC2"/>
    <mergeCell ref="AD2:AE2"/>
    <mergeCell ref="AF2:AG2"/>
    <mergeCell ref="R2:S2"/>
    <mergeCell ref="T2:U2"/>
    <mergeCell ref="BF2:BG2"/>
    <mergeCell ref="AJ2:AK2"/>
    <mergeCell ref="AL2:AM2"/>
    <mergeCell ref="AN2:AO2"/>
    <mergeCell ref="AP2:AQ2"/>
    <mergeCell ref="AR2:AS2"/>
    <mergeCell ref="AT2:AU2"/>
    <mergeCell ref="AV2:AW2"/>
    <mergeCell ref="AX2:AY2"/>
    <mergeCell ref="AZ2:BA2"/>
    <mergeCell ref="BB2:BC2"/>
    <mergeCell ref="BD2:BE2"/>
    <mergeCell ref="BR2:BS2"/>
    <mergeCell ref="BH2:BI2"/>
    <mergeCell ref="BJ2:BK2"/>
    <mergeCell ref="BL2:BM2"/>
    <mergeCell ref="BN2:BO2"/>
    <mergeCell ref="BP2:BQ2"/>
  </mergeCells>
  <pageMargins left="0.7" right="0.7" top="0.75" bottom="0.75" header="0.3" footer="0.3"/>
  <ignoredErrors>
    <ignoredError sqref="A13:A20 A22:A30" twoDigitTextYear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Конун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Нишон</dc:creator>
  <cp:lastModifiedBy>Гусев Александр Валентинович</cp:lastModifiedBy>
  <dcterms:created xsi:type="dcterms:W3CDTF">2016-03-01T06:00:38Z</dcterms:created>
  <dcterms:modified xsi:type="dcterms:W3CDTF">2016-03-01T11:43:41Z</dcterms:modified>
</cp:coreProperties>
</file>