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2040" windowWidth="28440" windowHeight="8490"/>
  </bookViews>
  <sheets>
    <sheet name="Лист1" sheetId="5" r:id="rId1"/>
    <sheet name="Заказы" sheetId="1" r:id="rId2"/>
    <sheet name="Сводная по долгам" sheetId="4" r:id="rId3"/>
  </sheets>
  <definedNames>
    <definedName name="_xlnm._FilterDatabase" localSheetId="1" hidden="1">Заказы!$A$2:$J$2</definedName>
  </definedNames>
  <calcPr calcId="145621"/>
  <pivotCaches>
    <pivotCache cacheId="2" r:id="rId4"/>
  </pivotCaches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2" i="4"/>
  <c r="B5" i="4"/>
  <c r="B6" i="4"/>
  <c r="B7" i="4"/>
  <c r="B3" i="4"/>
  <c r="B4" i="4"/>
  <c r="B2" i="4"/>
  <c r="I8" i="1" l="1"/>
  <c r="J8" i="1"/>
  <c r="A7" i="4"/>
  <c r="J3" i="1" l="1"/>
  <c r="J4" i="1"/>
  <c r="J5" i="1"/>
  <c r="J6" i="1"/>
  <c r="J7" i="1"/>
  <c r="I4" i="1" l="1"/>
  <c r="A3" i="4" s="1"/>
  <c r="I5" i="1"/>
  <c r="A4" i="4" s="1"/>
  <c r="I6" i="1"/>
  <c r="A5" i="4" s="1"/>
  <c r="I7" i="1"/>
  <c r="A6" i="4" s="1"/>
  <c r="I3" i="1"/>
  <c r="A2" i="4" l="1"/>
  <c r="G1" i="1"/>
  <c r="H1" i="1"/>
  <c r="F1" i="1"/>
  <c r="J1" i="1" l="1"/>
  <c r="I1" i="1" l="1"/>
</calcChain>
</file>

<file path=xl/sharedStrings.xml><?xml version="1.0" encoding="utf-8"?>
<sst xmlns="http://schemas.openxmlformats.org/spreadsheetml/2006/main" count="24" uniqueCount="17">
  <si>
    <t>Телефон</t>
  </si>
  <si>
    <t>Артикул</t>
  </si>
  <si>
    <t>Дата заказа</t>
  </si>
  <si>
    <t>Прибыль</t>
  </si>
  <si>
    <t>Закупка, руб.</t>
  </si>
  <si>
    <t>Розница, руб.</t>
  </si>
  <si>
    <t>Предоплата, руб.</t>
  </si>
  <si>
    <t>Долг клиента, руб.</t>
  </si>
  <si>
    <t>Клиент</t>
  </si>
  <si>
    <t>Андрей</t>
  </si>
  <si>
    <t>Долг, руб.</t>
  </si>
  <si>
    <t xml:space="preserve">Дмитрий </t>
  </si>
  <si>
    <t>Виктор</t>
  </si>
  <si>
    <t>Ниаменование продукции</t>
  </si>
  <si>
    <t>Названия строк</t>
  </si>
  <si>
    <t>Общий итог</t>
  </si>
  <si>
    <t>Сумма по полю Долг клиента,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</si>
</sst>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\(###\)\ ###\-##\-##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4" fontId="1" fillId="0" borderId="2" xfId="0" applyNumberFormat="1" applyFont="1" applyBorder="1" applyAlignme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3" xfId="0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165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китин И.О." refreshedDate="42433.673985300928" createdVersion="4" refreshedVersion="4" minRefreshableVersion="3" recordCount="6">
  <cacheSource type="worksheet">
    <worksheetSource ref="A2:J8" sheet="Заказы"/>
  </cacheSource>
  <cacheFields count="10">
    <cacheField name="Дата заказа" numFmtId="164">
      <sharedItems containsSemiMixedTypes="0" containsNonDate="0" containsDate="1" containsString="0" minDate="2016-03-01T00:00:00" maxDate="2016-03-05T00:00:00"/>
    </cacheField>
    <cacheField name="Клиент" numFmtId="0">
      <sharedItems count="3">
        <s v="Андрей"/>
        <s v="Дмитрий "/>
        <s v="Виктор"/>
      </sharedItems>
    </cacheField>
    <cacheField name="Телефон" numFmtId="165">
      <sharedItems containsSemiMixedTypes="0" containsString="0" containsNumber="1" containsInteger="1" minValue="89888888888" maxValue="89888888888"/>
    </cacheField>
    <cacheField name="Ниаменование продукции" numFmtId="0">
      <sharedItems containsNonDate="0" containsString="0" containsBlank="1"/>
    </cacheField>
    <cacheField name="Артикул" numFmtId="0">
      <sharedItems containsNonDate="0" containsString="0" containsBlank="1"/>
    </cacheField>
    <cacheField name="Закупка, руб." numFmtId="4">
      <sharedItems containsSemiMixedTypes="0" containsString="0" containsNumber="1" containsInteger="1" minValue="300" maxValue="20000"/>
    </cacheField>
    <cacheField name="Розница, руб." numFmtId="4">
      <sharedItems containsSemiMixedTypes="0" containsString="0" containsNumber="1" containsInteger="1" minValue="300" maxValue="20100"/>
    </cacheField>
    <cacheField name="Предоплата, руб." numFmtId="4">
      <sharedItems containsString="0" containsBlank="1" containsNumber="1" containsInteger="1" minValue="6500" maxValue="20000"/>
    </cacheField>
    <cacheField name="Долг клиента, руб." numFmtId="4">
      <sharedItems containsSemiMixedTypes="0" containsString="0" containsNumber="1" containsInteger="1" minValue="0" maxValue="5500"/>
    </cacheField>
    <cacheField name="Прибыль" numFmtId="4">
      <sharedItems containsSemiMixedTypes="0" containsString="0" containsNumber="1" containsInteger="1" minValue="0" maxValue="1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d v="2016-03-01T00:00:00"/>
    <x v="0"/>
    <n v="89888888888"/>
    <m/>
    <m/>
    <n v="20000"/>
    <n v="20100"/>
    <n v="20000"/>
    <n v="100"/>
    <n v="100"/>
  </r>
  <r>
    <d v="2016-03-01T00:00:00"/>
    <x v="1"/>
    <n v="89888888888"/>
    <m/>
    <m/>
    <n v="5000"/>
    <n v="5500"/>
    <m/>
    <n v="5500"/>
    <n v="500"/>
  </r>
  <r>
    <d v="2016-03-02T00:00:00"/>
    <x v="1"/>
    <n v="89888888888"/>
    <m/>
    <m/>
    <n v="500"/>
    <n v="700"/>
    <m/>
    <n v="700"/>
    <n v="200"/>
  </r>
  <r>
    <d v="2016-03-02T00:00:00"/>
    <x v="1"/>
    <n v="89888888888"/>
    <m/>
    <m/>
    <n v="300"/>
    <n v="300"/>
    <m/>
    <n v="300"/>
    <n v="0"/>
  </r>
  <r>
    <d v="2016-03-04T00:00:00"/>
    <x v="2"/>
    <n v="89888888888"/>
    <m/>
    <m/>
    <n v="5360"/>
    <n v="6500"/>
    <n v="6500"/>
    <n v="0"/>
    <n v="1140"/>
  </r>
  <r>
    <d v="2016-03-04T00:00:00"/>
    <x v="2"/>
    <n v="89888888888"/>
    <m/>
    <m/>
    <n v="3000"/>
    <n v="3500"/>
    <m/>
    <n v="3500"/>
    <n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7" firstHeaderRow="1" firstDataRow="1" firstDataCol="1"/>
  <pivotFields count="10">
    <pivotField numFmtId="164" showAll="0"/>
    <pivotField axis="axisRow" showAll="0">
      <items count="4">
        <item x="0"/>
        <item x="2"/>
        <item x="1"/>
        <item t="default"/>
      </items>
    </pivotField>
    <pivotField numFmtId="165" showAll="0"/>
    <pivotField showAll="0"/>
    <pivotField showAll="0"/>
    <pivotField numFmtId="4" showAll="0"/>
    <pivotField numFmtId="4" showAll="0"/>
    <pivotField showAll="0"/>
    <pivotField dataField="1" numFmtId="4" showAll="0"/>
    <pivotField numFmtId="4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Долг клиента, руб.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abSelected="1"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33.85546875" bestFit="1" customWidth="1"/>
  </cols>
  <sheetData>
    <row r="3" spans="1:2" x14ac:dyDescent="0.25">
      <c r="A3" s="11" t="s">
        <v>14</v>
      </c>
      <c r="B3" t="s">
        <v>16</v>
      </c>
    </row>
    <row r="4" spans="1:2" x14ac:dyDescent="0.25">
      <c r="A4" s="12" t="s">
        <v>9</v>
      </c>
      <c r="B4" s="13">
        <v>100</v>
      </c>
    </row>
    <row r="5" spans="1:2" x14ac:dyDescent="0.25">
      <c r="A5" s="12" t="s">
        <v>12</v>
      </c>
      <c r="B5" s="13">
        <v>3500</v>
      </c>
    </row>
    <row r="6" spans="1:2" x14ac:dyDescent="0.25">
      <c r="A6" s="12" t="s">
        <v>11</v>
      </c>
      <c r="B6" s="13">
        <v>6500</v>
      </c>
    </row>
    <row r="7" spans="1:2" x14ac:dyDescent="0.25">
      <c r="A7" s="12" t="s">
        <v>15</v>
      </c>
      <c r="B7" s="13">
        <v>10100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J8"/>
    </sheetView>
  </sheetViews>
  <sheetFormatPr defaultRowHeight="15" x14ac:dyDescent="0.25"/>
  <cols>
    <col min="1" max="1" width="13.5703125" style="1" customWidth="1"/>
    <col min="2" max="2" width="21.28515625" customWidth="1"/>
    <col min="3" max="3" width="18.140625" style="3" customWidth="1"/>
    <col min="4" max="4" width="29.140625" hidden="1" customWidth="1"/>
    <col min="5" max="5" width="12" hidden="1" customWidth="1"/>
    <col min="6" max="6" width="15.42578125" customWidth="1"/>
    <col min="7" max="7" width="15.5703125" customWidth="1"/>
    <col min="8" max="8" width="19" customWidth="1"/>
    <col min="9" max="9" width="12.28515625" customWidth="1"/>
    <col min="10" max="10" width="11.42578125" customWidth="1"/>
  </cols>
  <sheetData>
    <row r="1" spans="1:10" x14ac:dyDescent="0.25">
      <c r="F1" s="2">
        <f>SUBTOTAL(9,F2:F55345)</f>
        <v>34160</v>
      </c>
      <c r="G1" s="2">
        <f>SUBTOTAL(9,G2:G55345)</f>
        <v>36600</v>
      </c>
      <c r="H1" s="2">
        <f>SUBTOTAL(9,H2:H55345)</f>
        <v>26500</v>
      </c>
      <c r="I1" s="2">
        <f>SUBTOTAL(9,I2:I55345)</f>
        <v>10100</v>
      </c>
      <c r="J1" s="2">
        <f>SUBTOTAL(9,J2:J55345)</f>
        <v>2440</v>
      </c>
    </row>
    <row r="2" spans="1:10" x14ac:dyDescent="0.25">
      <c r="A2" s="4" t="s">
        <v>2</v>
      </c>
      <c r="B2" s="5" t="s">
        <v>8</v>
      </c>
      <c r="C2" s="5" t="s">
        <v>0</v>
      </c>
      <c r="D2" s="5" t="s">
        <v>13</v>
      </c>
      <c r="E2" s="5" t="s">
        <v>1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3</v>
      </c>
    </row>
    <row r="3" spans="1:10" x14ac:dyDescent="0.25">
      <c r="A3" s="7">
        <v>42430</v>
      </c>
      <c r="B3" s="8" t="s">
        <v>9</v>
      </c>
      <c r="C3" s="9">
        <v>89888888888</v>
      </c>
      <c r="D3" s="8"/>
      <c r="E3" s="8"/>
      <c r="F3" s="10">
        <v>20000</v>
      </c>
      <c r="G3" s="10">
        <v>20100</v>
      </c>
      <c r="H3" s="10">
        <v>20000</v>
      </c>
      <c r="I3" s="10">
        <f t="shared" ref="I3" si="0">G3-H3</f>
        <v>100</v>
      </c>
      <c r="J3" s="10">
        <f t="shared" ref="J3:J7" si="1">G3-F3</f>
        <v>100</v>
      </c>
    </row>
    <row r="4" spans="1:10" x14ac:dyDescent="0.25">
      <c r="A4" s="7">
        <v>42430</v>
      </c>
      <c r="B4" s="8" t="s">
        <v>11</v>
      </c>
      <c r="C4" s="9">
        <v>89888888888</v>
      </c>
      <c r="D4" s="8"/>
      <c r="E4" s="8"/>
      <c r="F4" s="10">
        <v>5000</v>
      </c>
      <c r="G4" s="10">
        <v>5500</v>
      </c>
      <c r="H4" s="10"/>
      <c r="I4" s="10">
        <f t="shared" ref="I4:I7" si="2">G4-H4</f>
        <v>5500</v>
      </c>
      <c r="J4" s="10">
        <f t="shared" si="1"/>
        <v>500</v>
      </c>
    </row>
    <row r="5" spans="1:10" x14ac:dyDescent="0.25">
      <c r="A5" s="7">
        <v>42431</v>
      </c>
      <c r="B5" s="8" t="s">
        <v>11</v>
      </c>
      <c r="C5" s="9">
        <v>89888888888</v>
      </c>
      <c r="D5" s="8"/>
      <c r="E5" s="8"/>
      <c r="F5" s="10">
        <v>500</v>
      </c>
      <c r="G5" s="10">
        <v>700</v>
      </c>
      <c r="H5" s="10"/>
      <c r="I5" s="10">
        <f t="shared" si="2"/>
        <v>700</v>
      </c>
      <c r="J5" s="10">
        <f t="shared" si="1"/>
        <v>200</v>
      </c>
    </row>
    <row r="6" spans="1:10" x14ac:dyDescent="0.25">
      <c r="A6" s="7">
        <v>42431</v>
      </c>
      <c r="B6" s="8" t="s">
        <v>11</v>
      </c>
      <c r="C6" s="9">
        <v>89888888888</v>
      </c>
      <c r="D6" s="8"/>
      <c r="E6" s="8"/>
      <c r="F6" s="10">
        <v>300</v>
      </c>
      <c r="G6" s="10">
        <v>300</v>
      </c>
      <c r="H6" s="10"/>
      <c r="I6" s="10">
        <f t="shared" si="2"/>
        <v>300</v>
      </c>
      <c r="J6" s="10">
        <f t="shared" si="1"/>
        <v>0</v>
      </c>
    </row>
    <row r="7" spans="1:10" x14ac:dyDescent="0.25">
      <c r="A7" s="7">
        <v>42433</v>
      </c>
      <c r="B7" s="8" t="s">
        <v>12</v>
      </c>
      <c r="C7" s="9">
        <v>89888888888</v>
      </c>
      <c r="D7" s="8"/>
      <c r="E7" s="8"/>
      <c r="F7" s="10">
        <v>5360</v>
      </c>
      <c r="G7" s="10">
        <v>6500</v>
      </c>
      <c r="H7" s="10">
        <v>6500</v>
      </c>
      <c r="I7" s="10">
        <f t="shared" si="2"/>
        <v>0</v>
      </c>
      <c r="J7" s="10">
        <f t="shared" si="1"/>
        <v>1140</v>
      </c>
    </row>
    <row r="8" spans="1:10" x14ac:dyDescent="0.25">
      <c r="A8" s="7">
        <v>42433</v>
      </c>
      <c r="B8" s="8" t="s">
        <v>12</v>
      </c>
      <c r="C8" s="9">
        <v>89888888888</v>
      </c>
      <c r="D8" s="8"/>
      <c r="E8" s="8"/>
      <c r="F8" s="10">
        <v>3000</v>
      </c>
      <c r="G8" s="10">
        <v>3500</v>
      </c>
      <c r="H8" s="10"/>
      <c r="I8" s="10">
        <f t="shared" ref="I8" si="3">G8-H8</f>
        <v>3500</v>
      </c>
      <c r="J8" s="10">
        <f t="shared" ref="J8" si="4">G8-F8</f>
        <v>500</v>
      </c>
    </row>
  </sheetData>
  <autoFilter ref="A2:J2"/>
  <conditionalFormatting sqref="I3:I8">
    <cfRule type="cellIs" dxfId="1" priority="5" operator="greaterThan">
      <formula>0</formula>
    </cfRule>
  </conditionalFormatting>
  <conditionalFormatting sqref="J3:J8">
    <cfRule type="expression" dxfId="0" priority="1">
      <formula>I3=0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31.7109375" customWidth="1"/>
    <col min="2" max="2" width="10.28515625" bestFit="1" customWidth="1"/>
  </cols>
  <sheetData>
    <row r="1" spans="1:3" x14ac:dyDescent="0.25">
      <c r="A1" s="6" t="s">
        <v>8</v>
      </c>
      <c r="B1" s="6" t="s">
        <v>10</v>
      </c>
    </row>
    <row r="2" spans="1:3" x14ac:dyDescent="0.25">
      <c r="A2" t="str">
        <f>IF(Заказы!I3&lt;&gt;0,Заказы!B3," ")</f>
        <v>Андрей</v>
      </c>
      <c r="B2">
        <f>SUMPRODUCT(Заказы!$I$3:$I$8*(Заказы!$B$3:$B$8='Сводная по долгам'!$A2))</f>
        <v>100</v>
      </c>
      <c r="C2">
        <f>SUMIF(Заказы!$B$3:$B$8,'Сводная по долгам'!$A2,Заказы!$I$3:$I$8)</f>
        <v>100</v>
      </c>
    </row>
    <row r="3" spans="1:3" x14ac:dyDescent="0.25">
      <c r="A3" t="str">
        <f>IF(Заказы!I4&lt;&gt;0,Заказы!B4," ")</f>
        <v xml:space="preserve">Дмитрий </v>
      </c>
      <c r="B3">
        <f>SUMPRODUCT(Заказы!$I$3:$I$8*(Заказы!$B$3:$B$8='Сводная по долгам'!$A3))</f>
        <v>6500</v>
      </c>
      <c r="C3">
        <f>SUMIF(Заказы!$B$3:$B$8,'Сводная по долгам'!$A3,Заказы!$I$3:$I$8)</f>
        <v>6500</v>
      </c>
    </row>
    <row r="4" spans="1:3" x14ac:dyDescent="0.25">
      <c r="A4" t="str">
        <f>IF(Заказы!I5&lt;&gt;0,Заказы!B5," ")</f>
        <v xml:space="preserve">Дмитрий </v>
      </c>
      <c r="B4">
        <f>SUMPRODUCT(Заказы!$I$3:$I$8*(Заказы!$B$3:$B$8='Сводная по долгам'!$A4))</f>
        <v>6500</v>
      </c>
      <c r="C4">
        <f>SUMIF(Заказы!$B$3:$B$8,'Сводная по долгам'!$A4,Заказы!$I$3:$I$8)</f>
        <v>6500</v>
      </c>
    </row>
    <row r="5" spans="1:3" x14ac:dyDescent="0.25">
      <c r="A5" t="str">
        <f>IF(Заказы!I6&lt;&gt;0,Заказы!B6," ")</f>
        <v xml:space="preserve">Дмитрий </v>
      </c>
      <c r="B5">
        <f>SUMPRODUCT(Заказы!$I$3:$I$8*(Заказы!$B$3:$B$8='Сводная по долгам'!$A5))</f>
        <v>6500</v>
      </c>
      <c r="C5">
        <f>SUMIF(Заказы!$B$3:$B$8,'Сводная по долгам'!$A5,Заказы!$I$3:$I$8)</f>
        <v>6500</v>
      </c>
    </row>
    <row r="6" spans="1:3" x14ac:dyDescent="0.25">
      <c r="A6" t="str">
        <f>IF(Заказы!I7&lt;&gt;0,Заказы!B7," ")</f>
        <v xml:space="preserve"> </v>
      </c>
      <c r="B6">
        <f>SUMPRODUCT(Заказы!$I$3:$I$8*(Заказы!$B$3:$B$8='Сводная по долгам'!$A6))</f>
        <v>0</v>
      </c>
      <c r="C6">
        <f>SUMIF(Заказы!$B$3:$B$8,'Сводная по долгам'!$A6,Заказы!$I$3:$I$8)</f>
        <v>0</v>
      </c>
    </row>
    <row r="7" spans="1:3" x14ac:dyDescent="0.25">
      <c r="A7" t="str">
        <f>IF(Заказы!I8&lt;&gt;0,Заказы!B8," ")</f>
        <v>Виктор</v>
      </c>
      <c r="B7">
        <f>SUMPRODUCT(Заказы!$I$3:$I$8*(Заказы!$B$3:$B$8='Сводная по долгам'!$A7))</f>
        <v>3500</v>
      </c>
      <c r="C7">
        <f>SUMIF(Заказы!$B$3:$B$8,'Сводная по долгам'!$A7,Заказы!$I$3:$I$8)</f>
        <v>3500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Заказы</vt:lpstr>
      <vt:lpstr>Сводная по долгам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Ракитин И.О.</cp:lastModifiedBy>
  <dcterms:created xsi:type="dcterms:W3CDTF">2016-03-03T11:36:15Z</dcterms:created>
  <dcterms:modified xsi:type="dcterms:W3CDTF">2016-03-04T13:11:39Z</dcterms:modified>
</cp:coreProperties>
</file>