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Default Extension="jpeg" ContentType="image/jpeg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9840" windowHeight="7440"/>
  </bookViews>
  <sheets>
    <sheet name="Основной" sheetId="1" r:id="rId1"/>
    <sheet name="Дополнительный" sheetId="2" r:id="rId2"/>
  </sheets>
  <calcPr calcId="125725"/>
</workbook>
</file>

<file path=xl/calcChain.xml><?xml version="1.0" encoding="utf-8"?>
<calcChain xmlns="http://schemas.openxmlformats.org/spreadsheetml/2006/main">
  <c r="P1" i="1"/>
  <c r="M10"/>
  <c r="J65"/>
  <c r="J66"/>
  <c r="J67"/>
  <c r="J68"/>
  <c r="J69"/>
  <c r="J70"/>
  <c r="J71"/>
  <c r="J72"/>
  <c r="J73"/>
  <c r="J74"/>
  <c r="J75"/>
  <c r="J76"/>
  <c r="J77"/>
  <c r="J78"/>
  <c r="J79"/>
  <c r="J80"/>
  <c r="J81"/>
  <c r="J82"/>
  <c r="J83"/>
  <c r="J84"/>
  <c r="J85"/>
  <c r="J86"/>
  <c r="J87"/>
  <c r="J88"/>
  <c r="J89"/>
  <c r="J90"/>
  <c r="J91"/>
  <c r="J92"/>
  <c r="J93"/>
  <c r="J94"/>
  <c r="J95"/>
  <c r="J96"/>
  <c r="J97"/>
  <c r="J98"/>
  <c r="J99"/>
  <c r="J100"/>
  <c r="J101"/>
  <c r="J102"/>
  <c r="J103"/>
  <c r="J104"/>
  <c r="J105"/>
  <c r="J106"/>
  <c r="J107"/>
  <c r="J108"/>
  <c r="J109"/>
  <c r="J110"/>
  <c r="J111"/>
  <c r="J112"/>
  <c r="J113"/>
  <c r="J114"/>
  <c r="J115"/>
  <c r="J116"/>
  <c r="J117"/>
  <c r="J118"/>
  <c r="J119"/>
  <c r="J120"/>
  <c r="J121"/>
  <c r="J122"/>
  <c r="J123"/>
  <c r="J124"/>
  <c r="J125"/>
  <c r="J126"/>
  <c r="J127"/>
  <c r="J128"/>
  <c r="J129"/>
  <c r="J130"/>
  <c r="J131"/>
  <c r="J132"/>
  <c r="J133"/>
  <c r="J134"/>
  <c r="J135"/>
  <c r="J136"/>
  <c r="J137"/>
  <c r="J138"/>
  <c r="J139"/>
  <c r="J140"/>
  <c r="J141"/>
  <c r="J142"/>
  <c r="J143"/>
  <c r="J144"/>
  <c r="J145"/>
  <c r="J146"/>
  <c r="J147"/>
  <c r="J148"/>
  <c r="J149"/>
  <c r="J150"/>
  <c r="E65"/>
  <c r="F65"/>
  <c r="G65"/>
  <c r="H65"/>
  <c r="E66"/>
  <c r="F66"/>
  <c r="G66"/>
  <c r="H66"/>
  <c r="E67"/>
  <c r="F67"/>
  <c r="G67"/>
  <c r="H67"/>
  <c r="E68"/>
  <c r="F68"/>
  <c r="G68"/>
  <c r="H68"/>
  <c r="E69"/>
  <c r="F69"/>
  <c r="G69"/>
  <c r="H69"/>
  <c r="E70"/>
  <c r="F70"/>
  <c r="G70"/>
  <c r="H70"/>
  <c r="E71"/>
  <c r="F71"/>
  <c r="G71"/>
  <c r="H71"/>
  <c r="E72"/>
  <c r="F72"/>
  <c r="G72"/>
  <c r="H72"/>
  <c r="E73"/>
  <c r="F73"/>
  <c r="G73"/>
  <c r="H73"/>
  <c r="E74"/>
  <c r="F74"/>
  <c r="G74"/>
  <c r="H74"/>
  <c r="E75"/>
  <c r="F75"/>
  <c r="G75"/>
  <c r="H75"/>
  <c r="E76"/>
  <c r="F76"/>
  <c r="G76"/>
  <c r="H76"/>
  <c r="E77"/>
  <c r="F77"/>
  <c r="G77"/>
  <c r="H77"/>
  <c r="E78"/>
  <c r="F78"/>
  <c r="G78"/>
  <c r="H78"/>
  <c r="E79"/>
  <c r="F79"/>
  <c r="G79"/>
  <c r="H79"/>
  <c r="E80"/>
  <c r="F80"/>
  <c r="G80"/>
  <c r="H80"/>
  <c r="E81"/>
  <c r="F81"/>
  <c r="G81"/>
  <c r="H81"/>
  <c r="E82"/>
  <c r="F82"/>
  <c r="G82"/>
  <c r="H82"/>
  <c r="E83"/>
  <c r="F83"/>
  <c r="G83"/>
  <c r="H83"/>
  <c r="E84"/>
  <c r="F84"/>
  <c r="G84"/>
  <c r="H84"/>
  <c r="E85"/>
  <c r="F85"/>
  <c r="G85"/>
  <c r="H85"/>
  <c r="E86"/>
  <c r="F86"/>
  <c r="G86"/>
  <c r="H86"/>
  <c r="E87"/>
  <c r="F87"/>
  <c r="G87"/>
  <c r="H87"/>
  <c r="E88"/>
  <c r="F88"/>
  <c r="G88"/>
  <c r="H88"/>
  <c r="E89"/>
  <c r="F89"/>
  <c r="G89"/>
  <c r="H89"/>
  <c r="E90"/>
  <c r="F90"/>
  <c r="G90"/>
  <c r="H90"/>
  <c r="E91"/>
  <c r="F91"/>
  <c r="G91"/>
  <c r="H91"/>
  <c r="E92"/>
  <c r="F92"/>
  <c r="G92"/>
  <c r="H92"/>
  <c r="E93"/>
  <c r="F93"/>
  <c r="G93"/>
  <c r="H93"/>
  <c r="E94"/>
  <c r="F94"/>
  <c r="G94"/>
  <c r="H94"/>
  <c r="E95"/>
  <c r="F95"/>
  <c r="G95"/>
  <c r="H95"/>
  <c r="E96"/>
  <c r="F96"/>
  <c r="G96"/>
  <c r="H96"/>
  <c r="E97"/>
  <c r="F97"/>
  <c r="G97"/>
  <c r="H97"/>
  <c r="E98"/>
  <c r="F98"/>
  <c r="G98"/>
  <c r="H98"/>
  <c r="E99"/>
  <c r="F99"/>
  <c r="G99"/>
  <c r="H99"/>
  <c r="E100"/>
  <c r="F100"/>
  <c r="G100"/>
  <c r="H100"/>
  <c r="E101"/>
  <c r="F101"/>
  <c r="G101"/>
  <c r="H101"/>
  <c r="E102"/>
  <c r="F102"/>
  <c r="G102"/>
  <c r="H102"/>
  <c r="E103"/>
  <c r="F103"/>
  <c r="G103"/>
  <c r="H103"/>
  <c r="E104"/>
  <c r="F104"/>
  <c r="G104"/>
  <c r="H104"/>
  <c r="E105"/>
  <c r="F105"/>
  <c r="G105"/>
  <c r="H105"/>
  <c r="E106"/>
  <c r="F106"/>
  <c r="G106"/>
  <c r="H106"/>
  <c r="E107"/>
  <c r="F107"/>
  <c r="G107"/>
  <c r="H107"/>
  <c r="E108"/>
  <c r="F108"/>
  <c r="G108"/>
  <c r="H108"/>
  <c r="E109"/>
  <c r="F109"/>
  <c r="G109"/>
  <c r="H109"/>
  <c r="E110"/>
  <c r="F110"/>
  <c r="G110"/>
  <c r="H110"/>
  <c r="E111"/>
  <c r="F111"/>
  <c r="G111"/>
  <c r="H111"/>
  <c r="E112"/>
  <c r="F112"/>
  <c r="G112"/>
  <c r="H112"/>
  <c r="E113"/>
  <c r="F113"/>
  <c r="G113"/>
  <c r="H113"/>
  <c r="E114"/>
  <c r="F114"/>
  <c r="G114"/>
  <c r="H114"/>
  <c r="E115"/>
  <c r="F115"/>
  <c r="G115"/>
  <c r="H115"/>
  <c r="E116"/>
  <c r="F116"/>
  <c r="G116"/>
  <c r="H116"/>
  <c r="E117"/>
  <c r="F117"/>
  <c r="G117"/>
  <c r="H117"/>
  <c r="E118"/>
  <c r="F118"/>
  <c r="G118"/>
  <c r="H118"/>
  <c r="E119"/>
  <c r="F119"/>
  <c r="G119"/>
  <c r="H119"/>
  <c r="E120"/>
  <c r="F120"/>
  <c r="G120"/>
  <c r="H120"/>
  <c r="E121"/>
  <c r="F121"/>
  <c r="G121"/>
  <c r="H121"/>
  <c r="E122"/>
  <c r="F122"/>
  <c r="G122"/>
  <c r="H122"/>
  <c r="E123"/>
  <c r="F123"/>
  <c r="G123"/>
  <c r="H123"/>
  <c r="E124"/>
  <c r="F124"/>
  <c r="G124"/>
  <c r="H124"/>
  <c r="E125"/>
  <c r="F125"/>
  <c r="G125"/>
  <c r="H125"/>
  <c r="E126"/>
  <c r="F126"/>
  <c r="G126"/>
  <c r="H126"/>
  <c r="E127"/>
  <c r="F127"/>
  <c r="G127"/>
  <c r="H127"/>
  <c r="E128"/>
  <c r="F128"/>
  <c r="G128"/>
  <c r="H128"/>
  <c r="E129"/>
  <c r="F129"/>
  <c r="G129"/>
  <c r="H129"/>
  <c r="E130"/>
  <c r="F130"/>
  <c r="G130"/>
  <c r="H130"/>
  <c r="E131"/>
  <c r="F131"/>
  <c r="G131"/>
  <c r="H131"/>
  <c r="E132"/>
  <c r="F132"/>
  <c r="G132"/>
  <c r="H132"/>
  <c r="E133"/>
  <c r="F133"/>
  <c r="G133"/>
  <c r="H133"/>
  <c r="E134"/>
  <c r="F134"/>
  <c r="G134"/>
  <c r="H134"/>
  <c r="E135"/>
  <c r="F135"/>
  <c r="G135"/>
  <c r="H135"/>
  <c r="E136"/>
  <c r="F136"/>
  <c r="G136"/>
  <c r="H136"/>
  <c r="E137"/>
  <c r="F137"/>
  <c r="G137"/>
  <c r="H137"/>
  <c r="E138"/>
  <c r="F138"/>
  <c r="G138"/>
  <c r="H138"/>
  <c r="E139"/>
  <c r="F139"/>
  <c r="G139"/>
  <c r="H139"/>
  <c r="E140"/>
  <c r="F140"/>
  <c r="G140"/>
  <c r="H140"/>
  <c r="E141"/>
  <c r="F141"/>
  <c r="G141"/>
  <c r="H141"/>
  <c r="E142"/>
  <c r="F142"/>
  <c r="G142"/>
  <c r="H142"/>
  <c r="E143"/>
  <c r="F143"/>
  <c r="G143"/>
  <c r="H143"/>
  <c r="E144"/>
  <c r="F144"/>
  <c r="G144"/>
  <c r="H144"/>
  <c r="E145"/>
  <c r="F145"/>
  <c r="G145"/>
  <c r="H145"/>
  <c r="E146"/>
  <c r="F146"/>
  <c r="G146"/>
  <c r="H146"/>
  <c r="E147"/>
  <c r="F147"/>
  <c r="G147"/>
  <c r="H147"/>
  <c r="E148"/>
  <c r="F148"/>
  <c r="G148"/>
  <c r="H148"/>
  <c r="E149"/>
  <c r="F149"/>
  <c r="G149"/>
  <c r="H149"/>
  <c r="E150"/>
  <c r="F150"/>
  <c r="G150"/>
  <c r="H150"/>
  <c r="A58" i="2"/>
  <c r="F47" i="1"/>
  <c r="H47" s="1"/>
  <c r="F46"/>
  <c r="H46" s="1"/>
  <c r="F44"/>
  <c r="G44" s="1"/>
  <c r="A43" i="2"/>
  <c r="B43" s="1"/>
  <c r="C59"/>
  <c r="C60"/>
  <c r="C61"/>
  <c r="C62"/>
  <c r="C4"/>
  <c r="C5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3"/>
  <c r="B59"/>
  <c r="B60"/>
  <c r="B61"/>
  <c r="B62"/>
  <c r="B42"/>
  <c r="B4"/>
  <c r="B5"/>
  <c r="B6"/>
  <c r="B7"/>
  <c r="B8"/>
  <c r="B9"/>
  <c r="B10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40"/>
  <c r="B3"/>
  <c r="A4"/>
  <c r="A5"/>
  <c r="A6"/>
  <c r="A7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45"/>
  <c r="B45" s="1"/>
  <c r="A46"/>
  <c r="B46" s="1"/>
  <c r="A59"/>
  <c r="A60"/>
  <c r="A61"/>
  <c r="A62"/>
  <c r="A3"/>
  <c r="A2"/>
  <c r="J13" i="1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60"/>
  <c r="J61"/>
  <c r="J62"/>
  <c r="J63"/>
  <c r="J64"/>
  <c r="J5"/>
  <c r="J6"/>
  <c r="J7"/>
  <c r="J8"/>
  <c r="J9"/>
  <c r="J10"/>
  <c r="J11"/>
  <c r="J12"/>
  <c r="J4"/>
  <c r="E24"/>
  <c r="F24"/>
  <c r="H24" s="1"/>
  <c r="E25"/>
  <c r="F25"/>
  <c r="H25" s="1"/>
  <c r="E26"/>
  <c r="F26"/>
  <c r="G26" s="1"/>
  <c r="E27"/>
  <c r="F27"/>
  <c r="H27" s="1"/>
  <c r="E28"/>
  <c r="F28"/>
  <c r="H28" s="1"/>
  <c r="E29"/>
  <c r="H29"/>
  <c r="E30"/>
  <c r="F30"/>
  <c r="G30" s="1"/>
  <c r="E31"/>
  <c r="F31"/>
  <c r="G31" s="1"/>
  <c r="E32"/>
  <c r="F32"/>
  <c r="G32" s="1"/>
  <c r="E33"/>
  <c r="F33"/>
  <c r="H33" s="1"/>
  <c r="E34"/>
  <c r="F34"/>
  <c r="G34" s="1"/>
  <c r="E35"/>
  <c r="F35"/>
  <c r="G35" s="1"/>
  <c r="E36"/>
  <c r="F36"/>
  <c r="G36" s="1"/>
  <c r="E37"/>
  <c r="F37"/>
  <c r="H37" s="1"/>
  <c r="E38"/>
  <c r="F38"/>
  <c r="H38" s="1"/>
  <c r="E39"/>
  <c r="F39"/>
  <c r="G39" s="1"/>
  <c r="E40"/>
  <c r="F40"/>
  <c r="H40" s="1"/>
  <c r="E41"/>
  <c r="F41"/>
  <c r="H41" s="1"/>
  <c r="E42"/>
  <c r="F42"/>
  <c r="H42" s="1"/>
  <c r="E43"/>
  <c r="F43"/>
  <c r="G43" s="1"/>
  <c r="E44"/>
  <c r="E45"/>
  <c r="F45"/>
  <c r="H45" s="1"/>
  <c r="E46"/>
  <c r="E47"/>
  <c r="E48"/>
  <c r="F48"/>
  <c r="G48" s="1"/>
  <c r="E49"/>
  <c r="E50"/>
  <c r="E51"/>
  <c r="E52"/>
  <c r="F52"/>
  <c r="E53"/>
  <c r="E54"/>
  <c r="E55"/>
  <c r="E56"/>
  <c r="E57"/>
  <c r="E58"/>
  <c r="E59"/>
  <c r="F59"/>
  <c r="J59" s="1"/>
  <c r="E60"/>
  <c r="F60"/>
  <c r="G60"/>
  <c r="H60"/>
  <c r="E61"/>
  <c r="F61"/>
  <c r="G61"/>
  <c r="H61"/>
  <c r="E62"/>
  <c r="F62"/>
  <c r="G62"/>
  <c r="H62"/>
  <c r="E63"/>
  <c r="F63"/>
  <c r="G63"/>
  <c r="H63"/>
  <c r="E64"/>
  <c r="F64"/>
  <c r="G64"/>
  <c r="H64"/>
  <c r="E4"/>
  <c r="E5"/>
  <c r="E6"/>
  <c r="E7"/>
  <c r="E8"/>
  <c r="E9"/>
  <c r="E10"/>
  <c r="E11"/>
  <c r="E12"/>
  <c r="E13"/>
  <c r="E14"/>
  <c r="E15"/>
  <c r="E16"/>
  <c r="E17"/>
  <c r="E18"/>
  <c r="E19"/>
  <c r="E20"/>
  <c r="E21"/>
  <c r="E22"/>
  <c r="E23"/>
  <c r="E3"/>
  <c r="H14"/>
  <c r="H19"/>
  <c r="H20"/>
  <c r="G9"/>
  <c r="G15"/>
  <c r="F5"/>
  <c r="H5" s="1"/>
  <c r="F6"/>
  <c r="H6" s="1"/>
  <c r="F7"/>
  <c r="G7" s="1"/>
  <c r="F8"/>
  <c r="H8" s="1"/>
  <c r="F9"/>
  <c r="H9" s="1"/>
  <c r="F11"/>
  <c r="G11" s="1"/>
  <c r="F12"/>
  <c r="G12" s="1"/>
  <c r="F13"/>
  <c r="H13" s="1"/>
  <c r="F14"/>
  <c r="G14" s="1"/>
  <c r="F15"/>
  <c r="H15" s="1"/>
  <c r="F16"/>
  <c r="G16" s="1"/>
  <c r="F17"/>
  <c r="H17" s="1"/>
  <c r="F18"/>
  <c r="H18" s="1"/>
  <c r="F19"/>
  <c r="G19" s="1"/>
  <c r="F20"/>
  <c r="G20" s="1"/>
  <c r="F21"/>
  <c r="G21" s="1"/>
  <c r="F22"/>
  <c r="H22" s="1"/>
  <c r="F23"/>
  <c r="H23" s="1"/>
  <c r="F4"/>
  <c r="G4" s="1"/>
  <c r="G59" l="1"/>
  <c r="H59"/>
  <c r="B58" i="2"/>
  <c r="C58"/>
  <c r="F53" i="1"/>
  <c r="G53" s="1"/>
  <c r="J52"/>
  <c r="H52"/>
  <c r="A51" i="2"/>
  <c r="F49" i="1"/>
  <c r="G49" s="1"/>
  <c r="A47" i="2"/>
  <c r="B47" s="1"/>
  <c r="A44"/>
  <c r="B44" s="1"/>
  <c r="G52" i="1"/>
  <c r="B41" i="2"/>
  <c r="J48" i="1"/>
  <c r="J46"/>
  <c r="C45" i="2" s="1"/>
  <c r="J44" i="1"/>
  <c r="J40"/>
  <c r="J38"/>
  <c r="H48"/>
  <c r="J47"/>
  <c r="C46" i="2" s="1"/>
  <c r="J45" i="1"/>
  <c r="C44" i="2" s="1"/>
  <c r="J43" i="1"/>
  <c r="J42"/>
  <c r="J41"/>
  <c r="J39"/>
  <c r="J37"/>
  <c r="G47"/>
  <c r="G46"/>
  <c r="G45"/>
  <c r="H43"/>
  <c r="H39"/>
  <c r="H44"/>
  <c r="G42"/>
  <c r="G38"/>
  <c r="G37"/>
  <c r="H32"/>
  <c r="G33"/>
  <c r="H31"/>
  <c r="H30"/>
  <c r="G41"/>
  <c r="G40"/>
  <c r="H36"/>
  <c r="H35"/>
  <c r="H34"/>
  <c r="G29"/>
  <c r="G28"/>
  <c r="G27"/>
  <c r="G17"/>
  <c r="G18"/>
  <c r="G13"/>
  <c r="H21"/>
  <c r="G6"/>
  <c r="G25"/>
  <c r="G8"/>
  <c r="H12"/>
  <c r="H26"/>
  <c r="G24"/>
  <c r="G23"/>
  <c r="G22"/>
  <c r="H16"/>
  <c r="H11"/>
  <c r="H7"/>
  <c r="G5"/>
  <c r="F10"/>
  <c r="G10" s="1"/>
  <c r="H4"/>
  <c r="C51" i="2" l="1"/>
  <c r="H53" i="1"/>
  <c r="J49"/>
  <c r="C48" i="2" s="1"/>
  <c r="H49" i="1"/>
  <c r="C47" i="2"/>
  <c r="A52"/>
  <c r="B52" s="1"/>
  <c r="F54" i="1"/>
  <c r="H54" s="1"/>
  <c r="J53"/>
  <c r="A48" i="2"/>
  <c r="B48" s="1"/>
  <c r="F50" i="1"/>
  <c r="C43" i="2"/>
  <c r="C42"/>
  <c r="H10" i="1"/>
  <c r="C52" i="2" l="1"/>
  <c r="F55" i="1"/>
  <c r="H55" s="1"/>
  <c r="J54"/>
  <c r="C53" i="2" s="1"/>
  <c r="G54" i="1"/>
  <c r="A53" i="2"/>
  <c r="B53" s="1"/>
  <c r="F51" i="1"/>
  <c r="G51" s="1"/>
  <c r="A49" i="2"/>
  <c r="B49" s="1"/>
  <c r="G50" i="1"/>
  <c r="J50"/>
  <c r="H50"/>
  <c r="C49" i="2" l="1"/>
  <c r="G55" i="1"/>
  <c r="B54" i="2"/>
  <c r="A54"/>
  <c r="G56" i="1"/>
  <c r="F56"/>
  <c r="H56"/>
  <c r="J55"/>
  <c r="C54" i="2" s="1"/>
  <c r="J51" i="1"/>
  <c r="A50" i="2"/>
  <c r="B51" s="1"/>
  <c r="B50"/>
  <c r="H51" i="1"/>
  <c r="J56" l="1"/>
  <c r="U9"/>
  <c r="C55" i="2"/>
  <c r="B55"/>
  <c r="A55"/>
  <c r="G57" i="1"/>
  <c r="N9" s="1"/>
  <c r="H57"/>
  <c r="V9" s="1"/>
  <c r="F57"/>
  <c r="K10" s="1"/>
  <c r="M14" s="1"/>
  <c r="J57"/>
  <c r="Q9" s="1"/>
  <c r="C50" i="2"/>
  <c r="T9" i="1" l="1"/>
  <c r="P9"/>
  <c r="O9"/>
  <c r="R9"/>
  <c r="S9"/>
  <c r="A56" i="2"/>
  <c r="B56" s="1"/>
  <c r="C56"/>
  <c r="J58" i="1"/>
  <c r="F58"/>
  <c r="G58" s="1"/>
  <c r="H58" l="1"/>
  <c r="C57" i="2"/>
  <c r="B57"/>
  <c r="A57"/>
  <c r="M18" i="1"/>
  <c r="M19" l="1"/>
  <c r="P2" s="1"/>
  <c r="F4" i="2"/>
  <c r="E4"/>
  <c r="G4"/>
</calcChain>
</file>

<file path=xl/comments1.xml><?xml version="1.0" encoding="utf-8"?>
<comments xmlns="http://schemas.openxmlformats.org/spreadsheetml/2006/main">
  <authors>
    <author>Николай</author>
  </authors>
  <commentList>
    <comment ref="B29" authorId="0">
      <text>
        <r>
          <rPr>
            <sz val="12"/>
            <color indexed="81"/>
            <rFont val="Tahoma"/>
            <family val="2"/>
            <charset val="204"/>
          </rPr>
          <t>Замена щитка приборов. 
Пробег - 18735 км.</t>
        </r>
      </text>
    </comment>
    <comment ref="C49" authorId="0">
      <text>
        <r>
          <rPr>
            <b/>
            <sz val="9"/>
            <color indexed="81"/>
            <rFont val="Tahoma"/>
            <charset val="1"/>
          </rPr>
          <t>Бонус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50" authorId="0">
      <text>
        <r>
          <rPr>
            <b/>
            <sz val="9"/>
            <color indexed="81"/>
            <rFont val="Tahoma"/>
            <charset val="1"/>
          </rPr>
          <t>Купавна:
18.02.2016 г.
24.02.2016 г.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50" authorId="0">
      <text>
        <r>
          <rPr>
            <b/>
            <sz val="9"/>
            <color indexed="81"/>
            <rFont val="Tahoma"/>
            <charset val="1"/>
          </rPr>
          <t>Бонус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51" authorId="0">
      <text>
        <r>
          <rPr>
            <b/>
            <sz val="9"/>
            <color indexed="81"/>
            <rFont val="Tahoma"/>
            <charset val="1"/>
          </rPr>
          <t>Купавна:
26.02.2016 г.
29.02.2016 г.
01.03.2016 г.</t>
        </r>
      </text>
    </comment>
  </commentList>
</comments>
</file>

<file path=xl/sharedStrings.xml><?xml version="1.0" encoding="utf-8"?>
<sst xmlns="http://schemas.openxmlformats.org/spreadsheetml/2006/main" count="88" uniqueCount="33">
  <si>
    <t>Дата</t>
  </si>
  <si>
    <t>Одометр</t>
  </si>
  <si>
    <t>Добавлено</t>
  </si>
  <si>
    <t>Стоимость</t>
  </si>
  <si>
    <t>Цена за литр</t>
  </si>
  <si>
    <t>Бензин</t>
  </si>
  <si>
    <t>Стоимость
руб/км</t>
  </si>
  <si>
    <t xml:space="preserve"> -</t>
  </si>
  <si>
    <t>Суммарный
пробег
км</t>
  </si>
  <si>
    <t>БП</t>
  </si>
  <si>
    <t>ШЕЛЛ</t>
  </si>
  <si>
    <t>Расход
л/100 км</t>
  </si>
  <si>
    <t>мин</t>
  </si>
  <si>
    <t>макс</t>
  </si>
  <si>
    <t>среднее</t>
  </si>
  <si>
    <t>До тех.обслуживания осталось =</t>
  </si>
  <si>
    <t>км</t>
  </si>
  <si>
    <t xml:space="preserve">Предпологаемая дата ТО = </t>
  </si>
  <si>
    <t>Средне-суточный пробег</t>
  </si>
  <si>
    <t>ТНК</t>
  </si>
  <si>
    <t>-</t>
  </si>
  <si>
    <t>Средне-суточный
пробег между
заправками</t>
  </si>
  <si>
    <t>Бензо-
колонка</t>
  </si>
  <si>
    <t>Средне-суточный
пробег между заправками</t>
  </si>
  <si>
    <t>Стоимость руб/км</t>
  </si>
  <si>
    <t>Пробег
между
заправками</t>
  </si>
  <si>
    <t>Расход л/100км</t>
  </si>
  <si>
    <t>Интервал</t>
  </si>
  <si>
    <t>Средне-
суточный
(руб.)</t>
  </si>
  <si>
    <t>Мин</t>
  </si>
  <si>
    <t>Среднее</t>
  </si>
  <si>
    <t>Макс</t>
  </si>
  <si>
    <t>Дата предыдущего ТО:</t>
  </si>
</sst>
</file>

<file path=xl/styles.xml><?xml version="1.0" encoding="utf-8"?>
<styleSheet xmlns="http://schemas.openxmlformats.org/spreadsheetml/2006/main">
  <numFmts count="2">
    <numFmt numFmtId="164" formatCode="_-* #,##0.00&quot;р.&quot;_-;\-* #,##0.00&quot;р.&quot;_-;_-* &quot;-&quot;??&quot;р.&quot;_-;_-@_-"/>
    <numFmt numFmtId="165" formatCode="#,##0.00&quot;р.&quot;"/>
  </numFmts>
  <fonts count="7">
    <font>
      <sz val="12"/>
      <color theme="1"/>
      <name val="Times New Roman"/>
      <family val="2"/>
      <charset val="204"/>
    </font>
    <font>
      <sz val="12"/>
      <color theme="1"/>
      <name val="Times New Roman"/>
      <family val="2"/>
      <charset val="204"/>
    </font>
    <font>
      <sz val="16"/>
      <color theme="1"/>
      <name val="Times New Roman"/>
      <family val="2"/>
      <charset val="204"/>
    </font>
    <font>
      <sz val="12"/>
      <color indexed="81"/>
      <name val="Tahoma"/>
      <family val="2"/>
      <charset val="204"/>
    </font>
    <font>
      <b/>
      <sz val="12"/>
      <color theme="1"/>
      <name val="Times New Roman"/>
      <family val="1"/>
      <charset val="204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7">
    <xf numFmtId="0" fontId="0" fillId="0" borderId="0" xfId="0"/>
    <xf numFmtId="0" fontId="0" fillId="0" borderId="0" xfId="0" applyAlignment="1">
      <alignment horizontal="center" vertical="center"/>
    </xf>
    <xf numFmtId="165" fontId="0" fillId="0" borderId="1" xfId="0" applyNumberFormat="1" applyBorder="1" applyProtection="1">
      <protection locked="0"/>
    </xf>
    <xf numFmtId="14" fontId="0" fillId="0" borderId="6" xfId="0" applyNumberFormat="1" applyBorder="1" applyProtection="1">
      <protection locked="0"/>
    </xf>
    <xf numFmtId="0" fontId="0" fillId="0" borderId="0" xfId="0" applyAlignment="1">
      <alignment horizontal="center"/>
    </xf>
    <xf numFmtId="14" fontId="0" fillId="0" borderId="2" xfId="0" applyNumberFormat="1" applyBorder="1" applyProtection="1"/>
    <xf numFmtId="165" fontId="0" fillId="0" borderId="3" xfId="0" applyNumberFormat="1" applyBorder="1" applyProtection="1"/>
    <xf numFmtId="1" fontId="0" fillId="0" borderId="3" xfId="0" applyNumberFormat="1" applyBorder="1" applyAlignment="1" applyProtection="1">
      <alignment horizontal="center" vertical="center"/>
    </xf>
    <xf numFmtId="1" fontId="0" fillId="0" borderId="7" xfId="0" applyNumberFormat="1" applyFill="1" applyBorder="1" applyAlignment="1" applyProtection="1">
      <alignment horizontal="center" vertical="center"/>
    </xf>
    <xf numFmtId="14" fontId="0" fillId="0" borderId="6" xfId="0" applyNumberFormat="1" applyBorder="1" applyProtection="1"/>
    <xf numFmtId="165" fontId="0" fillId="0" borderId="1" xfId="0" applyNumberFormat="1" applyBorder="1" applyProtection="1"/>
    <xf numFmtId="2" fontId="0" fillId="0" borderId="1" xfId="0" applyNumberFormat="1" applyBorder="1" applyAlignment="1" applyProtection="1">
      <alignment horizontal="right"/>
    </xf>
    <xf numFmtId="2" fontId="0" fillId="0" borderId="8" xfId="0" applyNumberFormat="1" applyBorder="1" applyAlignment="1" applyProtection="1">
      <alignment horizontal="center"/>
    </xf>
    <xf numFmtId="0" fontId="0" fillId="0" borderId="16" xfId="0" applyBorder="1" applyAlignment="1">
      <alignment horizontal="center" vertical="center"/>
    </xf>
    <xf numFmtId="0" fontId="0" fillId="0" borderId="6" xfId="0" applyBorder="1" applyProtection="1">
      <protection locked="0"/>
    </xf>
    <xf numFmtId="2" fontId="0" fillId="0" borderId="5" xfId="0" applyNumberFormat="1" applyBorder="1" applyAlignment="1" applyProtection="1">
      <alignment horizontal="right"/>
    </xf>
    <xf numFmtId="1" fontId="0" fillId="0" borderId="20" xfId="0" applyNumberFormat="1" applyBorder="1" applyProtection="1"/>
    <xf numFmtId="1" fontId="0" fillId="0" borderId="21" xfId="0" applyNumberFormat="1" applyBorder="1" applyProtection="1"/>
    <xf numFmtId="0" fontId="0" fillId="0" borderId="21" xfId="0" applyBorder="1" applyProtection="1">
      <protection locked="0"/>
    </xf>
    <xf numFmtId="2" fontId="0" fillId="0" borderId="2" xfId="0" applyNumberFormat="1" applyBorder="1" applyProtection="1"/>
    <xf numFmtId="164" fontId="0" fillId="0" borderId="20" xfId="1" applyFont="1" applyBorder="1" applyProtection="1"/>
    <xf numFmtId="2" fontId="0" fillId="0" borderId="6" xfId="0" applyNumberFormat="1" applyBorder="1" applyProtection="1"/>
    <xf numFmtId="164" fontId="0" fillId="0" borderId="21" xfId="1" applyFont="1" applyBorder="1" applyProtection="1"/>
    <xf numFmtId="2" fontId="0" fillId="0" borderId="6" xfId="0" applyNumberFormat="1" applyBorder="1" applyProtection="1">
      <protection locked="0"/>
    </xf>
    <xf numFmtId="164" fontId="0" fillId="0" borderId="22" xfId="1" applyFont="1" applyBorder="1" applyProtection="1"/>
    <xf numFmtId="1" fontId="0" fillId="0" borderId="2" xfId="0" applyNumberFormat="1" applyBorder="1" applyAlignment="1" applyProtection="1">
      <alignment horizontal="center" vertical="center"/>
    </xf>
    <xf numFmtId="1" fontId="0" fillId="0" borderId="20" xfId="0" applyNumberFormat="1" applyBorder="1" applyAlignment="1" applyProtection="1">
      <alignment horizontal="center" vertical="center"/>
    </xf>
    <xf numFmtId="1" fontId="0" fillId="0" borderId="6" xfId="0" applyNumberFormat="1" applyBorder="1" applyAlignment="1" applyProtection="1">
      <alignment horizontal="center" vertical="center"/>
    </xf>
    <xf numFmtId="1" fontId="0" fillId="0" borderId="4" xfId="0" applyNumberFormat="1" applyBorder="1" applyAlignment="1" applyProtection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0" xfId="0" applyBorder="1"/>
    <xf numFmtId="0" fontId="0" fillId="0" borderId="0" xfId="0" applyProtection="1"/>
    <xf numFmtId="1" fontId="4" fillId="0" borderId="0" xfId="0" applyNumberFormat="1" applyFont="1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  <xf numFmtId="165" fontId="0" fillId="0" borderId="29" xfId="0" applyNumberFormat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14" fontId="0" fillId="0" borderId="0" xfId="0" applyNumberFormat="1"/>
    <xf numFmtId="0" fontId="0" fillId="0" borderId="21" xfId="0" applyBorder="1" applyProtection="1"/>
    <xf numFmtId="1" fontId="4" fillId="0" borderId="13" xfId="0" applyNumberFormat="1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2" fontId="0" fillId="0" borderId="9" xfId="0" applyNumberFormat="1" applyBorder="1" applyAlignment="1" applyProtection="1">
      <alignment horizontal="center"/>
    </xf>
    <xf numFmtId="0" fontId="0" fillId="0" borderId="34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2" fontId="0" fillId="0" borderId="29" xfId="0" applyNumberFormat="1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0" xfId="0" applyBorder="1" applyProtection="1"/>
    <xf numFmtId="0" fontId="0" fillId="0" borderId="0" xfId="0" applyAlignment="1" applyProtection="1">
      <alignment horizontal="center" vertical="center" wrapText="1"/>
      <protection hidden="1"/>
    </xf>
    <xf numFmtId="0" fontId="0" fillId="0" borderId="0" xfId="0" applyAlignment="1" applyProtection="1">
      <alignment horizontal="center" vertical="center"/>
      <protection hidden="1"/>
    </xf>
    <xf numFmtId="0" fontId="0" fillId="0" borderId="0" xfId="0" applyProtection="1">
      <protection hidden="1"/>
    </xf>
    <xf numFmtId="14" fontId="0" fillId="0" borderId="0" xfId="0" applyNumberFormat="1" applyProtection="1">
      <protection hidden="1"/>
    </xf>
    <xf numFmtId="164" fontId="0" fillId="0" borderId="0" xfId="1" applyFont="1" applyProtection="1">
      <protection hidden="1"/>
    </xf>
    <xf numFmtId="164" fontId="0" fillId="0" borderId="0" xfId="0" applyNumberFormat="1" applyProtection="1">
      <protection hidden="1"/>
    </xf>
    <xf numFmtId="0" fontId="0" fillId="0" borderId="15" xfId="0" applyBorder="1" applyProtection="1">
      <protection locked="0"/>
    </xf>
    <xf numFmtId="0" fontId="0" fillId="0" borderId="45" xfId="0" applyBorder="1" applyProtection="1">
      <protection locked="0"/>
    </xf>
    <xf numFmtId="2" fontId="0" fillId="0" borderId="15" xfId="0" applyNumberFormat="1" applyBorder="1" applyProtection="1">
      <protection locked="0"/>
    </xf>
    <xf numFmtId="165" fontId="0" fillId="0" borderId="16" xfId="0" applyNumberFormat="1" applyBorder="1" applyProtection="1">
      <protection locked="0"/>
    </xf>
    <xf numFmtId="164" fontId="0" fillId="0" borderId="45" xfId="1" applyFont="1" applyBorder="1" applyProtection="1"/>
    <xf numFmtId="1" fontId="0" fillId="0" borderId="15" xfId="0" applyNumberFormat="1" applyBorder="1" applyAlignment="1" applyProtection="1">
      <alignment horizontal="center" vertical="center"/>
    </xf>
    <xf numFmtId="2" fontId="0" fillId="0" borderId="16" xfId="0" applyNumberFormat="1" applyBorder="1" applyAlignment="1" applyProtection="1">
      <alignment horizontal="right"/>
    </xf>
    <xf numFmtId="2" fontId="0" fillId="0" borderId="19" xfId="0" applyNumberFormat="1" applyBorder="1" applyAlignment="1" applyProtection="1">
      <alignment horizontal="center"/>
    </xf>
    <xf numFmtId="0" fontId="0" fillId="0" borderId="1" xfId="0" applyBorder="1"/>
    <xf numFmtId="0" fontId="0" fillId="0" borderId="6" xfId="0" applyBorder="1"/>
    <xf numFmtId="0" fontId="0" fillId="0" borderId="21" xfId="0" applyBorder="1"/>
    <xf numFmtId="0" fontId="0" fillId="0" borderId="4" xfId="0" applyBorder="1"/>
    <xf numFmtId="0" fontId="0" fillId="0" borderId="22" xfId="0" applyBorder="1"/>
    <xf numFmtId="0" fontId="0" fillId="0" borderId="5" xfId="0" applyBorder="1"/>
    <xf numFmtId="0" fontId="0" fillId="0" borderId="8" xfId="0" applyBorder="1" applyAlignment="1" applyProtection="1">
      <alignment horizontal="center"/>
    </xf>
    <xf numFmtId="0" fontId="0" fillId="0" borderId="8" xfId="0" applyBorder="1" applyAlignment="1" applyProtection="1">
      <alignment horizontal="center"/>
      <protection locked="0"/>
    </xf>
    <xf numFmtId="0" fontId="0" fillId="0" borderId="19" xfId="0" applyBorder="1" applyAlignment="1" applyProtection="1">
      <alignment horizontal="center"/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0" xfId="0" applyAlignment="1">
      <alignment horizontal="right" vertical="center"/>
    </xf>
    <xf numFmtId="14" fontId="4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2" fontId="2" fillId="0" borderId="2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2" fontId="2" fillId="0" borderId="25" xfId="0" applyNumberFormat="1" applyFont="1" applyBorder="1" applyAlignment="1">
      <alignment horizontal="center" vertical="center"/>
    </xf>
    <xf numFmtId="2" fontId="2" fillId="0" borderId="26" xfId="0" applyNumberFormat="1" applyFont="1" applyBorder="1" applyAlignment="1">
      <alignment horizontal="center" vertical="center"/>
    </xf>
    <xf numFmtId="2" fontId="2" fillId="0" borderId="20" xfId="0" applyNumberFormat="1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0" fillId="0" borderId="35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0" fontId="0" fillId="0" borderId="42" xfId="0" applyBorder="1" applyAlignment="1">
      <alignment horizontal="center" vertical="center" wrapText="1"/>
    </xf>
    <xf numFmtId="0" fontId="0" fillId="0" borderId="43" xfId="0" applyBorder="1" applyAlignment="1">
      <alignment horizontal="center" vertical="center" wrapText="1"/>
    </xf>
    <xf numFmtId="0" fontId="0" fillId="0" borderId="44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30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/>
    </xf>
    <xf numFmtId="0" fontId="0" fillId="0" borderId="0" xfId="0" applyBorder="1" applyAlignment="1">
      <alignment horizontal="right" vertical="center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/>
    </xf>
    <xf numFmtId="0" fontId="0" fillId="0" borderId="14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/>
    </xf>
    <xf numFmtId="0" fontId="0" fillId="0" borderId="27" xfId="0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/>
    </xf>
    <xf numFmtId="1" fontId="0" fillId="0" borderId="0" xfId="0" applyNumberFormat="1"/>
  </cellXfs>
  <cellStyles count="2">
    <cellStyle name="Денежный" xfId="1" builtinId="4"/>
    <cellStyle name="Обычный" xfId="0" builtinId="0"/>
  </cellStyles>
  <dxfs count="8"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/>
            </a:pPr>
            <a:r>
              <a:rPr lang="ru-RU"/>
              <a:t>Расход л/100 км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val>
            <c:numRef>
              <c:f>Основной!$G$4:$G$150</c:f>
              <c:numCache>
                <c:formatCode>0.00</c:formatCode>
                <c:ptCount val="147"/>
                <c:pt idx="0">
                  <c:v>9.8864734299516908</c:v>
                </c:pt>
                <c:pt idx="1">
                  <c:v>9.85611510791367</c:v>
                </c:pt>
                <c:pt idx="2">
                  <c:v>12.17391304347826</c:v>
                </c:pt>
                <c:pt idx="3">
                  <c:v>10.590243902439026</c:v>
                </c:pt>
                <c:pt idx="4">
                  <c:v>9.5903307888040707</c:v>
                </c:pt>
                <c:pt idx="5">
                  <c:v>10.278325123152708</c:v>
                </c:pt>
                <c:pt idx="6">
                  <c:v>8.5623678646934458</c:v>
                </c:pt>
                <c:pt idx="7">
                  <c:v>11.304147465437788</c:v>
                </c:pt>
                <c:pt idx="8">
                  <c:v>12.016620498614959</c:v>
                </c:pt>
                <c:pt idx="9">
                  <c:v>9.2850000000000001</c:v>
                </c:pt>
                <c:pt idx="10">
                  <c:v>7.5363247863247871</c:v>
                </c:pt>
                <c:pt idx="11">
                  <c:v>9.386075949367088</c:v>
                </c:pt>
                <c:pt idx="12">
                  <c:v>11.224543080939949</c:v>
                </c:pt>
                <c:pt idx="13">
                  <c:v>8.8443877551020407</c:v>
                </c:pt>
                <c:pt idx="14">
                  <c:v>9.9211195928753195</c:v>
                </c:pt>
                <c:pt idx="15">
                  <c:v>7.848351648351648</c:v>
                </c:pt>
                <c:pt idx="16">
                  <c:v>11.077540106951872</c:v>
                </c:pt>
                <c:pt idx="17">
                  <c:v>6.5632911392405067</c:v>
                </c:pt>
                <c:pt idx="18">
                  <c:v>11.518518518518519</c:v>
                </c:pt>
                <c:pt idx="19">
                  <c:v>7.3528138528138527</c:v>
                </c:pt>
                <c:pt idx="20">
                  <c:v>9.2339544513457561</c:v>
                </c:pt>
                <c:pt idx="21">
                  <c:v>10.117773019271949</c:v>
                </c:pt>
                <c:pt idx="22">
                  <c:v>8.1934865900383151</c:v>
                </c:pt>
                <c:pt idx="23">
                  <c:v>12.584958217270195</c:v>
                </c:pt>
                <c:pt idx="24">
                  <c:v>6.6485355648535567</c:v>
                </c:pt>
                <c:pt idx="25">
                  <c:v>9.6844444444444449</c:v>
                </c:pt>
                <c:pt idx="26">
                  <c:v>11.464379947229553</c:v>
                </c:pt>
                <c:pt idx="27">
                  <c:v>9.3023255813953494</c:v>
                </c:pt>
                <c:pt idx="28">
                  <c:v>8.1418312387791758</c:v>
                </c:pt>
                <c:pt idx="29">
                  <c:v>7.2304900181488208</c:v>
                </c:pt>
                <c:pt idx="30">
                  <c:v>9.5859213250517588</c:v>
                </c:pt>
                <c:pt idx="31">
                  <c:v>10.082514734774067</c:v>
                </c:pt>
                <c:pt idx="32">
                  <c:v>6.8807339449541285</c:v>
                </c:pt>
                <c:pt idx="33">
                  <c:v>10.810810810810811</c:v>
                </c:pt>
                <c:pt idx="34">
                  <c:v>8.695652173913043</c:v>
                </c:pt>
                <c:pt idx="35">
                  <c:v>8.695652173913043</c:v>
                </c:pt>
                <c:pt idx="36">
                  <c:v>10.050251256281408</c:v>
                </c:pt>
                <c:pt idx="37">
                  <c:v>10.075566750629724</c:v>
                </c:pt>
                <c:pt idx="38">
                  <c:v>10.840108401084011</c:v>
                </c:pt>
                <c:pt idx="39">
                  <c:v>12.944983818770226</c:v>
                </c:pt>
                <c:pt idx="40">
                  <c:v>12.658227848101266</c:v>
                </c:pt>
                <c:pt idx="41">
                  <c:v>13.333333333333334</c:v>
                </c:pt>
                <c:pt idx="42">
                  <c:v>15.503875968992247</c:v>
                </c:pt>
                <c:pt idx="43">
                  <c:v>9.1145833333333321</c:v>
                </c:pt>
                <c:pt idx="44">
                  <c:v>15.325670498084291</c:v>
                </c:pt>
                <c:pt idx="45">
                  <c:v>7.389162561576355</c:v>
                </c:pt>
                <c:pt idx="46">
                  <c:v>10.62148337595908</c:v>
                </c:pt>
                <c:pt idx="47">
                  <c:v>7.7349137931034484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</c:numCache>
            </c:numRef>
          </c:val>
        </c:ser>
        <c:axId val="122684544"/>
        <c:axId val="122686080"/>
      </c:barChart>
      <c:catAx>
        <c:axId val="122684544"/>
        <c:scaling>
          <c:orientation val="minMax"/>
        </c:scaling>
        <c:axPos val="b"/>
        <c:majorGridlines/>
        <c:majorTickMark val="none"/>
        <c:tickLblPos val="nextTo"/>
        <c:crossAx val="122686080"/>
        <c:crosses val="autoZero"/>
        <c:auto val="1"/>
        <c:lblAlgn val="ctr"/>
        <c:lblOffset val="100"/>
      </c:catAx>
      <c:valAx>
        <c:axId val="122686080"/>
        <c:scaling>
          <c:orientation val="minMax"/>
          <c:min val="6"/>
        </c:scaling>
        <c:axPos val="l"/>
        <c:majorGridlines/>
        <c:minorGridlines/>
        <c:numFmt formatCode="0.00" sourceLinked="0"/>
        <c:majorTickMark val="none"/>
        <c:tickLblPos val="nextTo"/>
        <c:crossAx val="122684544"/>
        <c:crosses val="autoZero"/>
        <c:crossBetween val="between"/>
      </c:valAx>
    </c:plotArea>
    <c:plotVisOnly val="1"/>
  </c:chart>
  <c:spPr>
    <a:blipFill dpi="0" rotWithShape="1">
      <a:blip xmlns:r="http://schemas.openxmlformats.org/officeDocument/2006/relationships" r:embed="rId1">
        <a:alphaModFix amt="50000"/>
      </a:blip>
      <a:srcRect/>
      <a:tile tx="0" ty="0" sx="100000" sy="100000" flip="none" algn="tl"/>
    </a:blipFill>
    <a:ln>
      <a:solidFill>
        <a:srgbClr val="FF0000"/>
      </a:solidFill>
    </a:ln>
    <a:effectLst>
      <a:outerShdw blurRad="50800" dist="38100" algn="l" rotWithShape="0">
        <a:srgbClr val="FFFF00">
          <a:alpha val="40000"/>
        </a:srgbClr>
      </a:outerShdw>
    </a:effectLst>
  </c:spPr>
  <c:printSettings>
    <c:headerFooter/>
    <c:pageMargins b="0.7500000000000121" l="0.70000000000000062" r="0.70000000000000062" t="0.750000000000012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/>
            </a:pPr>
            <a:r>
              <a:rPr lang="ru-RU"/>
              <a:t>Пробег между заправками</a:t>
            </a:r>
          </a:p>
        </c:rich>
      </c:tx>
      <c:layout>
        <c:manualLayout>
          <c:xMode val="edge"/>
          <c:yMode val="edge"/>
          <c:x val="0.33515748544740975"/>
          <c:y val="0"/>
        </c:manualLayout>
      </c:layout>
    </c:title>
    <c:plotArea>
      <c:layout>
        <c:manualLayout>
          <c:layoutTarget val="inner"/>
          <c:xMode val="edge"/>
          <c:yMode val="edge"/>
          <c:x val="5.3831595403559147E-2"/>
          <c:y val="0.10353434081609372"/>
          <c:w val="0.93572778144408264"/>
          <c:h val="0.8036341109535301"/>
        </c:manualLayout>
      </c:layout>
      <c:barChart>
        <c:barDir val="col"/>
        <c:grouping val="clustered"/>
        <c:ser>
          <c:idx val="0"/>
          <c:order val="0"/>
          <c:val>
            <c:numRef>
              <c:f>Основной!$F$4:$F$150</c:f>
              <c:numCache>
                <c:formatCode>0</c:formatCode>
                <c:ptCount val="147"/>
                <c:pt idx="0">
                  <c:v>414</c:v>
                </c:pt>
                <c:pt idx="1">
                  <c:v>417</c:v>
                </c:pt>
                <c:pt idx="2">
                  <c:v>368</c:v>
                </c:pt>
                <c:pt idx="3">
                  <c:v>410</c:v>
                </c:pt>
                <c:pt idx="4">
                  <c:v>393</c:v>
                </c:pt>
                <c:pt idx="5">
                  <c:v>406</c:v>
                </c:pt>
                <c:pt idx="6">
                  <c:v>473</c:v>
                </c:pt>
                <c:pt idx="7">
                  <c:v>434</c:v>
                </c:pt>
                <c:pt idx="8">
                  <c:v>361</c:v>
                </c:pt>
                <c:pt idx="9">
                  <c:v>400</c:v>
                </c:pt>
                <c:pt idx="10">
                  <c:v>468</c:v>
                </c:pt>
                <c:pt idx="11">
                  <c:v>474</c:v>
                </c:pt>
                <c:pt idx="12">
                  <c:v>383</c:v>
                </c:pt>
                <c:pt idx="13">
                  <c:v>392</c:v>
                </c:pt>
                <c:pt idx="14">
                  <c:v>393</c:v>
                </c:pt>
                <c:pt idx="15">
                  <c:v>455</c:v>
                </c:pt>
                <c:pt idx="16">
                  <c:v>374</c:v>
                </c:pt>
                <c:pt idx="17">
                  <c:v>474</c:v>
                </c:pt>
                <c:pt idx="18">
                  <c:v>378</c:v>
                </c:pt>
                <c:pt idx="19">
                  <c:v>462</c:v>
                </c:pt>
                <c:pt idx="20">
                  <c:v>483</c:v>
                </c:pt>
                <c:pt idx="21">
                  <c:v>467</c:v>
                </c:pt>
                <c:pt idx="22">
                  <c:v>522</c:v>
                </c:pt>
                <c:pt idx="23">
                  <c:v>359</c:v>
                </c:pt>
                <c:pt idx="24">
                  <c:v>478</c:v>
                </c:pt>
                <c:pt idx="25">
                  <c:v>450</c:v>
                </c:pt>
                <c:pt idx="26">
                  <c:v>379</c:v>
                </c:pt>
                <c:pt idx="27">
                  <c:v>430</c:v>
                </c:pt>
                <c:pt idx="28">
                  <c:v>557</c:v>
                </c:pt>
                <c:pt idx="29">
                  <c:v>551</c:v>
                </c:pt>
                <c:pt idx="30">
                  <c:v>483</c:v>
                </c:pt>
                <c:pt idx="31">
                  <c:v>509</c:v>
                </c:pt>
                <c:pt idx="32">
                  <c:v>436</c:v>
                </c:pt>
                <c:pt idx="33">
                  <c:v>370</c:v>
                </c:pt>
                <c:pt idx="34">
                  <c:v>460</c:v>
                </c:pt>
                <c:pt idx="35">
                  <c:v>460</c:v>
                </c:pt>
                <c:pt idx="36">
                  <c:v>398</c:v>
                </c:pt>
                <c:pt idx="37">
                  <c:v>397</c:v>
                </c:pt>
                <c:pt idx="38">
                  <c:v>369</c:v>
                </c:pt>
                <c:pt idx="39">
                  <c:v>309</c:v>
                </c:pt>
                <c:pt idx="40">
                  <c:v>316</c:v>
                </c:pt>
                <c:pt idx="41">
                  <c:v>300</c:v>
                </c:pt>
                <c:pt idx="42">
                  <c:v>258</c:v>
                </c:pt>
                <c:pt idx="43">
                  <c:v>384</c:v>
                </c:pt>
                <c:pt idx="44">
                  <c:v>261</c:v>
                </c:pt>
                <c:pt idx="45">
                  <c:v>406</c:v>
                </c:pt>
                <c:pt idx="46">
                  <c:v>391</c:v>
                </c:pt>
                <c:pt idx="47">
                  <c:v>464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</c:numCache>
            </c:numRef>
          </c:val>
        </c:ser>
        <c:axId val="80541568"/>
        <c:axId val="80543104"/>
      </c:barChart>
      <c:catAx>
        <c:axId val="80541568"/>
        <c:scaling>
          <c:orientation val="minMax"/>
        </c:scaling>
        <c:axPos val="b"/>
        <c:majorGridlines/>
        <c:minorGridlines/>
        <c:tickLblPos val="nextTo"/>
        <c:crossAx val="80543104"/>
        <c:crosses val="autoZero"/>
        <c:auto val="1"/>
        <c:lblAlgn val="ctr"/>
        <c:lblOffset val="100"/>
      </c:catAx>
      <c:valAx>
        <c:axId val="80543104"/>
        <c:scaling>
          <c:orientation val="minMax"/>
          <c:max val="600"/>
          <c:min val="250"/>
        </c:scaling>
        <c:axPos val="l"/>
        <c:majorGridlines/>
        <c:minorGridlines/>
        <c:numFmt formatCode="0" sourceLinked="1"/>
        <c:tickLblPos val="nextTo"/>
        <c:crossAx val="80541568"/>
        <c:crosses val="autoZero"/>
        <c:crossBetween val="between"/>
      </c:valAx>
    </c:plotArea>
    <c:plotVisOnly val="1"/>
  </c:chart>
  <c:spPr>
    <a:blipFill dpi="0" rotWithShape="1">
      <a:blip xmlns:r="http://schemas.openxmlformats.org/officeDocument/2006/relationships" r:embed="rId1"/>
      <a:srcRect/>
      <a:tile tx="0" ty="0" sx="100000" sy="100000" flip="none" algn="ctr"/>
    </a:blipFill>
  </c:spPr>
  <c:printSettings>
    <c:headerFooter/>
    <c:pageMargins b="0.7500000000000081" l="0.70000000000000062" r="0.70000000000000062" t="0.750000000000008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/>
            </a:pPr>
            <a:r>
              <a:rPr lang="ru-RU"/>
              <a:t>Средне-суточный пробег между заправками</a:t>
            </a:r>
          </a:p>
        </c:rich>
      </c:tx>
      <c:layout>
        <c:manualLayout>
          <c:xMode val="edge"/>
          <c:yMode val="edge"/>
          <c:x val="0.20706455542021923"/>
          <c:y val="1.3888888888889089E-2"/>
        </c:manualLayout>
      </c:layout>
    </c:title>
    <c:plotArea>
      <c:layout/>
      <c:barChart>
        <c:barDir val="col"/>
        <c:grouping val="clustered"/>
        <c:ser>
          <c:idx val="0"/>
          <c:order val="0"/>
          <c:val>
            <c:numRef>
              <c:f>Основной!$J$4:$J$150</c:f>
              <c:numCache>
                <c:formatCode>0.00</c:formatCode>
                <c:ptCount val="147"/>
                <c:pt idx="0">
                  <c:v>46</c:v>
                </c:pt>
                <c:pt idx="1">
                  <c:v>29.785714285714285</c:v>
                </c:pt>
                <c:pt idx="2">
                  <c:v>36.799999999999997</c:v>
                </c:pt>
                <c:pt idx="3">
                  <c:v>82</c:v>
                </c:pt>
                <c:pt idx="4">
                  <c:v>56.142857142857146</c:v>
                </c:pt>
                <c:pt idx="5">
                  <c:v>45.111111111111114</c:v>
                </c:pt>
                <c:pt idx="6">
                  <c:v>52.555555555555557</c:v>
                </c:pt>
                <c:pt idx="7">
                  <c:v>43.4</c:v>
                </c:pt>
                <c:pt idx="8">
                  <c:v>45.125</c:v>
                </c:pt>
                <c:pt idx="9">
                  <c:v>57.142857142857146</c:v>
                </c:pt>
                <c:pt idx="10">
                  <c:v>58.5</c:v>
                </c:pt>
                <c:pt idx="11">
                  <c:v>59.25</c:v>
                </c:pt>
                <c:pt idx="12">
                  <c:v>47.875</c:v>
                </c:pt>
                <c:pt idx="13">
                  <c:v>65.333333333333329</c:v>
                </c:pt>
                <c:pt idx="14">
                  <c:v>65.5</c:v>
                </c:pt>
                <c:pt idx="15">
                  <c:v>56.875</c:v>
                </c:pt>
                <c:pt idx="16">
                  <c:v>93.5</c:v>
                </c:pt>
                <c:pt idx="17">
                  <c:v>67.714285714285708</c:v>
                </c:pt>
                <c:pt idx="18">
                  <c:v>42</c:v>
                </c:pt>
                <c:pt idx="19">
                  <c:v>46.2</c:v>
                </c:pt>
                <c:pt idx="20">
                  <c:v>43.909090909090907</c:v>
                </c:pt>
                <c:pt idx="21">
                  <c:v>58.375</c:v>
                </c:pt>
                <c:pt idx="22">
                  <c:v>40.153846153846153</c:v>
                </c:pt>
                <c:pt idx="23">
                  <c:v>35.9</c:v>
                </c:pt>
                <c:pt idx="24">
                  <c:v>53.111111111111114</c:v>
                </c:pt>
                <c:pt idx="25">
                  <c:v>34.615384615384613</c:v>
                </c:pt>
                <c:pt idx="26">
                  <c:v>37.9</c:v>
                </c:pt>
                <c:pt idx="27">
                  <c:v>53.75</c:v>
                </c:pt>
                <c:pt idx="28">
                  <c:v>46.416666666666664</c:v>
                </c:pt>
                <c:pt idx="29">
                  <c:v>78.714285714285708</c:v>
                </c:pt>
                <c:pt idx="30">
                  <c:v>69</c:v>
                </c:pt>
                <c:pt idx="31">
                  <c:v>56.555555555555557</c:v>
                </c:pt>
                <c:pt idx="32">
                  <c:v>62.285714285714285</c:v>
                </c:pt>
                <c:pt idx="33">
                  <c:v>74</c:v>
                </c:pt>
                <c:pt idx="34">
                  <c:v>65.714285714285708</c:v>
                </c:pt>
                <c:pt idx="35">
                  <c:v>41.81818181818182</c:v>
                </c:pt>
                <c:pt idx="36">
                  <c:v>39.799999999999997</c:v>
                </c:pt>
                <c:pt idx="37">
                  <c:v>44.111111111111114</c:v>
                </c:pt>
                <c:pt idx="38">
                  <c:v>24.6</c:v>
                </c:pt>
                <c:pt idx="39">
                  <c:v>16.263157894736842</c:v>
                </c:pt>
                <c:pt idx="40">
                  <c:v>21.066666666666666</c:v>
                </c:pt>
                <c:pt idx="41">
                  <c:v>15.789473684210526</c:v>
                </c:pt>
                <c:pt idx="42">
                  <c:v>15.176470588235293</c:v>
                </c:pt>
                <c:pt idx="43">
                  <c:v>42.666666666666664</c:v>
                </c:pt>
                <c:pt idx="44">
                  <c:v>43.5</c:v>
                </c:pt>
                <c:pt idx="45">
                  <c:v>45.111111111111114</c:v>
                </c:pt>
                <c:pt idx="46">
                  <c:v>48.875</c:v>
                </c:pt>
                <c:pt idx="47">
                  <c:v>92.8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</c:numCache>
            </c:numRef>
          </c:val>
        </c:ser>
        <c:axId val="117612544"/>
        <c:axId val="117614080"/>
      </c:barChart>
      <c:catAx>
        <c:axId val="117612544"/>
        <c:scaling>
          <c:orientation val="minMax"/>
        </c:scaling>
        <c:axPos val="b"/>
        <c:minorGridlines/>
        <c:majorTickMark val="none"/>
        <c:tickLblPos val="nextTo"/>
        <c:crossAx val="117614080"/>
        <c:crosses val="autoZero"/>
        <c:auto val="1"/>
        <c:lblAlgn val="ctr"/>
        <c:lblOffset val="100"/>
      </c:catAx>
      <c:valAx>
        <c:axId val="117614080"/>
        <c:scaling>
          <c:orientation val="minMax"/>
          <c:min val="15"/>
        </c:scaling>
        <c:axPos val="l"/>
        <c:majorGridlines/>
        <c:minorGridlines/>
        <c:numFmt formatCode="0" sourceLinked="0"/>
        <c:majorTickMark val="none"/>
        <c:tickLblPos val="nextTo"/>
        <c:spPr>
          <a:ln w="9525">
            <a:noFill/>
          </a:ln>
        </c:spPr>
        <c:crossAx val="117612544"/>
        <c:crosses val="autoZero"/>
        <c:crossBetween val="between"/>
        <c:majorUnit val="10"/>
        <c:minorUnit val="2"/>
      </c:valAx>
    </c:plotArea>
    <c:plotVisOnly val="1"/>
  </c:chart>
  <c:spPr>
    <a:solidFill>
      <a:schemeClr val="tx2">
        <a:lumMod val="20000"/>
        <a:lumOff val="80000"/>
      </a:schemeClr>
    </a:solidFill>
  </c:spPr>
  <c:txPr>
    <a:bodyPr/>
    <a:lstStyle/>
    <a:p>
      <a:pPr>
        <a:defRPr baseline="0"/>
      </a:pPr>
      <a:endParaRPr lang="ru-RU"/>
    </a:p>
  </c:txPr>
  <c:printSettings>
    <c:headerFooter/>
    <c:pageMargins b="0.75000000000000611" l="0.70000000000000062" r="0.70000000000000062" t="0.750000000000006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barChart>
        <c:barDir val="col"/>
        <c:grouping val="clustered"/>
        <c:ser>
          <c:idx val="0"/>
          <c:order val="0"/>
          <c:val>
            <c:numRef>
              <c:f>Дополнительный!$C$3:$C$62</c:f>
              <c:numCache>
                <c:formatCode>_-* #,##0.00"р."_-;\-* #,##0.00"р."_-;_-* "-"??"р."_-;_-@_-</c:formatCode>
                <c:ptCount val="60"/>
                <c:pt idx="0">
                  <c:v>144.57333333333335</c:v>
                </c:pt>
                <c:pt idx="1">
                  <c:v>91.271428571428558</c:v>
                </c:pt>
                <c:pt idx="2">
                  <c:v>139.28299999999999</c:v>
                </c:pt>
                <c:pt idx="3">
                  <c:v>269.98599999999999</c:v>
                </c:pt>
                <c:pt idx="4">
                  <c:v>167.39714285714285</c:v>
                </c:pt>
                <c:pt idx="5">
                  <c:v>150.64555555555555</c:v>
                </c:pt>
                <c:pt idx="6">
                  <c:v>146.20555555555555</c:v>
                </c:pt>
                <c:pt idx="7">
                  <c:v>160.37699999999998</c:v>
                </c:pt>
                <c:pt idx="8">
                  <c:v>177.26124999999999</c:v>
                </c:pt>
                <c:pt idx="9">
                  <c:v>173.44428571428571</c:v>
                </c:pt>
                <c:pt idx="10">
                  <c:v>143.68125000000001</c:v>
                </c:pt>
                <c:pt idx="11">
                  <c:v>181.24125000000001</c:v>
                </c:pt>
                <c:pt idx="12">
                  <c:v>175.13</c:v>
                </c:pt>
                <c:pt idx="13">
                  <c:v>188.31666666666669</c:v>
                </c:pt>
                <c:pt idx="14">
                  <c:v>211.78000000000003</c:v>
                </c:pt>
                <c:pt idx="15">
                  <c:v>145.47375</c:v>
                </c:pt>
                <c:pt idx="16">
                  <c:v>337.55</c:v>
                </c:pt>
                <c:pt idx="17">
                  <c:v>144.83857142857141</c:v>
                </c:pt>
                <c:pt idx="18">
                  <c:v>158.63111111111112</c:v>
                </c:pt>
                <c:pt idx="19">
                  <c:v>111.38800000000002</c:v>
                </c:pt>
                <c:pt idx="20">
                  <c:v>132.94818181818181</c:v>
                </c:pt>
                <c:pt idx="21">
                  <c:v>194.8475</c:v>
                </c:pt>
                <c:pt idx="22">
                  <c:v>108.53692307692309</c:v>
                </c:pt>
                <c:pt idx="23">
                  <c:v>149.04899999999998</c:v>
                </c:pt>
                <c:pt idx="24">
                  <c:v>116.49111111111112</c:v>
                </c:pt>
                <c:pt idx="25">
                  <c:v>111.93384615384616</c:v>
                </c:pt>
                <c:pt idx="26">
                  <c:v>145.07999999999998</c:v>
                </c:pt>
                <c:pt idx="27">
                  <c:v>166.95</c:v>
                </c:pt>
                <c:pt idx="28">
                  <c:v>126.56416666666667</c:v>
                </c:pt>
                <c:pt idx="29">
                  <c:v>195.15857142857138</c:v>
                </c:pt>
                <c:pt idx="30">
                  <c:v>214.30285714285714</c:v>
                </c:pt>
                <c:pt idx="31">
                  <c:v>186.46222222222224</c:v>
                </c:pt>
                <c:pt idx="32">
                  <c:v>140.14285714285714</c:v>
                </c:pt>
                <c:pt idx="33">
                  <c:v>263.2</c:v>
                </c:pt>
                <c:pt idx="34">
                  <c:v>187.99999999999997</c:v>
                </c:pt>
                <c:pt idx="35">
                  <c:v>119.63636363636364</c:v>
                </c:pt>
                <c:pt idx="36">
                  <c:v>131.6</c:v>
                </c:pt>
                <c:pt idx="37">
                  <c:v>146.22222222222223</c:v>
                </c:pt>
                <c:pt idx="38">
                  <c:v>87.733333333333334</c:v>
                </c:pt>
                <c:pt idx="39">
                  <c:v>69.263157894736835</c:v>
                </c:pt>
                <c:pt idx="40">
                  <c:v>87.733333333333334</c:v>
                </c:pt>
                <c:pt idx="41">
                  <c:v>68.84210526315789</c:v>
                </c:pt>
                <c:pt idx="42">
                  <c:v>76.941176470588232</c:v>
                </c:pt>
                <c:pt idx="43">
                  <c:v>126.38888888888889</c:v>
                </c:pt>
                <c:pt idx="44">
                  <c:v>216.66666666666669</c:v>
                </c:pt>
                <c:pt idx="45">
                  <c:v>108.33333333333334</c:v>
                </c:pt>
                <c:pt idx="46">
                  <c:v>162.97375</c:v>
                </c:pt>
                <c:pt idx="47">
                  <c:v>228.15200000000002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</c:numCache>
            </c:numRef>
          </c:val>
        </c:ser>
        <c:axId val="117792768"/>
        <c:axId val="117794304"/>
      </c:barChart>
      <c:catAx>
        <c:axId val="117792768"/>
        <c:scaling>
          <c:orientation val="minMax"/>
        </c:scaling>
        <c:axPos val="b"/>
        <c:tickLblPos val="nextTo"/>
        <c:crossAx val="117794304"/>
        <c:crosses val="autoZero"/>
        <c:auto val="1"/>
        <c:lblAlgn val="ctr"/>
        <c:lblOffset val="100"/>
      </c:catAx>
      <c:valAx>
        <c:axId val="117794304"/>
        <c:scaling>
          <c:orientation val="minMax"/>
        </c:scaling>
        <c:axPos val="l"/>
        <c:majorGridlines/>
        <c:numFmt formatCode="_-* #,##0.00&quot;р.&quot;_-;\-* #,##0.00&quot;р.&quot;_-;_-* &quot;-&quot;??&quot;р.&quot;_-;_-@_-" sourceLinked="1"/>
        <c:tickLblPos val="nextTo"/>
        <c:crossAx val="117792768"/>
        <c:crosses val="autoZero"/>
        <c:crossBetween val="between"/>
      </c:valAx>
    </c:plotArea>
    <c:plotVisOnly val="1"/>
  </c:chart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1226609</xdr:colOff>
      <xdr:row>10</xdr:row>
      <xdr:rowOff>9527</xdr:rowOff>
    </xdr:from>
    <xdr:to>
      <xdr:col>21</xdr:col>
      <xdr:colOff>666751</xdr:colOff>
      <xdr:row>26</xdr:row>
      <xdr:rowOff>1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9525</xdr:colOff>
      <xdr:row>42</xdr:row>
      <xdr:rowOff>1</xdr:rowOff>
    </xdr:from>
    <xdr:to>
      <xdr:col>21</xdr:col>
      <xdr:colOff>666750</xdr:colOff>
      <xdr:row>57</xdr:row>
      <xdr:rowOff>10584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1238248</xdr:colOff>
      <xdr:row>26</xdr:row>
      <xdr:rowOff>9524</xdr:rowOff>
    </xdr:from>
    <xdr:to>
      <xdr:col>21</xdr:col>
      <xdr:colOff>676274</xdr:colOff>
      <xdr:row>41</xdr:row>
      <xdr:rowOff>192616</xdr:rowOff>
    </xdr:to>
    <xdr:graphicFrame macro="">
      <xdr:nvGraphicFramePr>
        <xdr:cNvPr id="5" name="Диаграмма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9524</xdr:colOff>
      <xdr:row>5</xdr:row>
      <xdr:rowOff>9525</xdr:rowOff>
    </xdr:from>
    <xdr:to>
      <xdr:col>19</xdr:col>
      <xdr:colOff>685799</xdr:colOff>
      <xdr:row>19</xdr:row>
      <xdr:rowOff>9525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150"/>
  <sheetViews>
    <sheetView tabSelected="1" zoomScale="90" zoomScaleNormal="90" workbookViewId="0">
      <pane ySplit="2" topLeftCell="A29" activePane="bottomLeft" state="frozen"/>
      <selection pane="bottomLeft" activeCell="A52" sqref="A52"/>
    </sheetView>
  </sheetViews>
  <sheetFormatPr defaultRowHeight="15.75"/>
  <cols>
    <col min="1" max="1" width="9.875" bestFit="1" customWidth="1"/>
    <col min="3" max="4" width="10.125" bestFit="1" customWidth="1"/>
    <col min="5" max="5" width="11.75" bestFit="1" customWidth="1"/>
    <col min="6" max="6" width="10.125" bestFit="1" customWidth="1"/>
    <col min="8" max="8" width="10.125" bestFit="1" customWidth="1"/>
    <col min="9" max="9" width="7.625" style="4" bestFit="1" customWidth="1"/>
    <col min="10" max="10" width="16.25" style="4" bestFit="1" customWidth="1"/>
    <col min="11" max="11" width="11.125" bestFit="1" customWidth="1"/>
    <col min="12" max="12" width="10.375" bestFit="1" customWidth="1"/>
    <col min="13" max="13" width="9.875" bestFit="1" customWidth="1"/>
    <col min="14" max="14" width="5.875" bestFit="1" customWidth="1"/>
    <col min="15" max="15" width="7.5" bestFit="1" customWidth="1"/>
    <col min="16" max="16" width="9.875" bestFit="1" customWidth="1"/>
    <col min="17" max="17" width="7.25" bestFit="1" customWidth="1"/>
    <col min="18" max="18" width="7.5" bestFit="1" customWidth="1"/>
    <col min="19" max="19" width="7.25" bestFit="1" customWidth="1"/>
  </cols>
  <sheetData>
    <row r="1" spans="1:22">
      <c r="A1" s="95" t="s">
        <v>0</v>
      </c>
      <c r="B1" s="97" t="s">
        <v>1</v>
      </c>
      <c r="C1" s="97" t="s">
        <v>5</v>
      </c>
      <c r="D1" s="97"/>
      <c r="E1" s="97"/>
      <c r="F1" s="99" t="s">
        <v>25</v>
      </c>
      <c r="G1" s="110" t="s">
        <v>11</v>
      </c>
      <c r="H1" s="114" t="s">
        <v>6</v>
      </c>
      <c r="I1" s="106" t="s">
        <v>22</v>
      </c>
      <c r="J1" s="112" t="s">
        <v>21</v>
      </c>
      <c r="K1" s="40"/>
      <c r="L1" s="105" t="s">
        <v>15</v>
      </c>
      <c r="M1" s="105"/>
      <c r="N1" s="105"/>
      <c r="O1" s="105"/>
      <c r="P1" s="33">
        <f>11008-MAX(B29:B64)</f>
        <v>2073</v>
      </c>
      <c r="Q1" t="s">
        <v>16</v>
      </c>
    </row>
    <row r="2" spans="1:22" s="1" customFormat="1" ht="33" customHeight="1" thickBot="1">
      <c r="A2" s="96"/>
      <c r="B2" s="98"/>
      <c r="C2" s="13" t="s">
        <v>2</v>
      </c>
      <c r="D2" s="13" t="s">
        <v>3</v>
      </c>
      <c r="E2" s="13" t="s">
        <v>4</v>
      </c>
      <c r="F2" s="98"/>
      <c r="G2" s="111"/>
      <c r="H2" s="115"/>
      <c r="I2" s="109"/>
      <c r="J2" s="113"/>
      <c r="K2" s="40"/>
      <c r="L2" s="105" t="s">
        <v>17</v>
      </c>
      <c r="M2" s="74"/>
      <c r="N2" s="74"/>
      <c r="O2" s="74"/>
      <c r="P2" s="34">
        <f>IF(M19&lt;(T2+366),M19,T2+366)</f>
        <v>42476.674340440914</v>
      </c>
      <c r="Q2" s="74" t="s">
        <v>32</v>
      </c>
      <c r="R2" s="74"/>
      <c r="S2" s="74"/>
      <c r="T2" s="75">
        <v>42114</v>
      </c>
      <c r="U2" s="76"/>
    </row>
    <row r="3" spans="1:22">
      <c r="A3" s="5">
        <v>41980</v>
      </c>
      <c r="B3" s="16">
        <v>7951</v>
      </c>
      <c r="C3" s="19">
        <v>40.93</v>
      </c>
      <c r="D3" s="6">
        <v>1301.1600000000001</v>
      </c>
      <c r="E3" s="20">
        <f>IF(ISBLANK(C3)," ",(D3/C3))</f>
        <v>31.789885169802105</v>
      </c>
      <c r="F3" s="25" t="s">
        <v>7</v>
      </c>
      <c r="G3" s="7" t="s">
        <v>7</v>
      </c>
      <c r="H3" s="26" t="s">
        <v>7</v>
      </c>
      <c r="I3" s="8" t="s">
        <v>9</v>
      </c>
      <c r="J3" s="8" t="s">
        <v>20</v>
      </c>
    </row>
    <row r="4" spans="1:22" ht="16.5" thickBot="1">
      <c r="A4" s="9">
        <v>41989</v>
      </c>
      <c r="B4" s="17">
        <v>8365</v>
      </c>
      <c r="C4" s="21">
        <v>41.1</v>
      </c>
      <c r="D4" s="10">
        <v>1277.8</v>
      </c>
      <c r="E4" s="22">
        <f t="shared" ref="E4:E23" si="0">IF(ISBLANK(C4)," ",(D4/C4))</f>
        <v>31.090024330900242</v>
      </c>
      <c r="F4" s="27">
        <f>IF(ISBLANK(B4)," ",(B4-B3))</f>
        <v>414</v>
      </c>
      <c r="G4" s="11">
        <f>IF(ISBLANK(B4)," ",(C3/F4)*100)</f>
        <v>9.8864734299516908</v>
      </c>
      <c r="H4" s="22">
        <f>IF(ISBLANK(B4)," ",(D3/F4))</f>
        <v>3.1428985507246381</v>
      </c>
      <c r="I4" s="12" t="s">
        <v>9</v>
      </c>
      <c r="J4" s="12">
        <f>IF(ISBLANK(B4)," ",(F4/(A4-A3)))</f>
        <v>46</v>
      </c>
    </row>
    <row r="5" spans="1:22">
      <c r="A5" s="9">
        <v>42003</v>
      </c>
      <c r="B5" s="17">
        <v>8782</v>
      </c>
      <c r="C5" s="21">
        <v>44.8</v>
      </c>
      <c r="D5" s="10">
        <v>1392.83</v>
      </c>
      <c r="E5" s="22">
        <f t="shared" si="0"/>
        <v>31.089955357142859</v>
      </c>
      <c r="F5" s="27">
        <f t="shared" ref="F5:F23" si="1">IF(ISBLANK(B5)," ",(B5-B4))</f>
        <v>417</v>
      </c>
      <c r="G5" s="11">
        <f t="shared" ref="G5:G23" si="2">IF(ISBLANK(B5)," ",(C4/F5)*100)</f>
        <v>9.85611510791367</v>
      </c>
      <c r="H5" s="22">
        <f t="shared" ref="H5:H23" si="3">IF(ISBLANK(B5)," ",(D4/F5))</f>
        <v>3.0642685851318943</v>
      </c>
      <c r="I5" s="69" t="s">
        <v>9</v>
      </c>
      <c r="J5" s="12">
        <f t="shared" ref="J5:J68" si="4">IF(ISBLANK(B5)," ",(F5/(A5-A4)))</f>
        <v>29.785714285714285</v>
      </c>
      <c r="M5" s="31"/>
      <c r="Q5" s="86" t="s">
        <v>23</v>
      </c>
      <c r="R5" s="87"/>
      <c r="S5" s="88"/>
    </row>
    <row r="6" spans="1:22" ht="16.5" customHeight="1" thickBot="1">
      <c r="A6" s="9">
        <v>42013</v>
      </c>
      <c r="B6" s="17">
        <v>9150</v>
      </c>
      <c r="C6" s="21">
        <v>43.42</v>
      </c>
      <c r="D6" s="10">
        <v>1349.93</v>
      </c>
      <c r="E6" s="22">
        <f t="shared" si="0"/>
        <v>31.090050667894978</v>
      </c>
      <c r="F6" s="27">
        <f t="shared" si="1"/>
        <v>368</v>
      </c>
      <c r="G6" s="11">
        <f t="shared" si="2"/>
        <v>12.17391304347826</v>
      </c>
      <c r="H6" s="22">
        <f t="shared" si="3"/>
        <v>3.7848641304347823</v>
      </c>
      <c r="I6" s="69" t="s">
        <v>9</v>
      </c>
      <c r="J6" s="12">
        <f t="shared" si="4"/>
        <v>36.799999999999997</v>
      </c>
      <c r="M6" s="31"/>
      <c r="Q6" s="89"/>
      <c r="R6" s="90"/>
      <c r="S6" s="91"/>
    </row>
    <row r="7" spans="1:22" ht="16.5" thickBot="1">
      <c r="A7" s="9">
        <v>42018</v>
      </c>
      <c r="B7" s="17">
        <v>9560</v>
      </c>
      <c r="C7" s="21">
        <v>37.69</v>
      </c>
      <c r="D7" s="10">
        <v>1171.78</v>
      </c>
      <c r="E7" s="22">
        <f t="shared" si="0"/>
        <v>31.089944282302998</v>
      </c>
      <c r="F7" s="27">
        <f t="shared" si="1"/>
        <v>410</v>
      </c>
      <c r="G7" s="11">
        <f t="shared" si="2"/>
        <v>10.590243902439026</v>
      </c>
      <c r="H7" s="22">
        <f t="shared" si="3"/>
        <v>3.2925121951219514</v>
      </c>
      <c r="I7" s="69" t="s">
        <v>9</v>
      </c>
      <c r="J7" s="12">
        <f t="shared" si="4"/>
        <v>82</v>
      </c>
      <c r="K7" s="101" t="s">
        <v>8</v>
      </c>
      <c r="L7" s="103"/>
      <c r="M7" s="106" t="s">
        <v>18</v>
      </c>
      <c r="N7" s="79" t="s">
        <v>26</v>
      </c>
      <c r="O7" s="80"/>
      <c r="P7" s="100"/>
      <c r="Q7" s="92"/>
      <c r="R7" s="93"/>
      <c r="S7" s="94"/>
      <c r="T7" s="79" t="s">
        <v>24</v>
      </c>
      <c r="U7" s="80"/>
      <c r="V7" s="81"/>
    </row>
    <row r="8" spans="1:22" ht="16.5" customHeight="1" thickBot="1">
      <c r="A8" s="9">
        <v>42025</v>
      </c>
      <c r="B8" s="17">
        <v>9953</v>
      </c>
      <c r="C8" s="21">
        <v>41.73</v>
      </c>
      <c r="D8" s="10">
        <v>1355.81</v>
      </c>
      <c r="E8" s="22">
        <f t="shared" si="0"/>
        <v>32.490055116223338</v>
      </c>
      <c r="F8" s="27">
        <f t="shared" si="1"/>
        <v>393</v>
      </c>
      <c r="G8" s="11">
        <f t="shared" si="2"/>
        <v>9.5903307888040707</v>
      </c>
      <c r="H8" s="22">
        <f t="shared" si="3"/>
        <v>2.9816284987277353</v>
      </c>
      <c r="I8" s="69" t="s">
        <v>10</v>
      </c>
      <c r="J8" s="12">
        <f t="shared" si="4"/>
        <v>56.142857142857146</v>
      </c>
      <c r="K8" s="102"/>
      <c r="L8" s="104"/>
      <c r="M8" s="107"/>
      <c r="N8" s="36" t="s">
        <v>12</v>
      </c>
      <c r="O8" s="30" t="s">
        <v>14</v>
      </c>
      <c r="P8" s="42" t="s">
        <v>13</v>
      </c>
      <c r="Q8" s="45" t="s">
        <v>12</v>
      </c>
      <c r="R8" s="46" t="s">
        <v>14</v>
      </c>
      <c r="S8" s="47" t="s">
        <v>13</v>
      </c>
      <c r="T8" s="43" t="s">
        <v>12</v>
      </c>
      <c r="U8" s="30" t="s">
        <v>14</v>
      </c>
      <c r="V8" s="29" t="s">
        <v>13</v>
      </c>
    </row>
    <row r="9" spans="1:22" ht="16.5" customHeight="1">
      <c r="A9" s="9">
        <v>42034</v>
      </c>
      <c r="B9" s="17">
        <v>10359</v>
      </c>
      <c r="C9" s="21">
        <v>40.5</v>
      </c>
      <c r="D9" s="10">
        <v>1315.85</v>
      </c>
      <c r="E9" s="22">
        <f t="shared" si="0"/>
        <v>32.490123456790123</v>
      </c>
      <c r="F9" s="27">
        <f t="shared" si="1"/>
        <v>406</v>
      </c>
      <c r="G9" s="11">
        <f t="shared" si="2"/>
        <v>10.278325123152708</v>
      </c>
      <c r="H9" s="22">
        <f t="shared" si="3"/>
        <v>3.3394334975369455</v>
      </c>
      <c r="I9" s="69" t="s">
        <v>10</v>
      </c>
      <c r="J9" s="12">
        <f t="shared" si="4"/>
        <v>45.111111111111114</v>
      </c>
      <c r="K9" s="102"/>
      <c r="L9" s="104"/>
      <c r="M9" s="108"/>
      <c r="N9" s="77">
        <f>MIN(G4:G150)</f>
        <v>6.5632911392405067</v>
      </c>
      <c r="O9" s="82">
        <f>AVERAGE(G4:G150)</f>
        <v>9.9533776839669539</v>
      </c>
      <c r="P9" s="84">
        <f>MAX(G4:G150)</f>
        <v>15.503875968992247</v>
      </c>
      <c r="Q9" s="77">
        <f>MIN(J4:J150)</f>
        <v>15.176470588235293</v>
      </c>
      <c r="R9" s="82">
        <f>AVERAGE(J4:J150)</f>
        <v>49.974781136511979</v>
      </c>
      <c r="S9" s="84">
        <f>MAX(J4:J150)</f>
        <v>93.5</v>
      </c>
      <c r="T9" s="77">
        <f>MIN(H4:H150)</f>
        <v>2.1389662447257383</v>
      </c>
      <c r="U9" s="82">
        <f>AVERAGE(H4:H150)</f>
        <v>3.2443202919265612</v>
      </c>
      <c r="V9" s="84">
        <f>MAX(H4:H150)</f>
        <v>5.0697674418604652</v>
      </c>
    </row>
    <row r="10" spans="1:22" ht="16.5" customHeight="1" thickBot="1">
      <c r="A10" s="9">
        <v>42043</v>
      </c>
      <c r="B10" s="17">
        <v>10832</v>
      </c>
      <c r="C10" s="21">
        <v>49.06</v>
      </c>
      <c r="D10" s="10">
        <v>1603.77</v>
      </c>
      <c r="E10" s="22">
        <f t="shared" si="0"/>
        <v>32.689971463514063</v>
      </c>
      <c r="F10" s="27">
        <f t="shared" si="1"/>
        <v>473</v>
      </c>
      <c r="G10" s="11">
        <f t="shared" si="2"/>
        <v>8.5623678646934458</v>
      </c>
      <c r="H10" s="22">
        <f t="shared" si="3"/>
        <v>2.7819238900634247</v>
      </c>
      <c r="I10" s="69" t="s">
        <v>10</v>
      </c>
      <c r="J10" s="12">
        <f t="shared" si="4"/>
        <v>52.555555555555557</v>
      </c>
      <c r="K10" s="39">
        <f>SUM(F4:F150)+7951</f>
        <v>27927</v>
      </c>
      <c r="L10" s="35"/>
      <c r="M10" s="44">
        <f>(MAX(B29:B150)+18735)/(MAX(A29:A150)-M17)</f>
        <v>44.414125200642054</v>
      </c>
      <c r="N10" s="78"/>
      <c r="O10" s="83"/>
      <c r="P10" s="85"/>
      <c r="Q10" s="78"/>
      <c r="R10" s="83"/>
      <c r="S10" s="85"/>
      <c r="T10" s="78"/>
      <c r="U10" s="83"/>
      <c r="V10" s="85"/>
    </row>
    <row r="11" spans="1:22">
      <c r="A11" s="9">
        <v>42053</v>
      </c>
      <c r="B11" s="17">
        <v>11266</v>
      </c>
      <c r="C11" s="21">
        <v>43.38</v>
      </c>
      <c r="D11" s="10">
        <v>1418.09</v>
      </c>
      <c r="E11" s="22">
        <f t="shared" si="0"/>
        <v>32.689949285384969</v>
      </c>
      <c r="F11" s="27">
        <f t="shared" si="1"/>
        <v>434</v>
      </c>
      <c r="G11" s="11">
        <f t="shared" si="2"/>
        <v>11.304147465437788</v>
      </c>
      <c r="H11" s="22">
        <f t="shared" si="3"/>
        <v>3.6953225806451613</v>
      </c>
      <c r="I11" s="69" t="s">
        <v>10</v>
      </c>
      <c r="J11" s="12">
        <f t="shared" si="4"/>
        <v>43.4</v>
      </c>
      <c r="K11" s="32"/>
      <c r="M11" s="31"/>
    </row>
    <row r="12" spans="1:22">
      <c r="A12" s="9">
        <v>42061</v>
      </c>
      <c r="B12" s="17">
        <v>11627</v>
      </c>
      <c r="C12" s="21">
        <v>37.14</v>
      </c>
      <c r="D12" s="10">
        <v>1214.1099999999999</v>
      </c>
      <c r="E12" s="22">
        <f t="shared" si="0"/>
        <v>32.690091545503499</v>
      </c>
      <c r="F12" s="27">
        <f t="shared" si="1"/>
        <v>361</v>
      </c>
      <c r="G12" s="11">
        <f t="shared" si="2"/>
        <v>12.016620498614959</v>
      </c>
      <c r="H12" s="22">
        <f t="shared" si="3"/>
        <v>3.9282271468144043</v>
      </c>
      <c r="I12" s="69" t="s">
        <v>10</v>
      </c>
      <c r="J12" s="12">
        <f t="shared" si="4"/>
        <v>45.125</v>
      </c>
      <c r="K12" s="32"/>
    </row>
    <row r="13" spans="1:22">
      <c r="A13" s="9">
        <v>42068</v>
      </c>
      <c r="B13" s="17">
        <v>12027</v>
      </c>
      <c r="C13" s="21">
        <v>35.270000000000003</v>
      </c>
      <c r="D13" s="10">
        <v>1149.45</v>
      </c>
      <c r="E13" s="22">
        <f t="shared" si="0"/>
        <v>32.59001984689538</v>
      </c>
      <c r="F13" s="27">
        <f t="shared" si="1"/>
        <v>400</v>
      </c>
      <c r="G13" s="11">
        <f t="shared" si="2"/>
        <v>9.2850000000000001</v>
      </c>
      <c r="H13" s="22">
        <f t="shared" si="3"/>
        <v>3.0352749999999999</v>
      </c>
      <c r="I13" s="69" t="s">
        <v>10</v>
      </c>
      <c r="J13" s="12">
        <f t="shared" si="4"/>
        <v>57.142857142857146</v>
      </c>
      <c r="K13" s="32"/>
    </row>
    <row r="14" spans="1:22">
      <c r="A14" s="9">
        <v>42076</v>
      </c>
      <c r="B14" s="17">
        <v>12495</v>
      </c>
      <c r="C14" s="21">
        <v>44.49</v>
      </c>
      <c r="D14" s="10">
        <v>1449.93</v>
      </c>
      <c r="E14" s="22">
        <f t="shared" si="0"/>
        <v>32.590020229265001</v>
      </c>
      <c r="F14" s="27">
        <f t="shared" si="1"/>
        <v>468</v>
      </c>
      <c r="G14" s="11">
        <f t="shared" si="2"/>
        <v>7.5363247863247871</v>
      </c>
      <c r="H14" s="22">
        <f t="shared" si="3"/>
        <v>2.4560897435897435</v>
      </c>
      <c r="I14" s="69" t="s">
        <v>10</v>
      </c>
      <c r="J14" s="12">
        <f t="shared" si="4"/>
        <v>58.5</v>
      </c>
      <c r="K14" s="32"/>
      <c r="M14" s="116">
        <f>K10+P1</f>
        <v>30000</v>
      </c>
    </row>
    <row r="15" spans="1:22">
      <c r="A15" s="9">
        <v>42084</v>
      </c>
      <c r="B15" s="17">
        <v>12969</v>
      </c>
      <c r="C15" s="21">
        <v>42.99</v>
      </c>
      <c r="D15" s="10">
        <v>1401.04</v>
      </c>
      <c r="E15" s="22">
        <f t="shared" si="0"/>
        <v>32.589904628983483</v>
      </c>
      <c r="F15" s="27">
        <f t="shared" si="1"/>
        <v>474</v>
      </c>
      <c r="G15" s="11">
        <f t="shared" si="2"/>
        <v>9.386075949367088</v>
      </c>
      <c r="H15" s="22">
        <f t="shared" si="3"/>
        <v>3.0589240506329114</v>
      </c>
      <c r="I15" s="69" t="s">
        <v>10</v>
      </c>
      <c r="J15" s="12">
        <f t="shared" si="4"/>
        <v>59.25</v>
      </c>
      <c r="K15" s="32"/>
    </row>
    <row r="16" spans="1:22">
      <c r="A16" s="9">
        <v>42092</v>
      </c>
      <c r="B16" s="17">
        <v>13352</v>
      </c>
      <c r="C16" s="21">
        <v>34.67</v>
      </c>
      <c r="D16" s="10">
        <v>1129.9000000000001</v>
      </c>
      <c r="E16" s="22">
        <f t="shared" si="0"/>
        <v>32.59013556388809</v>
      </c>
      <c r="F16" s="27">
        <f t="shared" si="1"/>
        <v>383</v>
      </c>
      <c r="G16" s="11">
        <f t="shared" si="2"/>
        <v>11.224543080939949</v>
      </c>
      <c r="H16" s="22">
        <f t="shared" si="3"/>
        <v>3.6580678851174935</v>
      </c>
      <c r="I16" s="69" t="s">
        <v>10</v>
      </c>
      <c r="J16" s="12">
        <f t="shared" si="4"/>
        <v>47.875</v>
      </c>
      <c r="K16" s="32"/>
    </row>
    <row r="17" spans="1:13">
      <c r="A17" s="9">
        <v>42098</v>
      </c>
      <c r="B17" s="17">
        <v>13744</v>
      </c>
      <c r="C17" s="21">
        <v>38.99</v>
      </c>
      <c r="D17" s="10">
        <v>1270.68</v>
      </c>
      <c r="E17" s="22">
        <f t="shared" si="0"/>
        <v>32.58989484483201</v>
      </c>
      <c r="F17" s="27">
        <f t="shared" si="1"/>
        <v>392</v>
      </c>
      <c r="G17" s="11">
        <f t="shared" si="2"/>
        <v>8.8443877551020407</v>
      </c>
      <c r="H17" s="22">
        <f t="shared" si="3"/>
        <v>2.8823979591836739</v>
      </c>
      <c r="I17" s="69" t="s">
        <v>10</v>
      </c>
      <c r="J17" s="12">
        <f t="shared" si="4"/>
        <v>65.333333333333329</v>
      </c>
      <c r="K17" s="32"/>
      <c r="M17" s="37">
        <v>41807</v>
      </c>
    </row>
    <row r="18" spans="1:13">
      <c r="A18" s="9">
        <v>42104</v>
      </c>
      <c r="B18" s="17">
        <v>14137</v>
      </c>
      <c r="C18" s="21">
        <v>35.71</v>
      </c>
      <c r="D18" s="10">
        <v>1163.79</v>
      </c>
      <c r="E18" s="22">
        <f t="shared" si="0"/>
        <v>32.590030803696443</v>
      </c>
      <c r="F18" s="27">
        <f t="shared" si="1"/>
        <v>393</v>
      </c>
      <c r="G18" s="11">
        <f t="shared" si="2"/>
        <v>9.9211195928753195</v>
      </c>
      <c r="H18" s="22">
        <f t="shared" si="3"/>
        <v>3.233282442748092</v>
      </c>
      <c r="I18" s="69" t="s">
        <v>10</v>
      </c>
      <c r="J18" s="12">
        <f t="shared" si="4"/>
        <v>65.5</v>
      </c>
      <c r="K18" s="32"/>
      <c r="M18">
        <f>P1/M10</f>
        <v>46.674340440910733</v>
      </c>
    </row>
    <row r="19" spans="1:13">
      <c r="A19" s="9">
        <v>42112</v>
      </c>
      <c r="B19" s="17">
        <v>14592</v>
      </c>
      <c r="C19" s="21">
        <v>41.43</v>
      </c>
      <c r="D19" s="10">
        <v>1350.2</v>
      </c>
      <c r="E19" s="22">
        <f t="shared" si="0"/>
        <v>32.589910692734733</v>
      </c>
      <c r="F19" s="27">
        <f t="shared" si="1"/>
        <v>455</v>
      </c>
      <c r="G19" s="11">
        <f t="shared" si="2"/>
        <v>7.848351648351648</v>
      </c>
      <c r="H19" s="22">
        <f t="shared" si="3"/>
        <v>2.5577802197802195</v>
      </c>
      <c r="I19" s="69" t="s">
        <v>10</v>
      </c>
      <c r="J19" s="12">
        <f t="shared" si="4"/>
        <v>56.875</v>
      </c>
      <c r="K19" s="32"/>
      <c r="M19" s="37">
        <f>MAX(A29:A150)+M18</f>
        <v>42476.674340440914</v>
      </c>
    </row>
    <row r="20" spans="1:13">
      <c r="A20" s="9">
        <v>42116</v>
      </c>
      <c r="B20" s="17">
        <v>14966</v>
      </c>
      <c r="C20" s="21">
        <v>31.11</v>
      </c>
      <c r="D20" s="10">
        <v>1013.87</v>
      </c>
      <c r="E20" s="22">
        <f t="shared" si="0"/>
        <v>32.5898424943748</v>
      </c>
      <c r="F20" s="27">
        <f t="shared" si="1"/>
        <v>374</v>
      </c>
      <c r="G20" s="11">
        <f t="shared" si="2"/>
        <v>11.077540106951872</v>
      </c>
      <c r="H20" s="22">
        <f t="shared" si="3"/>
        <v>3.6101604278074868</v>
      </c>
      <c r="I20" s="69" t="s">
        <v>10</v>
      </c>
      <c r="J20" s="12">
        <f t="shared" si="4"/>
        <v>93.5</v>
      </c>
      <c r="K20" s="32"/>
    </row>
    <row r="21" spans="1:13">
      <c r="A21" s="9">
        <v>42123</v>
      </c>
      <c r="B21" s="17">
        <v>15440</v>
      </c>
      <c r="C21" s="21">
        <v>43.54</v>
      </c>
      <c r="D21" s="10">
        <v>1427.68</v>
      </c>
      <c r="E21" s="22">
        <f t="shared" si="0"/>
        <v>32.790078089113464</v>
      </c>
      <c r="F21" s="27">
        <f t="shared" si="1"/>
        <v>474</v>
      </c>
      <c r="G21" s="11">
        <f t="shared" si="2"/>
        <v>6.5632911392405067</v>
      </c>
      <c r="H21" s="22">
        <f t="shared" si="3"/>
        <v>2.1389662447257383</v>
      </c>
      <c r="I21" s="69" t="s">
        <v>10</v>
      </c>
      <c r="J21" s="12">
        <f t="shared" si="4"/>
        <v>67.714285714285708</v>
      </c>
      <c r="K21" s="32"/>
    </row>
    <row r="22" spans="1:13">
      <c r="A22" s="9">
        <v>42132</v>
      </c>
      <c r="B22" s="17">
        <v>15818</v>
      </c>
      <c r="C22" s="21">
        <v>33.97</v>
      </c>
      <c r="D22" s="10">
        <v>1113.8800000000001</v>
      </c>
      <c r="E22" s="22">
        <f t="shared" si="0"/>
        <v>32.790108919634974</v>
      </c>
      <c r="F22" s="27">
        <f t="shared" si="1"/>
        <v>378</v>
      </c>
      <c r="G22" s="11">
        <f t="shared" si="2"/>
        <v>11.518518518518519</v>
      </c>
      <c r="H22" s="22">
        <f t="shared" si="3"/>
        <v>3.7769312169312173</v>
      </c>
      <c r="I22" s="69" t="s">
        <v>10</v>
      </c>
      <c r="J22" s="12">
        <f t="shared" si="4"/>
        <v>42</v>
      </c>
      <c r="K22" s="32"/>
    </row>
    <row r="23" spans="1:13">
      <c r="A23" s="9">
        <v>42142</v>
      </c>
      <c r="B23" s="17">
        <v>16280</v>
      </c>
      <c r="C23" s="21">
        <v>44.6</v>
      </c>
      <c r="D23" s="10">
        <v>1462.43</v>
      </c>
      <c r="E23" s="22">
        <f t="shared" si="0"/>
        <v>32.789910313901345</v>
      </c>
      <c r="F23" s="27">
        <f t="shared" si="1"/>
        <v>462</v>
      </c>
      <c r="G23" s="11">
        <f t="shared" si="2"/>
        <v>7.3528138528138527</v>
      </c>
      <c r="H23" s="22">
        <f t="shared" si="3"/>
        <v>2.4109956709956712</v>
      </c>
      <c r="I23" s="69" t="s">
        <v>10</v>
      </c>
      <c r="J23" s="12">
        <f t="shared" si="4"/>
        <v>46.2</v>
      </c>
      <c r="K23" s="32"/>
    </row>
    <row r="24" spans="1:13">
      <c r="A24" s="9">
        <v>42153</v>
      </c>
      <c r="B24" s="17">
        <v>16763</v>
      </c>
      <c r="C24" s="21">
        <v>47.25</v>
      </c>
      <c r="D24" s="10">
        <v>1558.78</v>
      </c>
      <c r="E24" s="22">
        <f t="shared" ref="E24:E64" si="5">IF(ISBLANK(C24)," ",(D24/C24))</f>
        <v>32.99005291005291</v>
      </c>
      <c r="F24" s="27">
        <f t="shared" ref="F24:F64" si="6">IF(ISBLANK(B24)," ",(B24-B23))</f>
        <v>483</v>
      </c>
      <c r="G24" s="11">
        <f t="shared" ref="G24:G64" si="7">IF(ISBLANK(B24)," ",(C23/F24)*100)</f>
        <v>9.2339544513457561</v>
      </c>
      <c r="H24" s="22">
        <f t="shared" ref="H24:H64" si="8">IF(ISBLANK(B24)," ",(D23/F24))</f>
        <v>3.0278053830227742</v>
      </c>
      <c r="I24" s="69" t="s">
        <v>10</v>
      </c>
      <c r="J24" s="12">
        <f t="shared" si="4"/>
        <v>43.909090909090907</v>
      </c>
      <c r="K24" s="32"/>
    </row>
    <row r="25" spans="1:13">
      <c r="A25" s="9">
        <v>42161</v>
      </c>
      <c r="B25" s="17">
        <v>17230</v>
      </c>
      <c r="C25" s="21">
        <v>42.77</v>
      </c>
      <c r="D25" s="10">
        <v>1410.98</v>
      </c>
      <c r="E25" s="22">
        <f t="shared" si="5"/>
        <v>32.989946223988774</v>
      </c>
      <c r="F25" s="27">
        <f t="shared" si="6"/>
        <v>467</v>
      </c>
      <c r="G25" s="11">
        <f t="shared" si="7"/>
        <v>10.117773019271949</v>
      </c>
      <c r="H25" s="22">
        <f t="shared" si="8"/>
        <v>3.3378586723768735</v>
      </c>
      <c r="I25" s="69" t="s">
        <v>10</v>
      </c>
      <c r="J25" s="12">
        <f t="shared" si="4"/>
        <v>58.375</v>
      </c>
      <c r="K25" s="32"/>
    </row>
    <row r="26" spans="1:13">
      <c r="A26" s="9">
        <v>42174</v>
      </c>
      <c r="B26" s="17">
        <v>17752</v>
      </c>
      <c r="C26" s="21">
        <v>45.18</v>
      </c>
      <c r="D26" s="10">
        <v>1490.49</v>
      </c>
      <c r="E26" s="22">
        <f t="shared" si="5"/>
        <v>32.990039840637451</v>
      </c>
      <c r="F26" s="27">
        <f t="shared" si="6"/>
        <v>522</v>
      </c>
      <c r="G26" s="11">
        <f t="shared" si="7"/>
        <v>8.1934865900383151</v>
      </c>
      <c r="H26" s="22">
        <f t="shared" si="8"/>
        <v>2.7030268199233718</v>
      </c>
      <c r="I26" s="69" t="s">
        <v>10</v>
      </c>
      <c r="J26" s="12">
        <f t="shared" si="4"/>
        <v>40.153846153846153</v>
      </c>
      <c r="K26" s="32"/>
    </row>
    <row r="27" spans="1:13">
      <c r="A27" s="9">
        <v>42184</v>
      </c>
      <c r="B27" s="17">
        <v>18111</v>
      </c>
      <c r="C27" s="21">
        <v>31.78</v>
      </c>
      <c r="D27" s="10">
        <v>1048.42</v>
      </c>
      <c r="E27" s="22">
        <f t="shared" si="5"/>
        <v>32.989930774071745</v>
      </c>
      <c r="F27" s="27">
        <f t="shared" si="6"/>
        <v>359</v>
      </c>
      <c r="G27" s="11">
        <f t="shared" si="7"/>
        <v>12.584958217270195</v>
      </c>
      <c r="H27" s="22">
        <f t="shared" si="8"/>
        <v>4.1517827298050136</v>
      </c>
      <c r="I27" s="69" t="s">
        <v>10</v>
      </c>
      <c r="J27" s="12">
        <f t="shared" si="4"/>
        <v>35.9</v>
      </c>
      <c r="K27" s="48"/>
    </row>
    <row r="28" spans="1:13">
      <c r="A28" s="9">
        <v>42193</v>
      </c>
      <c r="B28" s="17">
        <v>18589</v>
      </c>
      <c r="C28" s="21">
        <v>43.58</v>
      </c>
      <c r="D28" s="10">
        <v>1455.14</v>
      </c>
      <c r="E28" s="22">
        <f t="shared" si="5"/>
        <v>33.390087195961456</v>
      </c>
      <c r="F28" s="27">
        <f t="shared" si="6"/>
        <v>478</v>
      </c>
      <c r="G28" s="11">
        <f t="shared" si="7"/>
        <v>6.6485355648535567</v>
      </c>
      <c r="H28" s="22">
        <f t="shared" si="8"/>
        <v>2.193347280334728</v>
      </c>
      <c r="I28" s="69" t="s">
        <v>10</v>
      </c>
      <c r="J28" s="12">
        <f t="shared" si="4"/>
        <v>53.111111111111114</v>
      </c>
      <c r="K28" s="48"/>
    </row>
    <row r="29" spans="1:13">
      <c r="A29" s="9">
        <v>42206</v>
      </c>
      <c r="B29" s="17">
        <v>47</v>
      </c>
      <c r="C29" s="21">
        <v>43.45</v>
      </c>
      <c r="D29" s="10">
        <v>1450.8</v>
      </c>
      <c r="E29" s="22">
        <f t="shared" si="5"/>
        <v>33.390103567318754</v>
      </c>
      <c r="F29" s="27">
        <v>450</v>
      </c>
      <c r="G29" s="11">
        <f t="shared" si="7"/>
        <v>9.6844444444444449</v>
      </c>
      <c r="H29" s="22">
        <f t="shared" si="8"/>
        <v>3.2336444444444448</v>
      </c>
      <c r="I29" s="69" t="s">
        <v>10</v>
      </c>
      <c r="J29" s="12">
        <f t="shared" si="4"/>
        <v>34.615384615384613</v>
      </c>
      <c r="K29" s="48"/>
    </row>
    <row r="30" spans="1:13">
      <c r="A30" s="9">
        <v>42216</v>
      </c>
      <c r="B30" s="17">
        <v>426</v>
      </c>
      <c r="C30" s="21">
        <v>40</v>
      </c>
      <c r="D30" s="10">
        <v>1335.6</v>
      </c>
      <c r="E30" s="22">
        <f t="shared" si="5"/>
        <v>33.39</v>
      </c>
      <c r="F30" s="27">
        <f t="shared" si="6"/>
        <v>379</v>
      </c>
      <c r="G30" s="11">
        <f t="shared" si="7"/>
        <v>11.464379947229553</v>
      </c>
      <c r="H30" s="22">
        <f t="shared" si="8"/>
        <v>3.8279683377308706</v>
      </c>
      <c r="I30" s="69" t="s">
        <v>10</v>
      </c>
      <c r="J30" s="12">
        <f t="shared" si="4"/>
        <v>37.9</v>
      </c>
      <c r="K30" s="48"/>
    </row>
    <row r="31" spans="1:13">
      <c r="A31" s="9">
        <v>42224</v>
      </c>
      <c r="B31" s="17">
        <v>856</v>
      </c>
      <c r="C31" s="21">
        <v>45.35</v>
      </c>
      <c r="D31" s="10">
        <v>1518.77</v>
      </c>
      <c r="E31" s="22">
        <f t="shared" si="5"/>
        <v>33.489966923925024</v>
      </c>
      <c r="F31" s="27">
        <f t="shared" si="6"/>
        <v>430</v>
      </c>
      <c r="G31" s="11">
        <f t="shared" si="7"/>
        <v>9.3023255813953494</v>
      </c>
      <c r="H31" s="22">
        <f t="shared" si="8"/>
        <v>3.1060465116279068</v>
      </c>
      <c r="I31" s="69" t="s">
        <v>10</v>
      </c>
      <c r="J31" s="12">
        <f t="shared" si="4"/>
        <v>53.75</v>
      </c>
      <c r="K31" s="48"/>
    </row>
    <row r="32" spans="1:13">
      <c r="A32" s="9">
        <v>42236</v>
      </c>
      <c r="B32" s="38">
        <v>1413</v>
      </c>
      <c r="C32" s="21">
        <v>39.840000000000003</v>
      </c>
      <c r="D32" s="10">
        <v>1366.11</v>
      </c>
      <c r="E32" s="22">
        <f t="shared" si="5"/>
        <v>34.289909638554214</v>
      </c>
      <c r="F32" s="27">
        <f t="shared" si="6"/>
        <v>557</v>
      </c>
      <c r="G32" s="11">
        <f t="shared" si="7"/>
        <v>8.1418312387791758</v>
      </c>
      <c r="H32" s="22">
        <f t="shared" si="8"/>
        <v>2.7266965888689407</v>
      </c>
      <c r="I32" s="69" t="s">
        <v>10</v>
      </c>
      <c r="J32" s="12">
        <f t="shared" si="4"/>
        <v>46.416666666666664</v>
      </c>
      <c r="K32" s="48"/>
    </row>
    <row r="33" spans="1:11">
      <c r="A33" s="9">
        <v>42243</v>
      </c>
      <c r="B33" s="38">
        <v>1964</v>
      </c>
      <c r="C33" s="21">
        <v>46.3</v>
      </c>
      <c r="D33" s="10">
        <v>1500.12</v>
      </c>
      <c r="E33" s="22">
        <f t="shared" si="5"/>
        <v>32.4</v>
      </c>
      <c r="F33" s="27">
        <f t="shared" si="6"/>
        <v>551</v>
      </c>
      <c r="G33" s="11">
        <f t="shared" si="7"/>
        <v>7.2304900181488208</v>
      </c>
      <c r="H33" s="22">
        <f t="shared" si="8"/>
        <v>2.4793284936479125</v>
      </c>
      <c r="I33" s="69" t="s">
        <v>19</v>
      </c>
      <c r="J33" s="12">
        <f t="shared" si="4"/>
        <v>78.714285714285708</v>
      </c>
      <c r="K33" s="48"/>
    </row>
    <row r="34" spans="1:11">
      <c r="A34" s="9">
        <v>42250</v>
      </c>
      <c r="B34" s="38">
        <v>2447</v>
      </c>
      <c r="C34" s="21">
        <v>51.32</v>
      </c>
      <c r="D34" s="10">
        <v>1678.16</v>
      </c>
      <c r="E34" s="22">
        <f t="shared" si="5"/>
        <v>32.69992205767732</v>
      </c>
      <c r="F34" s="27">
        <f t="shared" si="6"/>
        <v>483</v>
      </c>
      <c r="G34" s="11">
        <f t="shared" si="7"/>
        <v>9.5859213250517588</v>
      </c>
      <c r="H34" s="22">
        <f t="shared" si="8"/>
        <v>3.10583850931677</v>
      </c>
      <c r="I34" s="69" t="s">
        <v>19</v>
      </c>
      <c r="J34" s="12">
        <f t="shared" si="4"/>
        <v>69</v>
      </c>
      <c r="K34" s="48"/>
    </row>
    <row r="35" spans="1:11">
      <c r="A35" s="9">
        <v>42259</v>
      </c>
      <c r="B35" s="38">
        <v>2956</v>
      </c>
      <c r="C35" s="21">
        <v>30</v>
      </c>
      <c r="D35" s="10">
        <v>981</v>
      </c>
      <c r="E35" s="22">
        <f t="shared" si="5"/>
        <v>32.700000000000003</v>
      </c>
      <c r="F35" s="27">
        <f t="shared" si="6"/>
        <v>509</v>
      </c>
      <c r="G35" s="11">
        <f t="shared" si="7"/>
        <v>10.082514734774067</v>
      </c>
      <c r="H35" s="22">
        <f t="shared" si="8"/>
        <v>3.2969744597249511</v>
      </c>
      <c r="I35" s="69" t="s">
        <v>19</v>
      </c>
      <c r="J35" s="12">
        <f t="shared" si="4"/>
        <v>56.555555555555557</v>
      </c>
      <c r="K35" s="48"/>
    </row>
    <row r="36" spans="1:11">
      <c r="A36" s="9">
        <v>42266</v>
      </c>
      <c r="B36" s="38">
        <v>3392</v>
      </c>
      <c r="C36" s="21">
        <v>40</v>
      </c>
      <c r="D36" s="10">
        <v>1316</v>
      </c>
      <c r="E36" s="22">
        <f t="shared" si="5"/>
        <v>32.9</v>
      </c>
      <c r="F36" s="27">
        <f t="shared" si="6"/>
        <v>436</v>
      </c>
      <c r="G36" s="11">
        <f t="shared" si="7"/>
        <v>6.8807339449541285</v>
      </c>
      <c r="H36" s="22">
        <f t="shared" si="8"/>
        <v>2.25</v>
      </c>
      <c r="I36" s="69" t="s">
        <v>19</v>
      </c>
      <c r="J36" s="12">
        <f t="shared" si="4"/>
        <v>62.285714285714285</v>
      </c>
      <c r="K36" s="48"/>
    </row>
    <row r="37" spans="1:11">
      <c r="A37" s="9">
        <v>42271</v>
      </c>
      <c r="B37" s="38">
        <v>3762</v>
      </c>
      <c r="C37" s="21">
        <v>40</v>
      </c>
      <c r="D37" s="10">
        <v>1316</v>
      </c>
      <c r="E37" s="22">
        <f t="shared" si="5"/>
        <v>32.9</v>
      </c>
      <c r="F37" s="27">
        <f t="shared" si="6"/>
        <v>370</v>
      </c>
      <c r="G37" s="11">
        <f t="shared" si="7"/>
        <v>10.810810810810811</v>
      </c>
      <c r="H37" s="22">
        <f t="shared" si="8"/>
        <v>3.5567567567567568</v>
      </c>
      <c r="I37" s="69" t="s">
        <v>19</v>
      </c>
      <c r="J37" s="12">
        <f t="shared" si="4"/>
        <v>74</v>
      </c>
      <c r="K37" s="48"/>
    </row>
    <row r="38" spans="1:11">
      <c r="A38" s="9">
        <v>42278</v>
      </c>
      <c r="B38" s="38">
        <v>4222</v>
      </c>
      <c r="C38" s="21">
        <v>40</v>
      </c>
      <c r="D38" s="10">
        <v>1316</v>
      </c>
      <c r="E38" s="22">
        <f t="shared" si="5"/>
        <v>32.9</v>
      </c>
      <c r="F38" s="27">
        <f t="shared" si="6"/>
        <v>460</v>
      </c>
      <c r="G38" s="11">
        <f t="shared" si="7"/>
        <v>8.695652173913043</v>
      </c>
      <c r="H38" s="22">
        <f t="shared" si="8"/>
        <v>2.8608695652173912</v>
      </c>
      <c r="I38" s="69" t="s">
        <v>19</v>
      </c>
      <c r="J38" s="12">
        <f t="shared" si="4"/>
        <v>65.714285714285708</v>
      </c>
      <c r="K38" s="48"/>
    </row>
    <row r="39" spans="1:11">
      <c r="A39" s="9">
        <v>42289</v>
      </c>
      <c r="B39" s="38">
        <v>4682</v>
      </c>
      <c r="C39" s="21">
        <v>40</v>
      </c>
      <c r="D39" s="10">
        <v>1316</v>
      </c>
      <c r="E39" s="22">
        <f t="shared" si="5"/>
        <v>32.9</v>
      </c>
      <c r="F39" s="27">
        <f t="shared" si="6"/>
        <v>460</v>
      </c>
      <c r="G39" s="11">
        <f t="shared" si="7"/>
        <v>8.695652173913043</v>
      </c>
      <c r="H39" s="22">
        <f t="shared" si="8"/>
        <v>2.8608695652173912</v>
      </c>
      <c r="I39" s="69" t="s">
        <v>19</v>
      </c>
      <c r="J39" s="12">
        <f t="shared" si="4"/>
        <v>41.81818181818182</v>
      </c>
      <c r="K39" s="48"/>
    </row>
    <row r="40" spans="1:11">
      <c r="A40" s="9">
        <v>42299</v>
      </c>
      <c r="B40" s="38">
        <v>5080</v>
      </c>
      <c r="C40" s="21">
        <v>40</v>
      </c>
      <c r="D40" s="10">
        <v>1316</v>
      </c>
      <c r="E40" s="22">
        <f t="shared" si="5"/>
        <v>32.9</v>
      </c>
      <c r="F40" s="27">
        <f t="shared" si="6"/>
        <v>398</v>
      </c>
      <c r="G40" s="11">
        <f t="shared" si="7"/>
        <v>10.050251256281408</v>
      </c>
      <c r="H40" s="22">
        <f t="shared" si="8"/>
        <v>3.3065326633165828</v>
      </c>
      <c r="I40" s="69" t="s">
        <v>19</v>
      </c>
      <c r="J40" s="12">
        <f t="shared" si="4"/>
        <v>39.799999999999997</v>
      </c>
      <c r="K40" s="48"/>
    </row>
    <row r="41" spans="1:11">
      <c r="A41" s="9">
        <v>42308</v>
      </c>
      <c r="B41" s="38">
        <v>5477</v>
      </c>
      <c r="C41" s="21">
        <v>40</v>
      </c>
      <c r="D41" s="10">
        <v>1316</v>
      </c>
      <c r="E41" s="22">
        <f t="shared" si="5"/>
        <v>32.9</v>
      </c>
      <c r="F41" s="27">
        <f t="shared" si="6"/>
        <v>397</v>
      </c>
      <c r="G41" s="11">
        <f t="shared" si="7"/>
        <v>10.075566750629724</v>
      </c>
      <c r="H41" s="22">
        <f t="shared" si="8"/>
        <v>3.3148614609571787</v>
      </c>
      <c r="I41" s="69" t="s">
        <v>19</v>
      </c>
      <c r="J41" s="12">
        <f t="shared" si="4"/>
        <v>44.111111111111114</v>
      </c>
      <c r="K41" s="48"/>
    </row>
    <row r="42" spans="1:11">
      <c r="A42" s="9">
        <v>42323</v>
      </c>
      <c r="B42" s="38">
        <v>5846</v>
      </c>
      <c r="C42" s="21">
        <v>40</v>
      </c>
      <c r="D42" s="10">
        <v>1316</v>
      </c>
      <c r="E42" s="22">
        <f t="shared" si="5"/>
        <v>32.9</v>
      </c>
      <c r="F42" s="27">
        <f t="shared" si="6"/>
        <v>369</v>
      </c>
      <c r="G42" s="11">
        <f t="shared" si="7"/>
        <v>10.840108401084011</v>
      </c>
      <c r="H42" s="22">
        <f t="shared" si="8"/>
        <v>3.5663956639566394</v>
      </c>
      <c r="I42" s="69" t="s">
        <v>19</v>
      </c>
      <c r="J42" s="12">
        <f t="shared" si="4"/>
        <v>24.6</v>
      </c>
      <c r="K42" s="48"/>
    </row>
    <row r="43" spans="1:11">
      <c r="A43" s="9">
        <v>42342</v>
      </c>
      <c r="B43" s="38">
        <v>6155</v>
      </c>
      <c r="C43" s="21">
        <v>40</v>
      </c>
      <c r="D43" s="10">
        <v>1316</v>
      </c>
      <c r="E43" s="22">
        <f t="shared" si="5"/>
        <v>32.9</v>
      </c>
      <c r="F43" s="27">
        <f t="shared" si="6"/>
        <v>309</v>
      </c>
      <c r="G43" s="11">
        <f t="shared" si="7"/>
        <v>12.944983818770226</v>
      </c>
      <c r="H43" s="22">
        <f t="shared" si="8"/>
        <v>4.2588996763754041</v>
      </c>
      <c r="I43" s="69" t="s">
        <v>19</v>
      </c>
      <c r="J43" s="12">
        <f t="shared" si="4"/>
        <v>16.263157894736842</v>
      </c>
      <c r="K43" s="48"/>
    </row>
    <row r="44" spans="1:11">
      <c r="A44" s="9">
        <v>42357</v>
      </c>
      <c r="B44" s="38">
        <v>6471</v>
      </c>
      <c r="C44" s="21">
        <v>40</v>
      </c>
      <c r="D44" s="10">
        <v>1308</v>
      </c>
      <c r="E44" s="22">
        <f t="shared" si="5"/>
        <v>32.700000000000003</v>
      </c>
      <c r="F44" s="27">
        <f t="shared" si="6"/>
        <v>316</v>
      </c>
      <c r="G44" s="11">
        <f t="shared" si="7"/>
        <v>12.658227848101266</v>
      </c>
      <c r="H44" s="22">
        <f t="shared" si="8"/>
        <v>4.1645569620253164</v>
      </c>
      <c r="I44" s="69" t="s">
        <v>19</v>
      </c>
      <c r="J44" s="12">
        <f t="shared" si="4"/>
        <v>21.066666666666666</v>
      </c>
      <c r="K44" s="48"/>
    </row>
    <row r="45" spans="1:11">
      <c r="A45" s="9">
        <v>42376</v>
      </c>
      <c r="B45" s="38">
        <v>6771</v>
      </c>
      <c r="C45" s="21">
        <v>40</v>
      </c>
      <c r="D45" s="10">
        <v>1308</v>
      </c>
      <c r="E45" s="22">
        <f t="shared" si="5"/>
        <v>32.700000000000003</v>
      </c>
      <c r="F45" s="27">
        <f t="shared" si="6"/>
        <v>300</v>
      </c>
      <c r="G45" s="11">
        <f t="shared" si="7"/>
        <v>13.333333333333334</v>
      </c>
      <c r="H45" s="22">
        <f t="shared" si="8"/>
        <v>4.3600000000000003</v>
      </c>
      <c r="I45" s="69" t="s">
        <v>19</v>
      </c>
      <c r="J45" s="12">
        <f t="shared" si="4"/>
        <v>15.789473684210526</v>
      </c>
      <c r="K45" s="48"/>
    </row>
    <row r="46" spans="1:11">
      <c r="A46" s="9">
        <v>42393</v>
      </c>
      <c r="B46" s="38">
        <v>7029</v>
      </c>
      <c r="C46" s="21">
        <v>35</v>
      </c>
      <c r="D46" s="10">
        <v>1137.5</v>
      </c>
      <c r="E46" s="22">
        <f t="shared" si="5"/>
        <v>32.5</v>
      </c>
      <c r="F46" s="27">
        <f t="shared" si="6"/>
        <v>258</v>
      </c>
      <c r="G46" s="11">
        <f t="shared" si="7"/>
        <v>15.503875968992247</v>
      </c>
      <c r="H46" s="22">
        <f t="shared" si="8"/>
        <v>5.0697674418604652</v>
      </c>
      <c r="I46" s="69" t="s">
        <v>19</v>
      </c>
      <c r="J46" s="12">
        <f t="shared" si="4"/>
        <v>15.176470588235293</v>
      </c>
      <c r="K46" s="48"/>
    </row>
    <row r="47" spans="1:11">
      <c r="A47" s="9">
        <v>42402</v>
      </c>
      <c r="B47" s="38">
        <v>7413</v>
      </c>
      <c r="C47" s="21">
        <v>40</v>
      </c>
      <c r="D47" s="10">
        <v>1300</v>
      </c>
      <c r="E47" s="22">
        <f t="shared" si="5"/>
        <v>32.5</v>
      </c>
      <c r="F47" s="27">
        <f t="shared" si="6"/>
        <v>384</v>
      </c>
      <c r="G47" s="11">
        <f t="shared" si="7"/>
        <v>9.1145833333333321</v>
      </c>
      <c r="H47" s="22">
        <f t="shared" si="8"/>
        <v>2.9622395833333335</v>
      </c>
      <c r="I47" s="69" t="s">
        <v>19</v>
      </c>
      <c r="J47" s="12">
        <f t="shared" si="4"/>
        <v>42.666666666666664</v>
      </c>
      <c r="K47" s="48"/>
    </row>
    <row r="48" spans="1:11">
      <c r="A48" s="9">
        <v>42408</v>
      </c>
      <c r="B48" s="38">
        <v>7674</v>
      </c>
      <c r="C48" s="21">
        <v>30</v>
      </c>
      <c r="D48" s="10">
        <v>975</v>
      </c>
      <c r="E48" s="22">
        <f t="shared" si="5"/>
        <v>32.5</v>
      </c>
      <c r="F48" s="27">
        <f t="shared" si="6"/>
        <v>261</v>
      </c>
      <c r="G48" s="11">
        <f t="shared" si="7"/>
        <v>15.325670498084291</v>
      </c>
      <c r="H48" s="22">
        <f t="shared" si="8"/>
        <v>4.9808429118773949</v>
      </c>
      <c r="I48" s="69" t="s">
        <v>19</v>
      </c>
      <c r="J48" s="12">
        <f t="shared" si="4"/>
        <v>43.5</v>
      </c>
      <c r="K48" s="48"/>
    </row>
    <row r="49" spans="1:11">
      <c r="A49" s="9">
        <v>42417</v>
      </c>
      <c r="B49" s="38">
        <v>8080</v>
      </c>
      <c r="C49" s="21">
        <v>41.53</v>
      </c>
      <c r="D49" s="10">
        <v>1303.79</v>
      </c>
      <c r="E49" s="22">
        <f t="shared" si="5"/>
        <v>31.393932097279073</v>
      </c>
      <c r="F49" s="27">
        <f t="shared" si="6"/>
        <v>406</v>
      </c>
      <c r="G49" s="11">
        <f t="shared" si="7"/>
        <v>7.389162561576355</v>
      </c>
      <c r="H49" s="22">
        <f t="shared" si="8"/>
        <v>2.4014778325123154</v>
      </c>
      <c r="I49" s="69" t="s">
        <v>19</v>
      </c>
      <c r="J49" s="12">
        <f t="shared" si="4"/>
        <v>45.111111111111114</v>
      </c>
      <c r="K49" s="48"/>
    </row>
    <row r="50" spans="1:11">
      <c r="A50" s="9">
        <v>42425</v>
      </c>
      <c r="B50" s="38">
        <v>8471</v>
      </c>
      <c r="C50" s="21">
        <v>35.89</v>
      </c>
      <c r="D50" s="10">
        <v>1140.76</v>
      </c>
      <c r="E50" s="22">
        <f t="shared" si="5"/>
        <v>31.784898300362219</v>
      </c>
      <c r="F50" s="27">
        <f t="shared" si="6"/>
        <v>391</v>
      </c>
      <c r="G50" s="11">
        <f t="shared" si="7"/>
        <v>10.62148337595908</v>
      </c>
      <c r="H50" s="22">
        <f t="shared" si="8"/>
        <v>3.3345012787723785</v>
      </c>
      <c r="I50" s="69" t="s">
        <v>19</v>
      </c>
      <c r="J50" s="12">
        <f t="shared" si="4"/>
        <v>48.875</v>
      </c>
      <c r="K50" s="48"/>
    </row>
    <row r="51" spans="1:11">
      <c r="A51" s="9">
        <v>42430</v>
      </c>
      <c r="B51" s="38">
        <v>8935</v>
      </c>
      <c r="C51" s="21">
        <v>42.52</v>
      </c>
      <c r="D51" s="10">
        <v>1386.15</v>
      </c>
      <c r="E51" s="22">
        <f t="shared" si="5"/>
        <v>32.599952963311381</v>
      </c>
      <c r="F51" s="27">
        <f t="shared" si="6"/>
        <v>464</v>
      </c>
      <c r="G51" s="11">
        <f t="shared" si="7"/>
        <v>7.7349137931034484</v>
      </c>
      <c r="H51" s="22">
        <f t="shared" si="8"/>
        <v>2.4585344827586209</v>
      </c>
      <c r="I51" s="69" t="s">
        <v>19</v>
      </c>
      <c r="J51" s="12">
        <f t="shared" si="4"/>
        <v>92.8</v>
      </c>
      <c r="K51" s="48"/>
    </row>
    <row r="52" spans="1:11">
      <c r="A52" s="3"/>
      <c r="B52" s="18"/>
      <c r="C52" s="23"/>
      <c r="D52" s="2"/>
      <c r="E52" s="22" t="str">
        <f t="shared" si="5"/>
        <v xml:space="preserve"> </v>
      </c>
      <c r="F52" s="27" t="str">
        <f t="shared" si="6"/>
        <v xml:space="preserve"> </v>
      </c>
      <c r="G52" s="11" t="str">
        <f t="shared" si="7"/>
        <v xml:space="preserve"> </v>
      </c>
      <c r="H52" s="22" t="str">
        <f t="shared" si="8"/>
        <v xml:space="preserve"> </v>
      </c>
      <c r="I52" s="70"/>
      <c r="J52" s="12" t="str">
        <f t="shared" si="4"/>
        <v xml:space="preserve"> </v>
      </c>
      <c r="K52" s="48"/>
    </row>
    <row r="53" spans="1:11">
      <c r="A53" s="3"/>
      <c r="B53" s="18"/>
      <c r="C53" s="23"/>
      <c r="D53" s="2"/>
      <c r="E53" s="22" t="str">
        <f t="shared" si="5"/>
        <v xml:space="preserve"> </v>
      </c>
      <c r="F53" s="27" t="str">
        <f t="shared" si="6"/>
        <v xml:space="preserve"> </v>
      </c>
      <c r="G53" s="11" t="str">
        <f t="shared" si="7"/>
        <v xml:space="preserve"> </v>
      </c>
      <c r="H53" s="22" t="str">
        <f t="shared" si="8"/>
        <v xml:space="preserve"> </v>
      </c>
      <c r="I53" s="70"/>
      <c r="J53" s="12" t="str">
        <f t="shared" si="4"/>
        <v xml:space="preserve"> </v>
      </c>
      <c r="K53" s="48"/>
    </row>
    <row r="54" spans="1:11">
      <c r="A54" s="3"/>
      <c r="B54" s="18"/>
      <c r="C54" s="23"/>
      <c r="D54" s="2"/>
      <c r="E54" s="22" t="str">
        <f t="shared" si="5"/>
        <v xml:space="preserve"> </v>
      </c>
      <c r="F54" s="27" t="str">
        <f t="shared" si="6"/>
        <v xml:space="preserve"> </v>
      </c>
      <c r="G54" s="11" t="str">
        <f t="shared" si="7"/>
        <v xml:space="preserve"> </v>
      </c>
      <c r="H54" s="22" t="str">
        <f t="shared" si="8"/>
        <v xml:space="preserve"> </v>
      </c>
      <c r="I54" s="70"/>
      <c r="J54" s="12" t="str">
        <f t="shared" si="4"/>
        <v xml:space="preserve"> </v>
      </c>
      <c r="K54" s="48"/>
    </row>
    <row r="55" spans="1:11">
      <c r="A55" s="3"/>
      <c r="B55" s="18"/>
      <c r="C55" s="23"/>
      <c r="D55" s="2"/>
      <c r="E55" s="22" t="str">
        <f t="shared" si="5"/>
        <v xml:space="preserve"> </v>
      </c>
      <c r="F55" s="27" t="str">
        <f t="shared" si="6"/>
        <v xml:space="preserve"> </v>
      </c>
      <c r="G55" s="11" t="str">
        <f t="shared" si="7"/>
        <v xml:space="preserve"> </v>
      </c>
      <c r="H55" s="22" t="str">
        <f t="shared" si="8"/>
        <v xml:space="preserve"> </v>
      </c>
      <c r="I55" s="70"/>
      <c r="J55" s="12" t="str">
        <f t="shared" si="4"/>
        <v xml:space="preserve"> </v>
      </c>
      <c r="K55" s="48"/>
    </row>
    <row r="56" spans="1:11">
      <c r="A56" s="3"/>
      <c r="B56" s="18"/>
      <c r="C56" s="23"/>
      <c r="D56" s="2"/>
      <c r="E56" s="22" t="str">
        <f t="shared" si="5"/>
        <v xml:space="preserve"> </v>
      </c>
      <c r="F56" s="27" t="str">
        <f t="shared" si="6"/>
        <v xml:space="preserve"> </v>
      </c>
      <c r="G56" s="11" t="str">
        <f t="shared" si="7"/>
        <v xml:space="preserve"> </v>
      </c>
      <c r="H56" s="22" t="str">
        <f t="shared" si="8"/>
        <v xml:space="preserve"> </v>
      </c>
      <c r="I56" s="70"/>
      <c r="J56" s="12" t="str">
        <f t="shared" si="4"/>
        <v xml:space="preserve"> </v>
      </c>
      <c r="K56" s="48"/>
    </row>
    <row r="57" spans="1:11">
      <c r="A57" s="3"/>
      <c r="B57" s="18"/>
      <c r="C57" s="23"/>
      <c r="D57" s="2"/>
      <c r="E57" s="22" t="str">
        <f t="shared" si="5"/>
        <v xml:space="preserve"> </v>
      </c>
      <c r="F57" s="27" t="str">
        <f t="shared" si="6"/>
        <v xml:space="preserve"> </v>
      </c>
      <c r="G57" s="11" t="str">
        <f t="shared" si="7"/>
        <v xml:space="preserve"> </v>
      </c>
      <c r="H57" s="22" t="str">
        <f t="shared" si="8"/>
        <v xml:space="preserve"> </v>
      </c>
      <c r="I57" s="70"/>
      <c r="J57" s="12" t="str">
        <f t="shared" si="4"/>
        <v xml:space="preserve"> </v>
      </c>
      <c r="K57" s="48"/>
    </row>
    <row r="58" spans="1:11">
      <c r="A58" s="3"/>
      <c r="B58" s="18"/>
      <c r="C58" s="23"/>
      <c r="D58" s="2"/>
      <c r="E58" s="22" t="str">
        <f t="shared" si="5"/>
        <v xml:space="preserve"> </v>
      </c>
      <c r="F58" s="27" t="str">
        <f t="shared" si="6"/>
        <v xml:space="preserve"> </v>
      </c>
      <c r="G58" s="11" t="str">
        <f t="shared" si="7"/>
        <v xml:space="preserve"> </v>
      </c>
      <c r="H58" s="22" t="str">
        <f t="shared" si="8"/>
        <v xml:space="preserve"> </v>
      </c>
      <c r="I58" s="70"/>
      <c r="J58" s="12" t="str">
        <f t="shared" si="4"/>
        <v xml:space="preserve"> </v>
      </c>
      <c r="K58" s="48"/>
    </row>
    <row r="59" spans="1:11">
      <c r="A59" s="3"/>
      <c r="B59" s="18"/>
      <c r="C59" s="23"/>
      <c r="D59" s="2"/>
      <c r="E59" s="22" t="str">
        <f t="shared" si="5"/>
        <v xml:space="preserve"> </v>
      </c>
      <c r="F59" s="27" t="str">
        <f t="shared" si="6"/>
        <v xml:space="preserve"> </v>
      </c>
      <c r="G59" s="11" t="str">
        <f t="shared" si="7"/>
        <v xml:space="preserve"> </v>
      </c>
      <c r="H59" s="22" t="str">
        <f t="shared" si="8"/>
        <v xml:space="preserve"> </v>
      </c>
      <c r="I59" s="70"/>
      <c r="J59" s="12" t="str">
        <f t="shared" si="4"/>
        <v xml:space="preserve"> </v>
      </c>
      <c r="K59" s="48"/>
    </row>
    <row r="60" spans="1:11">
      <c r="A60" s="14"/>
      <c r="B60" s="18"/>
      <c r="C60" s="23"/>
      <c r="D60" s="2"/>
      <c r="E60" s="22" t="str">
        <f t="shared" si="5"/>
        <v xml:space="preserve"> </v>
      </c>
      <c r="F60" s="27" t="str">
        <f t="shared" si="6"/>
        <v xml:space="preserve"> </v>
      </c>
      <c r="G60" s="11" t="str">
        <f t="shared" si="7"/>
        <v xml:space="preserve"> </v>
      </c>
      <c r="H60" s="22" t="str">
        <f t="shared" si="8"/>
        <v xml:space="preserve"> </v>
      </c>
      <c r="I60" s="70"/>
      <c r="J60" s="12" t="str">
        <f t="shared" si="4"/>
        <v xml:space="preserve"> </v>
      </c>
      <c r="K60" s="48"/>
    </row>
    <row r="61" spans="1:11">
      <c r="A61" s="14"/>
      <c r="B61" s="18"/>
      <c r="C61" s="23"/>
      <c r="D61" s="2"/>
      <c r="E61" s="22" t="str">
        <f t="shared" si="5"/>
        <v xml:space="preserve"> </v>
      </c>
      <c r="F61" s="27" t="str">
        <f t="shared" si="6"/>
        <v xml:space="preserve"> </v>
      </c>
      <c r="G61" s="11" t="str">
        <f t="shared" si="7"/>
        <v xml:space="preserve"> </v>
      </c>
      <c r="H61" s="22" t="str">
        <f t="shared" si="8"/>
        <v xml:space="preserve"> </v>
      </c>
      <c r="I61" s="70"/>
      <c r="J61" s="12" t="str">
        <f t="shared" si="4"/>
        <v xml:space="preserve"> </v>
      </c>
      <c r="K61" s="48"/>
    </row>
    <row r="62" spans="1:11">
      <c r="A62" s="14"/>
      <c r="B62" s="18"/>
      <c r="C62" s="23"/>
      <c r="D62" s="2"/>
      <c r="E62" s="22" t="str">
        <f t="shared" si="5"/>
        <v xml:space="preserve"> </v>
      </c>
      <c r="F62" s="27" t="str">
        <f t="shared" si="6"/>
        <v xml:space="preserve"> </v>
      </c>
      <c r="G62" s="11" t="str">
        <f t="shared" si="7"/>
        <v xml:space="preserve"> </v>
      </c>
      <c r="H62" s="22" t="str">
        <f t="shared" si="8"/>
        <v xml:space="preserve"> </v>
      </c>
      <c r="I62" s="70"/>
      <c r="J62" s="12" t="str">
        <f t="shared" si="4"/>
        <v xml:space="preserve"> </v>
      </c>
      <c r="K62" s="48"/>
    </row>
    <row r="63" spans="1:11">
      <c r="A63" s="14"/>
      <c r="B63" s="18"/>
      <c r="C63" s="23"/>
      <c r="D63" s="2"/>
      <c r="E63" s="22" t="str">
        <f t="shared" si="5"/>
        <v xml:space="preserve"> </v>
      </c>
      <c r="F63" s="27" t="str">
        <f t="shared" si="6"/>
        <v xml:space="preserve"> </v>
      </c>
      <c r="G63" s="11" t="str">
        <f t="shared" si="7"/>
        <v xml:space="preserve"> </v>
      </c>
      <c r="H63" s="22" t="str">
        <f t="shared" si="8"/>
        <v xml:space="preserve"> </v>
      </c>
      <c r="I63" s="70"/>
      <c r="J63" s="12" t="str">
        <f t="shared" si="4"/>
        <v xml:space="preserve"> </v>
      </c>
      <c r="K63" s="48"/>
    </row>
    <row r="64" spans="1:11">
      <c r="A64" s="55"/>
      <c r="B64" s="56"/>
      <c r="C64" s="57"/>
      <c r="D64" s="58"/>
      <c r="E64" s="59" t="str">
        <f t="shared" si="5"/>
        <v xml:space="preserve"> </v>
      </c>
      <c r="F64" s="60" t="str">
        <f t="shared" si="6"/>
        <v xml:space="preserve"> </v>
      </c>
      <c r="G64" s="61" t="str">
        <f t="shared" si="7"/>
        <v xml:space="preserve"> </v>
      </c>
      <c r="H64" s="59" t="str">
        <f t="shared" si="8"/>
        <v xml:space="preserve"> </v>
      </c>
      <c r="I64" s="71"/>
      <c r="J64" s="62" t="str">
        <f t="shared" si="4"/>
        <v xml:space="preserve"> </v>
      </c>
      <c r="K64" s="48"/>
    </row>
    <row r="65" spans="1:10">
      <c r="A65" s="64"/>
      <c r="B65" s="65"/>
      <c r="C65" s="64"/>
      <c r="D65" s="63"/>
      <c r="E65" s="22" t="str">
        <f t="shared" ref="E65:E128" si="9">IF(ISBLANK(C65)," ",(D65/C65))</f>
        <v xml:space="preserve"> </v>
      </c>
      <c r="F65" s="27" t="str">
        <f t="shared" ref="F65:F128" si="10">IF(ISBLANK(B65)," ",(B65-B64))</f>
        <v xml:space="preserve"> </v>
      </c>
      <c r="G65" s="11" t="str">
        <f t="shared" ref="G65:G128" si="11">IF(ISBLANK(B65)," ",(C64/F65)*100)</f>
        <v xml:space="preserve"> </v>
      </c>
      <c r="H65" s="22" t="str">
        <f t="shared" ref="H65:H128" si="12">IF(ISBLANK(B65)," ",(D64/F65))</f>
        <v xml:space="preserve"> </v>
      </c>
      <c r="I65" s="72"/>
      <c r="J65" s="12" t="str">
        <f t="shared" si="4"/>
        <v xml:space="preserve"> </v>
      </c>
    </row>
    <row r="66" spans="1:10">
      <c r="A66" s="64"/>
      <c r="B66" s="65"/>
      <c r="C66" s="64"/>
      <c r="D66" s="63"/>
      <c r="E66" s="22" t="str">
        <f t="shared" si="9"/>
        <v xml:space="preserve"> </v>
      </c>
      <c r="F66" s="27" t="str">
        <f t="shared" si="10"/>
        <v xml:space="preserve"> </v>
      </c>
      <c r="G66" s="11" t="str">
        <f t="shared" si="11"/>
        <v xml:space="preserve"> </v>
      </c>
      <c r="H66" s="22" t="str">
        <f t="shared" si="12"/>
        <v xml:space="preserve"> </v>
      </c>
      <c r="I66" s="72"/>
      <c r="J66" s="12" t="str">
        <f t="shared" si="4"/>
        <v xml:space="preserve"> </v>
      </c>
    </row>
    <row r="67" spans="1:10">
      <c r="A67" s="64"/>
      <c r="B67" s="65"/>
      <c r="C67" s="64"/>
      <c r="D67" s="63"/>
      <c r="E67" s="22" t="str">
        <f t="shared" si="9"/>
        <v xml:space="preserve"> </v>
      </c>
      <c r="F67" s="27" t="str">
        <f t="shared" si="10"/>
        <v xml:space="preserve"> </v>
      </c>
      <c r="G67" s="11" t="str">
        <f t="shared" si="11"/>
        <v xml:space="preserve"> </v>
      </c>
      <c r="H67" s="22" t="str">
        <f t="shared" si="12"/>
        <v xml:space="preserve"> </v>
      </c>
      <c r="I67" s="72"/>
      <c r="J67" s="12" t="str">
        <f t="shared" si="4"/>
        <v xml:space="preserve"> </v>
      </c>
    </row>
    <row r="68" spans="1:10">
      <c r="A68" s="64"/>
      <c r="B68" s="65"/>
      <c r="C68" s="64"/>
      <c r="D68" s="63"/>
      <c r="E68" s="22" t="str">
        <f t="shared" si="9"/>
        <v xml:space="preserve"> </v>
      </c>
      <c r="F68" s="27" t="str">
        <f t="shared" si="10"/>
        <v xml:space="preserve"> </v>
      </c>
      <c r="G68" s="11" t="str">
        <f t="shared" si="11"/>
        <v xml:space="preserve"> </v>
      </c>
      <c r="H68" s="22" t="str">
        <f t="shared" si="12"/>
        <v xml:space="preserve"> </v>
      </c>
      <c r="I68" s="72"/>
      <c r="J68" s="12" t="str">
        <f t="shared" si="4"/>
        <v xml:space="preserve"> </v>
      </c>
    </row>
    <row r="69" spans="1:10">
      <c r="A69" s="64"/>
      <c r="B69" s="65"/>
      <c r="C69" s="64"/>
      <c r="D69" s="63"/>
      <c r="E69" s="22" t="str">
        <f t="shared" si="9"/>
        <v xml:space="preserve"> </v>
      </c>
      <c r="F69" s="27" t="str">
        <f t="shared" si="10"/>
        <v xml:space="preserve"> </v>
      </c>
      <c r="G69" s="11" t="str">
        <f t="shared" si="11"/>
        <v xml:space="preserve"> </v>
      </c>
      <c r="H69" s="22" t="str">
        <f t="shared" si="12"/>
        <v xml:space="preserve"> </v>
      </c>
      <c r="I69" s="72"/>
      <c r="J69" s="12" t="str">
        <f t="shared" ref="J69:J132" si="13">IF(ISBLANK(B69)," ",(F69/(A69-A68)))</f>
        <v xml:space="preserve"> </v>
      </c>
    </row>
    <row r="70" spans="1:10">
      <c r="A70" s="64"/>
      <c r="B70" s="65"/>
      <c r="C70" s="64"/>
      <c r="D70" s="63"/>
      <c r="E70" s="22" t="str">
        <f t="shared" si="9"/>
        <v xml:space="preserve"> </v>
      </c>
      <c r="F70" s="27" t="str">
        <f t="shared" si="10"/>
        <v xml:space="preserve"> </v>
      </c>
      <c r="G70" s="11" t="str">
        <f t="shared" si="11"/>
        <v xml:space="preserve"> </v>
      </c>
      <c r="H70" s="22" t="str">
        <f t="shared" si="12"/>
        <v xml:space="preserve"> </v>
      </c>
      <c r="I70" s="72"/>
      <c r="J70" s="12" t="str">
        <f t="shared" si="13"/>
        <v xml:space="preserve"> </v>
      </c>
    </row>
    <row r="71" spans="1:10">
      <c r="A71" s="64"/>
      <c r="B71" s="65"/>
      <c r="C71" s="64"/>
      <c r="D71" s="63"/>
      <c r="E71" s="22" t="str">
        <f t="shared" si="9"/>
        <v xml:space="preserve"> </v>
      </c>
      <c r="F71" s="27" t="str">
        <f t="shared" si="10"/>
        <v xml:space="preserve"> </v>
      </c>
      <c r="G71" s="11" t="str">
        <f t="shared" si="11"/>
        <v xml:space="preserve"> </v>
      </c>
      <c r="H71" s="22" t="str">
        <f t="shared" si="12"/>
        <v xml:space="preserve"> </v>
      </c>
      <c r="I71" s="72"/>
      <c r="J71" s="12" t="str">
        <f t="shared" si="13"/>
        <v xml:space="preserve"> </v>
      </c>
    </row>
    <row r="72" spans="1:10">
      <c r="A72" s="64"/>
      <c r="B72" s="65"/>
      <c r="C72" s="64"/>
      <c r="D72" s="63"/>
      <c r="E72" s="22" t="str">
        <f t="shared" si="9"/>
        <v xml:space="preserve"> </v>
      </c>
      <c r="F72" s="27" t="str">
        <f t="shared" si="10"/>
        <v xml:space="preserve"> </v>
      </c>
      <c r="G72" s="11" t="str">
        <f t="shared" si="11"/>
        <v xml:space="preserve"> </v>
      </c>
      <c r="H72" s="22" t="str">
        <f t="shared" si="12"/>
        <v xml:space="preserve"> </v>
      </c>
      <c r="I72" s="72"/>
      <c r="J72" s="12" t="str">
        <f t="shared" si="13"/>
        <v xml:space="preserve"> </v>
      </c>
    </row>
    <row r="73" spans="1:10">
      <c r="A73" s="64"/>
      <c r="B73" s="65"/>
      <c r="C73" s="64"/>
      <c r="D73" s="63"/>
      <c r="E73" s="22" t="str">
        <f t="shared" si="9"/>
        <v xml:space="preserve"> </v>
      </c>
      <c r="F73" s="27" t="str">
        <f t="shared" si="10"/>
        <v xml:space="preserve"> </v>
      </c>
      <c r="G73" s="11" t="str">
        <f t="shared" si="11"/>
        <v xml:space="preserve"> </v>
      </c>
      <c r="H73" s="22" t="str">
        <f t="shared" si="12"/>
        <v xml:space="preserve"> </v>
      </c>
      <c r="I73" s="72"/>
      <c r="J73" s="12" t="str">
        <f t="shared" si="13"/>
        <v xml:space="preserve"> </v>
      </c>
    </row>
    <row r="74" spans="1:10">
      <c r="A74" s="64"/>
      <c r="B74" s="65"/>
      <c r="C74" s="64"/>
      <c r="D74" s="63"/>
      <c r="E74" s="22" t="str">
        <f t="shared" si="9"/>
        <v xml:space="preserve"> </v>
      </c>
      <c r="F74" s="27" t="str">
        <f t="shared" si="10"/>
        <v xml:space="preserve"> </v>
      </c>
      <c r="G74" s="11" t="str">
        <f t="shared" si="11"/>
        <v xml:space="preserve"> </v>
      </c>
      <c r="H74" s="22" t="str">
        <f t="shared" si="12"/>
        <v xml:space="preserve"> </v>
      </c>
      <c r="I74" s="72"/>
      <c r="J74" s="12" t="str">
        <f t="shared" si="13"/>
        <v xml:space="preserve"> </v>
      </c>
    </row>
    <row r="75" spans="1:10">
      <c r="A75" s="64"/>
      <c r="B75" s="65"/>
      <c r="C75" s="64"/>
      <c r="D75" s="63"/>
      <c r="E75" s="22" t="str">
        <f t="shared" si="9"/>
        <v xml:space="preserve"> </v>
      </c>
      <c r="F75" s="27" t="str">
        <f t="shared" si="10"/>
        <v xml:space="preserve"> </v>
      </c>
      <c r="G75" s="11" t="str">
        <f t="shared" si="11"/>
        <v xml:space="preserve"> </v>
      </c>
      <c r="H75" s="22" t="str">
        <f t="shared" si="12"/>
        <v xml:space="preserve"> </v>
      </c>
      <c r="I75" s="72"/>
      <c r="J75" s="12" t="str">
        <f t="shared" si="13"/>
        <v xml:space="preserve"> </v>
      </c>
    </row>
    <row r="76" spans="1:10">
      <c r="A76" s="64"/>
      <c r="B76" s="65"/>
      <c r="C76" s="64"/>
      <c r="D76" s="63"/>
      <c r="E76" s="22" t="str">
        <f t="shared" si="9"/>
        <v xml:space="preserve"> </v>
      </c>
      <c r="F76" s="27" t="str">
        <f t="shared" si="10"/>
        <v xml:space="preserve"> </v>
      </c>
      <c r="G76" s="11" t="str">
        <f t="shared" si="11"/>
        <v xml:space="preserve"> </v>
      </c>
      <c r="H76" s="22" t="str">
        <f t="shared" si="12"/>
        <v xml:space="preserve"> </v>
      </c>
      <c r="I76" s="72"/>
      <c r="J76" s="12" t="str">
        <f t="shared" si="13"/>
        <v xml:space="preserve"> </v>
      </c>
    </row>
    <row r="77" spans="1:10">
      <c r="A77" s="64"/>
      <c r="B77" s="65"/>
      <c r="C77" s="64"/>
      <c r="D77" s="63"/>
      <c r="E77" s="22" t="str">
        <f t="shared" si="9"/>
        <v xml:space="preserve"> </v>
      </c>
      <c r="F77" s="27" t="str">
        <f t="shared" si="10"/>
        <v xml:space="preserve"> </v>
      </c>
      <c r="G77" s="11" t="str">
        <f t="shared" si="11"/>
        <v xml:space="preserve"> </v>
      </c>
      <c r="H77" s="22" t="str">
        <f t="shared" si="12"/>
        <v xml:space="preserve"> </v>
      </c>
      <c r="I77" s="72"/>
      <c r="J77" s="12" t="str">
        <f t="shared" si="13"/>
        <v xml:space="preserve"> </v>
      </c>
    </row>
    <row r="78" spans="1:10">
      <c r="A78" s="64"/>
      <c r="B78" s="65"/>
      <c r="C78" s="64"/>
      <c r="D78" s="63"/>
      <c r="E78" s="22" t="str">
        <f t="shared" si="9"/>
        <v xml:space="preserve"> </v>
      </c>
      <c r="F78" s="27" t="str">
        <f t="shared" si="10"/>
        <v xml:space="preserve"> </v>
      </c>
      <c r="G78" s="11" t="str">
        <f t="shared" si="11"/>
        <v xml:space="preserve"> </v>
      </c>
      <c r="H78" s="22" t="str">
        <f t="shared" si="12"/>
        <v xml:space="preserve"> </v>
      </c>
      <c r="I78" s="72"/>
      <c r="J78" s="12" t="str">
        <f t="shared" si="13"/>
        <v xml:space="preserve"> </v>
      </c>
    </row>
    <row r="79" spans="1:10">
      <c r="A79" s="64"/>
      <c r="B79" s="65"/>
      <c r="C79" s="64"/>
      <c r="D79" s="63"/>
      <c r="E79" s="22" t="str">
        <f t="shared" si="9"/>
        <v xml:space="preserve"> </v>
      </c>
      <c r="F79" s="27" t="str">
        <f t="shared" si="10"/>
        <v xml:space="preserve"> </v>
      </c>
      <c r="G79" s="11" t="str">
        <f t="shared" si="11"/>
        <v xml:space="preserve"> </v>
      </c>
      <c r="H79" s="22" t="str">
        <f t="shared" si="12"/>
        <v xml:space="preserve"> </v>
      </c>
      <c r="I79" s="72"/>
      <c r="J79" s="12" t="str">
        <f t="shared" si="13"/>
        <v xml:space="preserve"> </v>
      </c>
    </row>
    <row r="80" spans="1:10">
      <c r="A80" s="64"/>
      <c r="B80" s="65"/>
      <c r="C80" s="64"/>
      <c r="D80" s="63"/>
      <c r="E80" s="22" t="str">
        <f t="shared" si="9"/>
        <v xml:space="preserve"> </v>
      </c>
      <c r="F80" s="27" t="str">
        <f t="shared" si="10"/>
        <v xml:space="preserve"> </v>
      </c>
      <c r="G80" s="11" t="str">
        <f t="shared" si="11"/>
        <v xml:space="preserve"> </v>
      </c>
      <c r="H80" s="22" t="str">
        <f t="shared" si="12"/>
        <v xml:space="preserve"> </v>
      </c>
      <c r="I80" s="72"/>
      <c r="J80" s="12" t="str">
        <f t="shared" si="13"/>
        <v xml:space="preserve"> </v>
      </c>
    </row>
    <row r="81" spans="1:10">
      <c r="A81" s="64"/>
      <c r="B81" s="65"/>
      <c r="C81" s="64"/>
      <c r="D81" s="63"/>
      <c r="E81" s="22" t="str">
        <f t="shared" si="9"/>
        <v xml:space="preserve"> </v>
      </c>
      <c r="F81" s="27" t="str">
        <f t="shared" si="10"/>
        <v xml:space="preserve"> </v>
      </c>
      <c r="G81" s="11" t="str">
        <f t="shared" si="11"/>
        <v xml:space="preserve"> </v>
      </c>
      <c r="H81" s="22" t="str">
        <f t="shared" si="12"/>
        <v xml:space="preserve"> </v>
      </c>
      <c r="I81" s="72"/>
      <c r="J81" s="12" t="str">
        <f t="shared" si="13"/>
        <v xml:space="preserve"> </v>
      </c>
    </row>
    <row r="82" spans="1:10">
      <c r="A82" s="64"/>
      <c r="B82" s="65"/>
      <c r="C82" s="64"/>
      <c r="D82" s="63"/>
      <c r="E82" s="22" t="str">
        <f t="shared" si="9"/>
        <v xml:space="preserve"> </v>
      </c>
      <c r="F82" s="27" t="str">
        <f t="shared" si="10"/>
        <v xml:space="preserve"> </v>
      </c>
      <c r="G82" s="11" t="str">
        <f t="shared" si="11"/>
        <v xml:space="preserve"> </v>
      </c>
      <c r="H82" s="22" t="str">
        <f t="shared" si="12"/>
        <v xml:space="preserve"> </v>
      </c>
      <c r="I82" s="72"/>
      <c r="J82" s="12" t="str">
        <f t="shared" si="13"/>
        <v xml:space="preserve"> </v>
      </c>
    </row>
    <row r="83" spans="1:10">
      <c r="A83" s="64"/>
      <c r="B83" s="65"/>
      <c r="C83" s="64"/>
      <c r="D83" s="63"/>
      <c r="E83" s="22" t="str">
        <f t="shared" si="9"/>
        <v xml:space="preserve"> </v>
      </c>
      <c r="F83" s="27" t="str">
        <f t="shared" si="10"/>
        <v xml:space="preserve"> </v>
      </c>
      <c r="G83" s="11" t="str">
        <f t="shared" si="11"/>
        <v xml:space="preserve"> </v>
      </c>
      <c r="H83" s="22" t="str">
        <f t="shared" si="12"/>
        <v xml:space="preserve"> </v>
      </c>
      <c r="I83" s="72"/>
      <c r="J83" s="12" t="str">
        <f t="shared" si="13"/>
        <v xml:space="preserve"> </v>
      </c>
    </row>
    <row r="84" spans="1:10">
      <c r="A84" s="64"/>
      <c r="B84" s="65"/>
      <c r="C84" s="64"/>
      <c r="D84" s="63"/>
      <c r="E84" s="22" t="str">
        <f t="shared" si="9"/>
        <v xml:space="preserve"> </v>
      </c>
      <c r="F84" s="27" t="str">
        <f t="shared" si="10"/>
        <v xml:space="preserve"> </v>
      </c>
      <c r="G84" s="11" t="str">
        <f t="shared" si="11"/>
        <v xml:space="preserve"> </v>
      </c>
      <c r="H84" s="22" t="str">
        <f t="shared" si="12"/>
        <v xml:space="preserve"> </v>
      </c>
      <c r="I84" s="72"/>
      <c r="J84" s="12" t="str">
        <f t="shared" si="13"/>
        <v xml:space="preserve"> </v>
      </c>
    </row>
    <row r="85" spans="1:10">
      <c r="A85" s="64"/>
      <c r="B85" s="65"/>
      <c r="C85" s="64"/>
      <c r="D85" s="63"/>
      <c r="E85" s="22" t="str">
        <f t="shared" si="9"/>
        <v xml:space="preserve"> </v>
      </c>
      <c r="F85" s="27" t="str">
        <f t="shared" si="10"/>
        <v xml:space="preserve"> </v>
      </c>
      <c r="G85" s="11" t="str">
        <f t="shared" si="11"/>
        <v xml:space="preserve"> </v>
      </c>
      <c r="H85" s="22" t="str">
        <f t="shared" si="12"/>
        <v xml:space="preserve"> </v>
      </c>
      <c r="I85" s="72"/>
      <c r="J85" s="12" t="str">
        <f t="shared" si="13"/>
        <v xml:space="preserve"> </v>
      </c>
    </row>
    <row r="86" spans="1:10">
      <c r="A86" s="64"/>
      <c r="B86" s="65"/>
      <c r="C86" s="64"/>
      <c r="D86" s="63"/>
      <c r="E86" s="22" t="str">
        <f t="shared" si="9"/>
        <v xml:space="preserve"> </v>
      </c>
      <c r="F86" s="27" t="str">
        <f t="shared" si="10"/>
        <v xml:space="preserve"> </v>
      </c>
      <c r="G86" s="11" t="str">
        <f t="shared" si="11"/>
        <v xml:space="preserve"> </v>
      </c>
      <c r="H86" s="22" t="str">
        <f t="shared" si="12"/>
        <v xml:space="preserve"> </v>
      </c>
      <c r="I86" s="72"/>
      <c r="J86" s="12" t="str">
        <f t="shared" si="13"/>
        <v xml:space="preserve"> </v>
      </c>
    </row>
    <row r="87" spans="1:10">
      <c r="A87" s="64"/>
      <c r="B87" s="65"/>
      <c r="C87" s="64"/>
      <c r="D87" s="63"/>
      <c r="E87" s="22" t="str">
        <f t="shared" si="9"/>
        <v xml:space="preserve"> </v>
      </c>
      <c r="F87" s="27" t="str">
        <f t="shared" si="10"/>
        <v xml:space="preserve"> </v>
      </c>
      <c r="G87" s="11" t="str">
        <f t="shared" si="11"/>
        <v xml:space="preserve"> </v>
      </c>
      <c r="H87" s="22" t="str">
        <f t="shared" si="12"/>
        <v xml:space="preserve"> </v>
      </c>
      <c r="I87" s="72"/>
      <c r="J87" s="12" t="str">
        <f t="shared" si="13"/>
        <v xml:space="preserve"> </v>
      </c>
    </row>
    <row r="88" spans="1:10">
      <c r="A88" s="64"/>
      <c r="B88" s="65"/>
      <c r="C88" s="64"/>
      <c r="D88" s="63"/>
      <c r="E88" s="22" t="str">
        <f t="shared" si="9"/>
        <v xml:space="preserve"> </v>
      </c>
      <c r="F88" s="27" t="str">
        <f t="shared" si="10"/>
        <v xml:space="preserve"> </v>
      </c>
      <c r="G88" s="11" t="str">
        <f t="shared" si="11"/>
        <v xml:space="preserve"> </v>
      </c>
      <c r="H88" s="22" t="str">
        <f t="shared" si="12"/>
        <v xml:space="preserve"> </v>
      </c>
      <c r="I88" s="72"/>
      <c r="J88" s="12" t="str">
        <f t="shared" si="13"/>
        <v xml:space="preserve"> </v>
      </c>
    </row>
    <row r="89" spans="1:10">
      <c r="A89" s="64"/>
      <c r="B89" s="65"/>
      <c r="C89" s="64"/>
      <c r="D89" s="63"/>
      <c r="E89" s="22" t="str">
        <f t="shared" si="9"/>
        <v xml:space="preserve"> </v>
      </c>
      <c r="F89" s="27" t="str">
        <f t="shared" si="10"/>
        <v xml:space="preserve"> </v>
      </c>
      <c r="G89" s="11" t="str">
        <f t="shared" si="11"/>
        <v xml:space="preserve"> </v>
      </c>
      <c r="H89" s="22" t="str">
        <f t="shared" si="12"/>
        <v xml:space="preserve"> </v>
      </c>
      <c r="I89" s="72"/>
      <c r="J89" s="12" t="str">
        <f t="shared" si="13"/>
        <v xml:space="preserve"> </v>
      </c>
    </row>
    <row r="90" spans="1:10">
      <c r="A90" s="64"/>
      <c r="B90" s="65"/>
      <c r="C90" s="64"/>
      <c r="D90" s="63"/>
      <c r="E90" s="22" t="str">
        <f t="shared" si="9"/>
        <v xml:space="preserve"> </v>
      </c>
      <c r="F90" s="27" t="str">
        <f t="shared" si="10"/>
        <v xml:space="preserve"> </v>
      </c>
      <c r="G90" s="11" t="str">
        <f t="shared" si="11"/>
        <v xml:space="preserve"> </v>
      </c>
      <c r="H90" s="22" t="str">
        <f t="shared" si="12"/>
        <v xml:space="preserve"> </v>
      </c>
      <c r="I90" s="72"/>
      <c r="J90" s="12" t="str">
        <f t="shared" si="13"/>
        <v xml:space="preserve"> </v>
      </c>
    </row>
    <row r="91" spans="1:10">
      <c r="A91" s="64"/>
      <c r="B91" s="65"/>
      <c r="C91" s="64"/>
      <c r="D91" s="63"/>
      <c r="E91" s="22" t="str">
        <f t="shared" si="9"/>
        <v xml:space="preserve"> </v>
      </c>
      <c r="F91" s="27" t="str">
        <f t="shared" si="10"/>
        <v xml:space="preserve"> </v>
      </c>
      <c r="G91" s="11" t="str">
        <f t="shared" si="11"/>
        <v xml:space="preserve"> </v>
      </c>
      <c r="H91" s="22" t="str">
        <f t="shared" si="12"/>
        <v xml:space="preserve"> </v>
      </c>
      <c r="I91" s="72"/>
      <c r="J91" s="12" t="str">
        <f t="shared" si="13"/>
        <v xml:space="preserve"> </v>
      </c>
    </row>
    <row r="92" spans="1:10">
      <c r="A92" s="64"/>
      <c r="B92" s="65"/>
      <c r="C92" s="64"/>
      <c r="D92" s="63"/>
      <c r="E92" s="22" t="str">
        <f t="shared" si="9"/>
        <v xml:space="preserve"> </v>
      </c>
      <c r="F92" s="27" t="str">
        <f t="shared" si="10"/>
        <v xml:space="preserve"> </v>
      </c>
      <c r="G92" s="11" t="str">
        <f t="shared" si="11"/>
        <v xml:space="preserve"> </v>
      </c>
      <c r="H92" s="22" t="str">
        <f t="shared" si="12"/>
        <v xml:space="preserve"> </v>
      </c>
      <c r="I92" s="72"/>
      <c r="J92" s="12" t="str">
        <f t="shared" si="13"/>
        <v xml:space="preserve"> </v>
      </c>
    </row>
    <row r="93" spans="1:10">
      <c r="A93" s="64"/>
      <c r="B93" s="65"/>
      <c r="C93" s="64"/>
      <c r="D93" s="63"/>
      <c r="E93" s="22" t="str">
        <f t="shared" si="9"/>
        <v xml:space="preserve"> </v>
      </c>
      <c r="F93" s="27" t="str">
        <f t="shared" si="10"/>
        <v xml:space="preserve"> </v>
      </c>
      <c r="G93" s="11" t="str">
        <f t="shared" si="11"/>
        <v xml:space="preserve"> </v>
      </c>
      <c r="H93" s="22" t="str">
        <f t="shared" si="12"/>
        <v xml:space="preserve"> </v>
      </c>
      <c r="I93" s="72"/>
      <c r="J93" s="12" t="str">
        <f t="shared" si="13"/>
        <v xml:space="preserve"> </v>
      </c>
    </row>
    <row r="94" spans="1:10">
      <c r="A94" s="64"/>
      <c r="B94" s="65"/>
      <c r="C94" s="64"/>
      <c r="D94" s="63"/>
      <c r="E94" s="22" t="str">
        <f t="shared" si="9"/>
        <v xml:space="preserve"> </v>
      </c>
      <c r="F94" s="27" t="str">
        <f t="shared" si="10"/>
        <v xml:space="preserve"> </v>
      </c>
      <c r="G94" s="11" t="str">
        <f t="shared" si="11"/>
        <v xml:space="preserve"> </v>
      </c>
      <c r="H94" s="22" t="str">
        <f t="shared" si="12"/>
        <v xml:space="preserve"> </v>
      </c>
      <c r="I94" s="72"/>
      <c r="J94" s="12" t="str">
        <f t="shared" si="13"/>
        <v xml:space="preserve"> </v>
      </c>
    </row>
    <row r="95" spans="1:10">
      <c r="A95" s="64"/>
      <c r="B95" s="65"/>
      <c r="C95" s="64"/>
      <c r="D95" s="63"/>
      <c r="E95" s="22" t="str">
        <f t="shared" si="9"/>
        <v xml:space="preserve"> </v>
      </c>
      <c r="F95" s="27" t="str">
        <f t="shared" si="10"/>
        <v xml:space="preserve"> </v>
      </c>
      <c r="G95" s="11" t="str">
        <f t="shared" si="11"/>
        <v xml:space="preserve"> </v>
      </c>
      <c r="H95" s="22" t="str">
        <f t="shared" si="12"/>
        <v xml:space="preserve"> </v>
      </c>
      <c r="I95" s="72"/>
      <c r="J95" s="12" t="str">
        <f t="shared" si="13"/>
        <v xml:space="preserve"> </v>
      </c>
    </row>
    <row r="96" spans="1:10">
      <c r="A96" s="64"/>
      <c r="B96" s="65"/>
      <c r="C96" s="64"/>
      <c r="D96" s="63"/>
      <c r="E96" s="22" t="str">
        <f t="shared" si="9"/>
        <v xml:space="preserve"> </v>
      </c>
      <c r="F96" s="27" t="str">
        <f t="shared" si="10"/>
        <v xml:space="preserve"> </v>
      </c>
      <c r="G96" s="11" t="str">
        <f t="shared" si="11"/>
        <v xml:space="preserve"> </v>
      </c>
      <c r="H96" s="22" t="str">
        <f t="shared" si="12"/>
        <v xml:space="preserve"> </v>
      </c>
      <c r="I96" s="72"/>
      <c r="J96" s="12" t="str">
        <f t="shared" si="13"/>
        <v xml:space="preserve"> </v>
      </c>
    </row>
    <row r="97" spans="1:10">
      <c r="A97" s="64"/>
      <c r="B97" s="65"/>
      <c r="C97" s="64"/>
      <c r="D97" s="63"/>
      <c r="E97" s="22" t="str">
        <f t="shared" si="9"/>
        <v xml:space="preserve"> </v>
      </c>
      <c r="F97" s="27" t="str">
        <f t="shared" si="10"/>
        <v xml:space="preserve"> </v>
      </c>
      <c r="G97" s="11" t="str">
        <f t="shared" si="11"/>
        <v xml:space="preserve"> </v>
      </c>
      <c r="H97" s="22" t="str">
        <f t="shared" si="12"/>
        <v xml:space="preserve"> </v>
      </c>
      <c r="I97" s="72"/>
      <c r="J97" s="12" t="str">
        <f t="shared" si="13"/>
        <v xml:space="preserve"> </v>
      </c>
    </row>
    <row r="98" spans="1:10">
      <c r="A98" s="64"/>
      <c r="B98" s="65"/>
      <c r="C98" s="64"/>
      <c r="D98" s="63"/>
      <c r="E98" s="22" t="str">
        <f t="shared" si="9"/>
        <v xml:space="preserve"> </v>
      </c>
      <c r="F98" s="27" t="str">
        <f t="shared" si="10"/>
        <v xml:space="preserve"> </v>
      </c>
      <c r="G98" s="11" t="str">
        <f t="shared" si="11"/>
        <v xml:space="preserve"> </v>
      </c>
      <c r="H98" s="22" t="str">
        <f t="shared" si="12"/>
        <v xml:space="preserve"> </v>
      </c>
      <c r="I98" s="72"/>
      <c r="J98" s="12" t="str">
        <f t="shared" si="13"/>
        <v xml:space="preserve"> </v>
      </c>
    </row>
    <row r="99" spans="1:10">
      <c r="A99" s="64"/>
      <c r="B99" s="65"/>
      <c r="C99" s="64"/>
      <c r="D99" s="63"/>
      <c r="E99" s="22" t="str">
        <f t="shared" si="9"/>
        <v xml:space="preserve"> </v>
      </c>
      <c r="F99" s="27" t="str">
        <f t="shared" si="10"/>
        <v xml:space="preserve"> </v>
      </c>
      <c r="G99" s="11" t="str">
        <f t="shared" si="11"/>
        <v xml:space="preserve"> </v>
      </c>
      <c r="H99" s="22" t="str">
        <f t="shared" si="12"/>
        <v xml:space="preserve"> </v>
      </c>
      <c r="I99" s="72"/>
      <c r="J99" s="12" t="str">
        <f t="shared" si="13"/>
        <v xml:space="preserve"> </v>
      </c>
    </row>
    <row r="100" spans="1:10">
      <c r="A100" s="64"/>
      <c r="B100" s="65"/>
      <c r="C100" s="64"/>
      <c r="D100" s="63"/>
      <c r="E100" s="22" t="str">
        <f t="shared" si="9"/>
        <v xml:space="preserve"> </v>
      </c>
      <c r="F100" s="27" t="str">
        <f t="shared" si="10"/>
        <v xml:space="preserve"> </v>
      </c>
      <c r="G100" s="11" t="str">
        <f t="shared" si="11"/>
        <v xml:space="preserve"> </v>
      </c>
      <c r="H100" s="22" t="str">
        <f t="shared" si="12"/>
        <v xml:space="preserve"> </v>
      </c>
      <c r="I100" s="72"/>
      <c r="J100" s="12" t="str">
        <f t="shared" si="13"/>
        <v xml:space="preserve"> </v>
      </c>
    </row>
    <row r="101" spans="1:10">
      <c r="A101" s="64"/>
      <c r="B101" s="65"/>
      <c r="C101" s="64"/>
      <c r="D101" s="63"/>
      <c r="E101" s="22" t="str">
        <f t="shared" si="9"/>
        <v xml:space="preserve"> </v>
      </c>
      <c r="F101" s="27" t="str">
        <f t="shared" si="10"/>
        <v xml:space="preserve"> </v>
      </c>
      <c r="G101" s="11" t="str">
        <f t="shared" si="11"/>
        <v xml:space="preserve"> </v>
      </c>
      <c r="H101" s="22" t="str">
        <f t="shared" si="12"/>
        <v xml:space="preserve"> </v>
      </c>
      <c r="I101" s="72"/>
      <c r="J101" s="12" t="str">
        <f t="shared" si="13"/>
        <v xml:space="preserve"> </v>
      </c>
    </row>
    <row r="102" spans="1:10">
      <c r="A102" s="64"/>
      <c r="B102" s="65"/>
      <c r="C102" s="64"/>
      <c r="D102" s="63"/>
      <c r="E102" s="22" t="str">
        <f t="shared" si="9"/>
        <v xml:space="preserve"> </v>
      </c>
      <c r="F102" s="27" t="str">
        <f t="shared" si="10"/>
        <v xml:space="preserve"> </v>
      </c>
      <c r="G102" s="11" t="str">
        <f t="shared" si="11"/>
        <v xml:space="preserve"> </v>
      </c>
      <c r="H102" s="22" t="str">
        <f t="shared" si="12"/>
        <v xml:space="preserve"> </v>
      </c>
      <c r="I102" s="72"/>
      <c r="J102" s="12" t="str">
        <f t="shared" si="13"/>
        <v xml:space="preserve"> </v>
      </c>
    </row>
    <row r="103" spans="1:10">
      <c r="A103" s="64"/>
      <c r="B103" s="65"/>
      <c r="C103" s="64"/>
      <c r="D103" s="63"/>
      <c r="E103" s="22" t="str">
        <f t="shared" si="9"/>
        <v xml:space="preserve"> </v>
      </c>
      <c r="F103" s="27" t="str">
        <f t="shared" si="10"/>
        <v xml:space="preserve"> </v>
      </c>
      <c r="G103" s="11" t="str">
        <f t="shared" si="11"/>
        <v xml:space="preserve"> </v>
      </c>
      <c r="H103" s="22" t="str">
        <f t="shared" si="12"/>
        <v xml:space="preserve"> </v>
      </c>
      <c r="I103" s="72"/>
      <c r="J103" s="12" t="str">
        <f t="shared" si="13"/>
        <v xml:space="preserve"> </v>
      </c>
    </row>
    <row r="104" spans="1:10">
      <c r="A104" s="64"/>
      <c r="B104" s="65"/>
      <c r="C104" s="64"/>
      <c r="D104" s="63"/>
      <c r="E104" s="22" t="str">
        <f t="shared" si="9"/>
        <v xml:space="preserve"> </v>
      </c>
      <c r="F104" s="27" t="str">
        <f t="shared" si="10"/>
        <v xml:space="preserve"> </v>
      </c>
      <c r="G104" s="11" t="str">
        <f t="shared" si="11"/>
        <v xml:space="preserve"> </v>
      </c>
      <c r="H104" s="22" t="str">
        <f t="shared" si="12"/>
        <v xml:space="preserve"> </v>
      </c>
      <c r="I104" s="72"/>
      <c r="J104" s="12" t="str">
        <f t="shared" si="13"/>
        <v xml:space="preserve"> </v>
      </c>
    </row>
    <row r="105" spans="1:10">
      <c r="A105" s="64"/>
      <c r="B105" s="65"/>
      <c r="C105" s="64"/>
      <c r="D105" s="63"/>
      <c r="E105" s="22" t="str">
        <f t="shared" si="9"/>
        <v xml:space="preserve"> </v>
      </c>
      <c r="F105" s="27" t="str">
        <f t="shared" si="10"/>
        <v xml:space="preserve"> </v>
      </c>
      <c r="G105" s="11" t="str">
        <f t="shared" si="11"/>
        <v xml:space="preserve"> </v>
      </c>
      <c r="H105" s="22" t="str">
        <f t="shared" si="12"/>
        <v xml:space="preserve"> </v>
      </c>
      <c r="I105" s="72"/>
      <c r="J105" s="12" t="str">
        <f t="shared" si="13"/>
        <v xml:space="preserve"> </v>
      </c>
    </row>
    <row r="106" spans="1:10">
      <c r="A106" s="64"/>
      <c r="B106" s="65"/>
      <c r="C106" s="64"/>
      <c r="D106" s="63"/>
      <c r="E106" s="22" t="str">
        <f t="shared" si="9"/>
        <v xml:space="preserve"> </v>
      </c>
      <c r="F106" s="27" t="str">
        <f t="shared" si="10"/>
        <v xml:space="preserve"> </v>
      </c>
      <c r="G106" s="11" t="str">
        <f t="shared" si="11"/>
        <v xml:space="preserve"> </v>
      </c>
      <c r="H106" s="22" t="str">
        <f t="shared" si="12"/>
        <v xml:space="preserve"> </v>
      </c>
      <c r="I106" s="72"/>
      <c r="J106" s="12" t="str">
        <f t="shared" si="13"/>
        <v xml:space="preserve"> </v>
      </c>
    </row>
    <row r="107" spans="1:10">
      <c r="A107" s="64"/>
      <c r="B107" s="65"/>
      <c r="C107" s="64"/>
      <c r="D107" s="63"/>
      <c r="E107" s="22" t="str">
        <f t="shared" si="9"/>
        <v xml:space="preserve"> </v>
      </c>
      <c r="F107" s="27" t="str">
        <f t="shared" si="10"/>
        <v xml:space="preserve"> </v>
      </c>
      <c r="G107" s="11" t="str">
        <f t="shared" si="11"/>
        <v xml:space="preserve"> </v>
      </c>
      <c r="H107" s="22" t="str">
        <f t="shared" si="12"/>
        <v xml:space="preserve"> </v>
      </c>
      <c r="I107" s="72"/>
      <c r="J107" s="12" t="str">
        <f t="shared" si="13"/>
        <v xml:space="preserve"> </v>
      </c>
    </row>
    <row r="108" spans="1:10">
      <c r="A108" s="64"/>
      <c r="B108" s="65"/>
      <c r="C108" s="64"/>
      <c r="D108" s="63"/>
      <c r="E108" s="22" t="str">
        <f t="shared" si="9"/>
        <v xml:space="preserve"> </v>
      </c>
      <c r="F108" s="27" t="str">
        <f t="shared" si="10"/>
        <v xml:space="preserve"> </v>
      </c>
      <c r="G108" s="11" t="str">
        <f t="shared" si="11"/>
        <v xml:space="preserve"> </v>
      </c>
      <c r="H108" s="22" t="str">
        <f t="shared" si="12"/>
        <v xml:space="preserve"> </v>
      </c>
      <c r="I108" s="72"/>
      <c r="J108" s="12" t="str">
        <f t="shared" si="13"/>
        <v xml:space="preserve"> </v>
      </c>
    </row>
    <row r="109" spans="1:10">
      <c r="A109" s="64"/>
      <c r="B109" s="65"/>
      <c r="C109" s="64"/>
      <c r="D109" s="63"/>
      <c r="E109" s="22" t="str">
        <f t="shared" si="9"/>
        <v xml:space="preserve"> </v>
      </c>
      <c r="F109" s="27" t="str">
        <f t="shared" si="10"/>
        <v xml:space="preserve"> </v>
      </c>
      <c r="G109" s="11" t="str">
        <f t="shared" si="11"/>
        <v xml:space="preserve"> </v>
      </c>
      <c r="H109" s="22" t="str">
        <f t="shared" si="12"/>
        <v xml:space="preserve"> </v>
      </c>
      <c r="I109" s="72"/>
      <c r="J109" s="12" t="str">
        <f t="shared" si="13"/>
        <v xml:space="preserve"> </v>
      </c>
    </row>
    <row r="110" spans="1:10">
      <c r="A110" s="64"/>
      <c r="B110" s="65"/>
      <c r="C110" s="64"/>
      <c r="D110" s="63"/>
      <c r="E110" s="22" t="str">
        <f t="shared" si="9"/>
        <v xml:space="preserve"> </v>
      </c>
      <c r="F110" s="27" t="str">
        <f t="shared" si="10"/>
        <v xml:space="preserve"> </v>
      </c>
      <c r="G110" s="11" t="str">
        <f t="shared" si="11"/>
        <v xml:space="preserve"> </v>
      </c>
      <c r="H110" s="22" t="str">
        <f t="shared" si="12"/>
        <v xml:space="preserve"> </v>
      </c>
      <c r="I110" s="72"/>
      <c r="J110" s="12" t="str">
        <f t="shared" si="13"/>
        <v xml:space="preserve"> </v>
      </c>
    </row>
    <row r="111" spans="1:10">
      <c r="A111" s="64"/>
      <c r="B111" s="65"/>
      <c r="C111" s="64"/>
      <c r="D111" s="63"/>
      <c r="E111" s="22" t="str">
        <f t="shared" si="9"/>
        <v xml:space="preserve"> </v>
      </c>
      <c r="F111" s="27" t="str">
        <f t="shared" si="10"/>
        <v xml:space="preserve"> </v>
      </c>
      <c r="G111" s="11" t="str">
        <f t="shared" si="11"/>
        <v xml:space="preserve"> </v>
      </c>
      <c r="H111" s="22" t="str">
        <f t="shared" si="12"/>
        <v xml:space="preserve"> </v>
      </c>
      <c r="I111" s="72"/>
      <c r="J111" s="12" t="str">
        <f t="shared" si="13"/>
        <v xml:space="preserve"> </v>
      </c>
    </row>
    <row r="112" spans="1:10">
      <c r="A112" s="64"/>
      <c r="B112" s="65"/>
      <c r="C112" s="64"/>
      <c r="D112" s="63"/>
      <c r="E112" s="22" t="str">
        <f t="shared" si="9"/>
        <v xml:space="preserve"> </v>
      </c>
      <c r="F112" s="27" t="str">
        <f t="shared" si="10"/>
        <v xml:space="preserve"> </v>
      </c>
      <c r="G112" s="11" t="str">
        <f t="shared" si="11"/>
        <v xml:space="preserve"> </v>
      </c>
      <c r="H112" s="22" t="str">
        <f t="shared" si="12"/>
        <v xml:space="preserve"> </v>
      </c>
      <c r="I112" s="72"/>
      <c r="J112" s="12" t="str">
        <f t="shared" si="13"/>
        <v xml:space="preserve"> </v>
      </c>
    </row>
    <row r="113" spans="1:10">
      <c r="A113" s="64"/>
      <c r="B113" s="65"/>
      <c r="C113" s="64"/>
      <c r="D113" s="63"/>
      <c r="E113" s="22" t="str">
        <f t="shared" si="9"/>
        <v xml:space="preserve"> </v>
      </c>
      <c r="F113" s="27" t="str">
        <f t="shared" si="10"/>
        <v xml:space="preserve"> </v>
      </c>
      <c r="G113" s="11" t="str">
        <f t="shared" si="11"/>
        <v xml:space="preserve"> </v>
      </c>
      <c r="H113" s="22" t="str">
        <f t="shared" si="12"/>
        <v xml:space="preserve"> </v>
      </c>
      <c r="I113" s="72"/>
      <c r="J113" s="12" t="str">
        <f t="shared" si="13"/>
        <v xml:space="preserve"> </v>
      </c>
    </row>
    <row r="114" spans="1:10">
      <c r="A114" s="64"/>
      <c r="B114" s="65"/>
      <c r="C114" s="64"/>
      <c r="D114" s="63"/>
      <c r="E114" s="22" t="str">
        <f t="shared" si="9"/>
        <v xml:space="preserve"> </v>
      </c>
      <c r="F114" s="27" t="str">
        <f t="shared" si="10"/>
        <v xml:space="preserve"> </v>
      </c>
      <c r="G114" s="11" t="str">
        <f t="shared" si="11"/>
        <v xml:space="preserve"> </v>
      </c>
      <c r="H114" s="22" t="str">
        <f t="shared" si="12"/>
        <v xml:space="preserve"> </v>
      </c>
      <c r="I114" s="72"/>
      <c r="J114" s="12" t="str">
        <f t="shared" si="13"/>
        <v xml:space="preserve"> </v>
      </c>
    </row>
    <row r="115" spans="1:10">
      <c r="A115" s="64"/>
      <c r="B115" s="65"/>
      <c r="C115" s="64"/>
      <c r="D115" s="63"/>
      <c r="E115" s="22" t="str">
        <f t="shared" si="9"/>
        <v xml:space="preserve"> </v>
      </c>
      <c r="F115" s="27" t="str">
        <f t="shared" si="10"/>
        <v xml:space="preserve"> </v>
      </c>
      <c r="G115" s="11" t="str">
        <f t="shared" si="11"/>
        <v xml:space="preserve"> </v>
      </c>
      <c r="H115" s="22" t="str">
        <f t="shared" si="12"/>
        <v xml:space="preserve"> </v>
      </c>
      <c r="I115" s="72"/>
      <c r="J115" s="12" t="str">
        <f t="shared" si="13"/>
        <v xml:space="preserve"> </v>
      </c>
    </row>
    <row r="116" spans="1:10">
      <c r="A116" s="64"/>
      <c r="B116" s="65"/>
      <c r="C116" s="64"/>
      <c r="D116" s="63"/>
      <c r="E116" s="22" t="str">
        <f t="shared" si="9"/>
        <v xml:space="preserve"> </v>
      </c>
      <c r="F116" s="27" t="str">
        <f t="shared" si="10"/>
        <v xml:space="preserve"> </v>
      </c>
      <c r="G116" s="11" t="str">
        <f t="shared" si="11"/>
        <v xml:space="preserve"> </v>
      </c>
      <c r="H116" s="22" t="str">
        <f t="shared" si="12"/>
        <v xml:space="preserve"> </v>
      </c>
      <c r="I116" s="72"/>
      <c r="J116" s="12" t="str">
        <f t="shared" si="13"/>
        <v xml:space="preserve"> </v>
      </c>
    </row>
    <row r="117" spans="1:10">
      <c r="A117" s="64"/>
      <c r="B117" s="65"/>
      <c r="C117" s="64"/>
      <c r="D117" s="63"/>
      <c r="E117" s="22" t="str">
        <f t="shared" si="9"/>
        <v xml:space="preserve"> </v>
      </c>
      <c r="F117" s="27" t="str">
        <f t="shared" si="10"/>
        <v xml:space="preserve"> </v>
      </c>
      <c r="G117" s="11" t="str">
        <f t="shared" si="11"/>
        <v xml:space="preserve"> </v>
      </c>
      <c r="H117" s="22" t="str">
        <f t="shared" si="12"/>
        <v xml:space="preserve"> </v>
      </c>
      <c r="I117" s="72"/>
      <c r="J117" s="12" t="str">
        <f t="shared" si="13"/>
        <v xml:space="preserve"> </v>
      </c>
    </row>
    <row r="118" spans="1:10">
      <c r="A118" s="64"/>
      <c r="B118" s="65"/>
      <c r="C118" s="64"/>
      <c r="D118" s="63"/>
      <c r="E118" s="22" t="str">
        <f t="shared" si="9"/>
        <v xml:space="preserve"> </v>
      </c>
      <c r="F118" s="27" t="str">
        <f t="shared" si="10"/>
        <v xml:space="preserve"> </v>
      </c>
      <c r="G118" s="11" t="str">
        <f t="shared" si="11"/>
        <v xml:space="preserve"> </v>
      </c>
      <c r="H118" s="22" t="str">
        <f t="shared" si="12"/>
        <v xml:space="preserve"> </v>
      </c>
      <c r="I118" s="72"/>
      <c r="J118" s="12" t="str">
        <f t="shared" si="13"/>
        <v xml:space="preserve"> </v>
      </c>
    </row>
    <row r="119" spans="1:10">
      <c r="A119" s="64"/>
      <c r="B119" s="65"/>
      <c r="C119" s="64"/>
      <c r="D119" s="63"/>
      <c r="E119" s="22" t="str">
        <f t="shared" si="9"/>
        <v xml:space="preserve"> </v>
      </c>
      <c r="F119" s="27" t="str">
        <f t="shared" si="10"/>
        <v xml:space="preserve"> </v>
      </c>
      <c r="G119" s="11" t="str">
        <f t="shared" si="11"/>
        <v xml:space="preserve"> </v>
      </c>
      <c r="H119" s="22" t="str">
        <f t="shared" si="12"/>
        <v xml:space="preserve"> </v>
      </c>
      <c r="I119" s="72"/>
      <c r="J119" s="12" t="str">
        <f t="shared" si="13"/>
        <v xml:space="preserve"> </v>
      </c>
    </row>
    <row r="120" spans="1:10">
      <c r="A120" s="64"/>
      <c r="B120" s="65"/>
      <c r="C120" s="64"/>
      <c r="D120" s="63"/>
      <c r="E120" s="22" t="str">
        <f t="shared" si="9"/>
        <v xml:space="preserve"> </v>
      </c>
      <c r="F120" s="27" t="str">
        <f t="shared" si="10"/>
        <v xml:space="preserve"> </v>
      </c>
      <c r="G120" s="11" t="str">
        <f t="shared" si="11"/>
        <v xml:space="preserve"> </v>
      </c>
      <c r="H120" s="22" t="str">
        <f t="shared" si="12"/>
        <v xml:space="preserve"> </v>
      </c>
      <c r="I120" s="72"/>
      <c r="J120" s="12" t="str">
        <f t="shared" si="13"/>
        <v xml:space="preserve"> </v>
      </c>
    </row>
    <row r="121" spans="1:10">
      <c r="A121" s="64"/>
      <c r="B121" s="65"/>
      <c r="C121" s="64"/>
      <c r="D121" s="63"/>
      <c r="E121" s="22" t="str">
        <f t="shared" si="9"/>
        <v xml:space="preserve"> </v>
      </c>
      <c r="F121" s="27" t="str">
        <f t="shared" si="10"/>
        <v xml:space="preserve"> </v>
      </c>
      <c r="G121" s="11" t="str">
        <f t="shared" si="11"/>
        <v xml:space="preserve"> </v>
      </c>
      <c r="H121" s="22" t="str">
        <f t="shared" si="12"/>
        <v xml:space="preserve"> </v>
      </c>
      <c r="I121" s="72"/>
      <c r="J121" s="12" t="str">
        <f t="shared" si="13"/>
        <v xml:space="preserve"> </v>
      </c>
    </row>
    <row r="122" spans="1:10">
      <c r="A122" s="64"/>
      <c r="B122" s="65"/>
      <c r="C122" s="64"/>
      <c r="D122" s="63"/>
      <c r="E122" s="22" t="str">
        <f t="shared" si="9"/>
        <v xml:space="preserve"> </v>
      </c>
      <c r="F122" s="27" t="str">
        <f t="shared" si="10"/>
        <v xml:space="preserve"> </v>
      </c>
      <c r="G122" s="11" t="str">
        <f t="shared" si="11"/>
        <v xml:space="preserve"> </v>
      </c>
      <c r="H122" s="22" t="str">
        <f t="shared" si="12"/>
        <v xml:space="preserve"> </v>
      </c>
      <c r="I122" s="72"/>
      <c r="J122" s="12" t="str">
        <f t="shared" si="13"/>
        <v xml:space="preserve"> </v>
      </c>
    </row>
    <row r="123" spans="1:10">
      <c r="A123" s="64"/>
      <c r="B123" s="65"/>
      <c r="C123" s="64"/>
      <c r="D123" s="63"/>
      <c r="E123" s="22" t="str">
        <f t="shared" si="9"/>
        <v xml:space="preserve"> </v>
      </c>
      <c r="F123" s="27" t="str">
        <f t="shared" si="10"/>
        <v xml:space="preserve"> </v>
      </c>
      <c r="G123" s="11" t="str">
        <f t="shared" si="11"/>
        <v xml:space="preserve"> </v>
      </c>
      <c r="H123" s="22" t="str">
        <f t="shared" si="12"/>
        <v xml:space="preserve"> </v>
      </c>
      <c r="I123" s="72"/>
      <c r="J123" s="12" t="str">
        <f t="shared" si="13"/>
        <v xml:space="preserve"> </v>
      </c>
    </row>
    <row r="124" spans="1:10">
      <c r="A124" s="64"/>
      <c r="B124" s="65"/>
      <c r="C124" s="64"/>
      <c r="D124" s="63"/>
      <c r="E124" s="22" t="str">
        <f t="shared" si="9"/>
        <v xml:space="preserve"> </v>
      </c>
      <c r="F124" s="27" t="str">
        <f t="shared" si="10"/>
        <v xml:space="preserve"> </v>
      </c>
      <c r="G124" s="11" t="str">
        <f t="shared" si="11"/>
        <v xml:space="preserve"> </v>
      </c>
      <c r="H124" s="22" t="str">
        <f t="shared" si="12"/>
        <v xml:space="preserve"> </v>
      </c>
      <c r="I124" s="72"/>
      <c r="J124" s="12" t="str">
        <f t="shared" si="13"/>
        <v xml:space="preserve"> </v>
      </c>
    </row>
    <row r="125" spans="1:10">
      <c r="A125" s="64"/>
      <c r="B125" s="65"/>
      <c r="C125" s="64"/>
      <c r="D125" s="63"/>
      <c r="E125" s="22" t="str">
        <f t="shared" si="9"/>
        <v xml:space="preserve"> </v>
      </c>
      <c r="F125" s="27" t="str">
        <f t="shared" si="10"/>
        <v xml:space="preserve"> </v>
      </c>
      <c r="G125" s="11" t="str">
        <f t="shared" si="11"/>
        <v xml:space="preserve"> </v>
      </c>
      <c r="H125" s="22" t="str">
        <f t="shared" si="12"/>
        <v xml:space="preserve"> </v>
      </c>
      <c r="I125" s="72"/>
      <c r="J125" s="12" t="str">
        <f t="shared" si="13"/>
        <v xml:space="preserve"> </v>
      </c>
    </row>
    <row r="126" spans="1:10">
      <c r="A126" s="64"/>
      <c r="B126" s="65"/>
      <c r="C126" s="64"/>
      <c r="D126" s="63"/>
      <c r="E126" s="22" t="str">
        <f t="shared" si="9"/>
        <v xml:space="preserve"> </v>
      </c>
      <c r="F126" s="27" t="str">
        <f t="shared" si="10"/>
        <v xml:space="preserve"> </v>
      </c>
      <c r="G126" s="11" t="str">
        <f t="shared" si="11"/>
        <v xml:space="preserve"> </v>
      </c>
      <c r="H126" s="22" t="str">
        <f t="shared" si="12"/>
        <v xml:space="preserve"> </v>
      </c>
      <c r="I126" s="72"/>
      <c r="J126" s="12" t="str">
        <f t="shared" si="13"/>
        <v xml:space="preserve"> </v>
      </c>
    </row>
    <row r="127" spans="1:10">
      <c r="A127" s="64"/>
      <c r="B127" s="65"/>
      <c r="C127" s="64"/>
      <c r="D127" s="63"/>
      <c r="E127" s="22" t="str">
        <f t="shared" si="9"/>
        <v xml:space="preserve"> </v>
      </c>
      <c r="F127" s="27" t="str">
        <f t="shared" si="10"/>
        <v xml:space="preserve"> </v>
      </c>
      <c r="G127" s="11" t="str">
        <f t="shared" si="11"/>
        <v xml:space="preserve"> </v>
      </c>
      <c r="H127" s="22" t="str">
        <f t="shared" si="12"/>
        <v xml:space="preserve"> </v>
      </c>
      <c r="I127" s="72"/>
      <c r="J127" s="12" t="str">
        <f t="shared" si="13"/>
        <v xml:space="preserve"> </v>
      </c>
    </row>
    <row r="128" spans="1:10">
      <c r="A128" s="64"/>
      <c r="B128" s="65"/>
      <c r="C128" s="64"/>
      <c r="D128" s="63"/>
      <c r="E128" s="22" t="str">
        <f t="shared" si="9"/>
        <v xml:space="preserve"> </v>
      </c>
      <c r="F128" s="27" t="str">
        <f t="shared" si="10"/>
        <v xml:space="preserve"> </v>
      </c>
      <c r="G128" s="11" t="str">
        <f t="shared" si="11"/>
        <v xml:space="preserve"> </v>
      </c>
      <c r="H128" s="22" t="str">
        <f t="shared" si="12"/>
        <v xml:space="preserve"> </v>
      </c>
      <c r="I128" s="72"/>
      <c r="J128" s="12" t="str">
        <f t="shared" si="13"/>
        <v xml:space="preserve"> </v>
      </c>
    </row>
    <row r="129" spans="1:10">
      <c r="A129" s="64"/>
      <c r="B129" s="65"/>
      <c r="C129" s="64"/>
      <c r="D129" s="63"/>
      <c r="E129" s="22" t="str">
        <f t="shared" ref="E129:E150" si="14">IF(ISBLANK(C129)," ",(D129/C129))</f>
        <v xml:space="preserve"> </v>
      </c>
      <c r="F129" s="27" t="str">
        <f t="shared" ref="F129:F150" si="15">IF(ISBLANK(B129)," ",(B129-B128))</f>
        <v xml:space="preserve"> </v>
      </c>
      <c r="G129" s="11" t="str">
        <f t="shared" ref="G129:G150" si="16">IF(ISBLANK(B129)," ",(C128/F129)*100)</f>
        <v xml:space="preserve"> </v>
      </c>
      <c r="H129" s="22" t="str">
        <f t="shared" ref="H129:H150" si="17">IF(ISBLANK(B129)," ",(D128/F129))</f>
        <v xml:space="preserve"> </v>
      </c>
      <c r="I129" s="72"/>
      <c r="J129" s="12" t="str">
        <f t="shared" si="13"/>
        <v xml:space="preserve"> </v>
      </c>
    </row>
    <row r="130" spans="1:10">
      <c r="A130" s="64"/>
      <c r="B130" s="65"/>
      <c r="C130" s="64"/>
      <c r="D130" s="63"/>
      <c r="E130" s="22" t="str">
        <f t="shared" si="14"/>
        <v xml:space="preserve"> </v>
      </c>
      <c r="F130" s="27" t="str">
        <f t="shared" si="15"/>
        <v xml:space="preserve"> </v>
      </c>
      <c r="G130" s="11" t="str">
        <f t="shared" si="16"/>
        <v xml:space="preserve"> </v>
      </c>
      <c r="H130" s="22" t="str">
        <f t="shared" si="17"/>
        <v xml:space="preserve"> </v>
      </c>
      <c r="I130" s="72"/>
      <c r="J130" s="12" t="str">
        <f t="shared" si="13"/>
        <v xml:space="preserve"> </v>
      </c>
    </row>
    <row r="131" spans="1:10">
      <c r="A131" s="64"/>
      <c r="B131" s="65"/>
      <c r="C131" s="64"/>
      <c r="D131" s="63"/>
      <c r="E131" s="22" t="str">
        <f t="shared" si="14"/>
        <v xml:space="preserve"> </v>
      </c>
      <c r="F131" s="27" t="str">
        <f t="shared" si="15"/>
        <v xml:space="preserve"> </v>
      </c>
      <c r="G131" s="11" t="str">
        <f t="shared" si="16"/>
        <v xml:space="preserve"> </v>
      </c>
      <c r="H131" s="22" t="str">
        <f t="shared" si="17"/>
        <v xml:space="preserve"> </v>
      </c>
      <c r="I131" s="72"/>
      <c r="J131" s="12" t="str">
        <f t="shared" si="13"/>
        <v xml:space="preserve"> </v>
      </c>
    </row>
    <row r="132" spans="1:10">
      <c r="A132" s="64"/>
      <c r="B132" s="65"/>
      <c r="C132" s="64"/>
      <c r="D132" s="63"/>
      <c r="E132" s="22" t="str">
        <f t="shared" si="14"/>
        <v xml:space="preserve"> </v>
      </c>
      <c r="F132" s="27" t="str">
        <f t="shared" si="15"/>
        <v xml:space="preserve"> </v>
      </c>
      <c r="G132" s="11" t="str">
        <f t="shared" si="16"/>
        <v xml:space="preserve"> </v>
      </c>
      <c r="H132" s="22" t="str">
        <f t="shared" si="17"/>
        <v xml:space="preserve"> </v>
      </c>
      <c r="I132" s="72"/>
      <c r="J132" s="12" t="str">
        <f t="shared" si="13"/>
        <v xml:space="preserve"> </v>
      </c>
    </row>
    <row r="133" spans="1:10">
      <c r="A133" s="64"/>
      <c r="B133" s="65"/>
      <c r="C133" s="64"/>
      <c r="D133" s="63"/>
      <c r="E133" s="22" t="str">
        <f t="shared" si="14"/>
        <v xml:space="preserve"> </v>
      </c>
      <c r="F133" s="27" t="str">
        <f t="shared" si="15"/>
        <v xml:space="preserve"> </v>
      </c>
      <c r="G133" s="11" t="str">
        <f t="shared" si="16"/>
        <v xml:space="preserve"> </v>
      </c>
      <c r="H133" s="22" t="str">
        <f t="shared" si="17"/>
        <v xml:space="preserve"> </v>
      </c>
      <c r="I133" s="72"/>
      <c r="J133" s="12" t="str">
        <f t="shared" ref="J133:J150" si="18">IF(ISBLANK(B133)," ",(F133/(A133-A132)))</f>
        <v xml:space="preserve"> </v>
      </c>
    </row>
    <row r="134" spans="1:10">
      <c r="A134" s="64"/>
      <c r="B134" s="65"/>
      <c r="C134" s="64"/>
      <c r="D134" s="63"/>
      <c r="E134" s="22" t="str">
        <f t="shared" si="14"/>
        <v xml:space="preserve"> </v>
      </c>
      <c r="F134" s="27" t="str">
        <f t="shared" si="15"/>
        <v xml:space="preserve"> </v>
      </c>
      <c r="G134" s="11" t="str">
        <f t="shared" si="16"/>
        <v xml:space="preserve"> </v>
      </c>
      <c r="H134" s="22" t="str">
        <f t="shared" si="17"/>
        <v xml:space="preserve"> </v>
      </c>
      <c r="I134" s="72"/>
      <c r="J134" s="12" t="str">
        <f t="shared" si="18"/>
        <v xml:space="preserve"> </v>
      </c>
    </row>
    <row r="135" spans="1:10">
      <c r="A135" s="64"/>
      <c r="B135" s="65"/>
      <c r="C135" s="64"/>
      <c r="D135" s="63"/>
      <c r="E135" s="22" t="str">
        <f t="shared" si="14"/>
        <v xml:space="preserve"> </v>
      </c>
      <c r="F135" s="27" t="str">
        <f t="shared" si="15"/>
        <v xml:space="preserve"> </v>
      </c>
      <c r="G135" s="11" t="str">
        <f t="shared" si="16"/>
        <v xml:space="preserve"> </v>
      </c>
      <c r="H135" s="22" t="str">
        <f t="shared" si="17"/>
        <v xml:space="preserve"> </v>
      </c>
      <c r="I135" s="72"/>
      <c r="J135" s="12" t="str">
        <f t="shared" si="18"/>
        <v xml:space="preserve"> </v>
      </c>
    </row>
    <row r="136" spans="1:10">
      <c r="A136" s="64"/>
      <c r="B136" s="65"/>
      <c r="C136" s="64"/>
      <c r="D136" s="63"/>
      <c r="E136" s="22" t="str">
        <f t="shared" si="14"/>
        <v xml:space="preserve"> </v>
      </c>
      <c r="F136" s="27" t="str">
        <f t="shared" si="15"/>
        <v xml:space="preserve"> </v>
      </c>
      <c r="G136" s="11" t="str">
        <f t="shared" si="16"/>
        <v xml:space="preserve"> </v>
      </c>
      <c r="H136" s="22" t="str">
        <f t="shared" si="17"/>
        <v xml:space="preserve"> </v>
      </c>
      <c r="I136" s="72"/>
      <c r="J136" s="12" t="str">
        <f t="shared" si="18"/>
        <v xml:space="preserve"> </v>
      </c>
    </row>
    <row r="137" spans="1:10">
      <c r="A137" s="64"/>
      <c r="B137" s="65"/>
      <c r="C137" s="64"/>
      <c r="D137" s="63"/>
      <c r="E137" s="22" t="str">
        <f t="shared" si="14"/>
        <v xml:space="preserve"> </v>
      </c>
      <c r="F137" s="27" t="str">
        <f t="shared" si="15"/>
        <v xml:space="preserve"> </v>
      </c>
      <c r="G137" s="11" t="str">
        <f t="shared" si="16"/>
        <v xml:space="preserve"> </v>
      </c>
      <c r="H137" s="22" t="str">
        <f t="shared" si="17"/>
        <v xml:space="preserve"> </v>
      </c>
      <c r="I137" s="72"/>
      <c r="J137" s="12" t="str">
        <f t="shared" si="18"/>
        <v xml:space="preserve"> </v>
      </c>
    </row>
    <row r="138" spans="1:10">
      <c r="A138" s="64"/>
      <c r="B138" s="65"/>
      <c r="C138" s="64"/>
      <c r="D138" s="63"/>
      <c r="E138" s="22" t="str">
        <f t="shared" si="14"/>
        <v xml:space="preserve"> </v>
      </c>
      <c r="F138" s="27" t="str">
        <f t="shared" si="15"/>
        <v xml:space="preserve"> </v>
      </c>
      <c r="G138" s="11" t="str">
        <f t="shared" si="16"/>
        <v xml:space="preserve"> </v>
      </c>
      <c r="H138" s="22" t="str">
        <f t="shared" si="17"/>
        <v xml:space="preserve"> </v>
      </c>
      <c r="I138" s="72"/>
      <c r="J138" s="12" t="str">
        <f t="shared" si="18"/>
        <v xml:space="preserve"> </v>
      </c>
    </row>
    <row r="139" spans="1:10">
      <c r="A139" s="64"/>
      <c r="B139" s="65"/>
      <c r="C139" s="64"/>
      <c r="D139" s="63"/>
      <c r="E139" s="22" t="str">
        <f t="shared" si="14"/>
        <v xml:space="preserve"> </v>
      </c>
      <c r="F139" s="27" t="str">
        <f t="shared" si="15"/>
        <v xml:space="preserve"> </v>
      </c>
      <c r="G139" s="11" t="str">
        <f t="shared" si="16"/>
        <v xml:space="preserve"> </v>
      </c>
      <c r="H139" s="22" t="str">
        <f t="shared" si="17"/>
        <v xml:space="preserve"> </v>
      </c>
      <c r="I139" s="72"/>
      <c r="J139" s="12" t="str">
        <f t="shared" si="18"/>
        <v xml:space="preserve"> </v>
      </c>
    </row>
    <row r="140" spans="1:10">
      <c r="A140" s="64"/>
      <c r="B140" s="65"/>
      <c r="C140" s="64"/>
      <c r="D140" s="63"/>
      <c r="E140" s="22" t="str">
        <f t="shared" si="14"/>
        <v xml:space="preserve"> </v>
      </c>
      <c r="F140" s="27" t="str">
        <f t="shared" si="15"/>
        <v xml:space="preserve"> </v>
      </c>
      <c r="G140" s="11" t="str">
        <f t="shared" si="16"/>
        <v xml:space="preserve"> </v>
      </c>
      <c r="H140" s="22" t="str">
        <f t="shared" si="17"/>
        <v xml:space="preserve"> </v>
      </c>
      <c r="I140" s="72"/>
      <c r="J140" s="12" t="str">
        <f t="shared" si="18"/>
        <v xml:space="preserve"> </v>
      </c>
    </row>
    <row r="141" spans="1:10">
      <c r="A141" s="64"/>
      <c r="B141" s="65"/>
      <c r="C141" s="64"/>
      <c r="D141" s="63"/>
      <c r="E141" s="22" t="str">
        <f t="shared" si="14"/>
        <v xml:space="preserve"> </v>
      </c>
      <c r="F141" s="27" t="str">
        <f t="shared" si="15"/>
        <v xml:space="preserve"> </v>
      </c>
      <c r="G141" s="11" t="str">
        <f t="shared" si="16"/>
        <v xml:space="preserve"> </v>
      </c>
      <c r="H141" s="22" t="str">
        <f t="shared" si="17"/>
        <v xml:space="preserve"> </v>
      </c>
      <c r="I141" s="72"/>
      <c r="J141" s="12" t="str">
        <f t="shared" si="18"/>
        <v xml:space="preserve"> </v>
      </c>
    </row>
    <row r="142" spans="1:10">
      <c r="A142" s="64"/>
      <c r="B142" s="65"/>
      <c r="C142" s="64"/>
      <c r="D142" s="63"/>
      <c r="E142" s="22" t="str">
        <f t="shared" si="14"/>
        <v xml:space="preserve"> </v>
      </c>
      <c r="F142" s="27" t="str">
        <f t="shared" si="15"/>
        <v xml:space="preserve"> </v>
      </c>
      <c r="G142" s="11" t="str">
        <f t="shared" si="16"/>
        <v xml:space="preserve"> </v>
      </c>
      <c r="H142" s="22" t="str">
        <f t="shared" si="17"/>
        <v xml:space="preserve"> </v>
      </c>
      <c r="I142" s="72"/>
      <c r="J142" s="12" t="str">
        <f t="shared" si="18"/>
        <v xml:space="preserve"> </v>
      </c>
    </row>
    <row r="143" spans="1:10">
      <c r="A143" s="64"/>
      <c r="B143" s="65"/>
      <c r="C143" s="64"/>
      <c r="D143" s="63"/>
      <c r="E143" s="22" t="str">
        <f t="shared" si="14"/>
        <v xml:space="preserve"> </v>
      </c>
      <c r="F143" s="27" t="str">
        <f t="shared" si="15"/>
        <v xml:space="preserve"> </v>
      </c>
      <c r="G143" s="11" t="str">
        <f t="shared" si="16"/>
        <v xml:space="preserve"> </v>
      </c>
      <c r="H143" s="22" t="str">
        <f t="shared" si="17"/>
        <v xml:space="preserve"> </v>
      </c>
      <c r="I143" s="72"/>
      <c r="J143" s="12" t="str">
        <f t="shared" si="18"/>
        <v xml:space="preserve"> </v>
      </c>
    </row>
    <row r="144" spans="1:10">
      <c r="A144" s="64"/>
      <c r="B144" s="65"/>
      <c r="C144" s="64"/>
      <c r="D144" s="63"/>
      <c r="E144" s="22" t="str">
        <f t="shared" si="14"/>
        <v xml:space="preserve"> </v>
      </c>
      <c r="F144" s="27" t="str">
        <f t="shared" si="15"/>
        <v xml:space="preserve"> </v>
      </c>
      <c r="G144" s="11" t="str">
        <f t="shared" si="16"/>
        <v xml:space="preserve"> </v>
      </c>
      <c r="H144" s="22" t="str">
        <f t="shared" si="17"/>
        <v xml:space="preserve"> </v>
      </c>
      <c r="I144" s="72"/>
      <c r="J144" s="12" t="str">
        <f t="shared" si="18"/>
        <v xml:space="preserve"> </v>
      </c>
    </row>
    <row r="145" spans="1:10">
      <c r="A145" s="64"/>
      <c r="B145" s="65"/>
      <c r="C145" s="64"/>
      <c r="D145" s="63"/>
      <c r="E145" s="22" t="str">
        <f t="shared" si="14"/>
        <v xml:space="preserve"> </v>
      </c>
      <c r="F145" s="27" t="str">
        <f t="shared" si="15"/>
        <v xml:space="preserve"> </v>
      </c>
      <c r="G145" s="11" t="str">
        <f t="shared" si="16"/>
        <v xml:space="preserve"> </v>
      </c>
      <c r="H145" s="22" t="str">
        <f t="shared" si="17"/>
        <v xml:space="preserve"> </v>
      </c>
      <c r="I145" s="72"/>
      <c r="J145" s="12" t="str">
        <f t="shared" si="18"/>
        <v xml:space="preserve"> </v>
      </c>
    </row>
    <row r="146" spans="1:10">
      <c r="A146" s="64"/>
      <c r="B146" s="65"/>
      <c r="C146" s="64"/>
      <c r="D146" s="63"/>
      <c r="E146" s="22" t="str">
        <f t="shared" si="14"/>
        <v xml:space="preserve"> </v>
      </c>
      <c r="F146" s="27" t="str">
        <f t="shared" si="15"/>
        <v xml:space="preserve"> </v>
      </c>
      <c r="G146" s="11" t="str">
        <f t="shared" si="16"/>
        <v xml:space="preserve"> </v>
      </c>
      <c r="H146" s="22" t="str">
        <f t="shared" si="17"/>
        <v xml:space="preserve"> </v>
      </c>
      <c r="I146" s="72"/>
      <c r="J146" s="12" t="str">
        <f t="shared" si="18"/>
        <v xml:space="preserve"> </v>
      </c>
    </row>
    <row r="147" spans="1:10">
      <c r="A147" s="64"/>
      <c r="B147" s="65"/>
      <c r="C147" s="64"/>
      <c r="D147" s="63"/>
      <c r="E147" s="22" t="str">
        <f t="shared" si="14"/>
        <v xml:space="preserve"> </v>
      </c>
      <c r="F147" s="27" t="str">
        <f t="shared" si="15"/>
        <v xml:space="preserve"> </v>
      </c>
      <c r="G147" s="11" t="str">
        <f t="shared" si="16"/>
        <v xml:space="preserve"> </v>
      </c>
      <c r="H147" s="22" t="str">
        <f t="shared" si="17"/>
        <v xml:space="preserve"> </v>
      </c>
      <c r="I147" s="72"/>
      <c r="J147" s="12" t="str">
        <f t="shared" si="18"/>
        <v xml:space="preserve"> </v>
      </c>
    </row>
    <row r="148" spans="1:10">
      <c r="A148" s="64"/>
      <c r="B148" s="65"/>
      <c r="C148" s="64"/>
      <c r="D148" s="63"/>
      <c r="E148" s="22" t="str">
        <f t="shared" si="14"/>
        <v xml:space="preserve"> </v>
      </c>
      <c r="F148" s="27" t="str">
        <f t="shared" si="15"/>
        <v xml:space="preserve"> </v>
      </c>
      <c r="G148" s="11" t="str">
        <f t="shared" si="16"/>
        <v xml:space="preserve"> </v>
      </c>
      <c r="H148" s="22" t="str">
        <f t="shared" si="17"/>
        <v xml:space="preserve"> </v>
      </c>
      <c r="I148" s="72"/>
      <c r="J148" s="12" t="str">
        <f t="shared" si="18"/>
        <v xml:space="preserve"> </v>
      </c>
    </row>
    <row r="149" spans="1:10">
      <c r="A149" s="64"/>
      <c r="B149" s="65"/>
      <c r="C149" s="64"/>
      <c r="D149" s="63"/>
      <c r="E149" s="22" t="str">
        <f t="shared" si="14"/>
        <v xml:space="preserve"> </v>
      </c>
      <c r="F149" s="27" t="str">
        <f t="shared" si="15"/>
        <v xml:space="preserve"> </v>
      </c>
      <c r="G149" s="11" t="str">
        <f t="shared" si="16"/>
        <v xml:space="preserve"> </v>
      </c>
      <c r="H149" s="22" t="str">
        <f t="shared" si="17"/>
        <v xml:space="preserve"> </v>
      </c>
      <c r="I149" s="72"/>
      <c r="J149" s="12" t="str">
        <f t="shared" si="18"/>
        <v xml:space="preserve"> </v>
      </c>
    </row>
    <row r="150" spans="1:10" ht="16.5" thickBot="1">
      <c r="A150" s="66"/>
      <c r="B150" s="67"/>
      <c r="C150" s="66"/>
      <c r="D150" s="68"/>
      <c r="E150" s="24" t="str">
        <f t="shared" si="14"/>
        <v xml:space="preserve"> </v>
      </c>
      <c r="F150" s="28" t="str">
        <f t="shared" si="15"/>
        <v xml:space="preserve"> </v>
      </c>
      <c r="G150" s="15" t="str">
        <f t="shared" si="16"/>
        <v xml:space="preserve"> </v>
      </c>
      <c r="H150" s="24" t="str">
        <f t="shared" si="17"/>
        <v xml:space="preserve"> </v>
      </c>
      <c r="I150" s="73"/>
      <c r="J150" s="41" t="str">
        <f t="shared" si="18"/>
        <v xml:space="preserve"> </v>
      </c>
    </row>
  </sheetData>
  <sheetProtection sheet="1" objects="1" scenarios="1" selectLockedCells="1"/>
  <mergeCells count="27">
    <mergeCell ref="A1:A2"/>
    <mergeCell ref="B1:B2"/>
    <mergeCell ref="C1:E1"/>
    <mergeCell ref="F1:F2"/>
    <mergeCell ref="N7:P7"/>
    <mergeCell ref="K7:K9"/>
    <mergeCell ref="L7:L9"/>
    <mergeCell ref="L1:O1"/>
    <mergeCell ref="L2:O2"/>
    <mergeCell ref="M7:M9"/>
    <mergeCell ref="I1:I2"/>
    <mergeCell ref="G1:G2"/>
    <mergeCell ref="J1:J2"/>
    <mergeCell ref="O9:O10"/>
    <mergeCell ref="H1:H2"/>
    <mergeCell ref="P9:P10"/>
    <mergeCell ref="Q2:S2"/>
    <mergeCell ref="T2:U2"/>
    <mergeCell ref="N9:N10"/>
    <mergeCell ref="T7:V7"/>
    <mergeCell ref="T9:T10"/>
    <mergeCell ref="U9:U10"/>
    <mergeCell ref="V9:V10"/>
    <mergeCell ref="Q5:S7"/>
    <mergeCell ref="S9:S10"/>
    <mergeCell ref="R9:R10"/>
    <mergeCell ref="Q9:Q10"/>
  </mergeCells>
  <conditionalFormatting sqref="J4:J150">
    <cfRule type="cellIs" dxfId="7" priority="26" operator="equal">
      <formula>MIN($J$4:$J$64)</formula>
    </cfRule>
    <cfRule type="cellIs" dxfId="6" priority="27" operator="equal">
      <formula>MAX($J$4:$J$64)</formula>
    </cfRule>
  </conditionalFormatting>
  <conditionalFormatting sqref="F4:F150">
    <cfRule type="cellIs" dxfId="5" priority="6" operator="equal">
      <formula>MIN($F$4:$F$64)</formula>
    </cfRule>
    <cfRule type="cellIs" dxfId="4" priority="5" operator="equal">
      <formula>MAX($F$4:$F$64)</formula>
    </cfRule>
  </conditionalFormatting>
  <conditionalFormatting sqref="G4:G150">
    <cfRule type="cellIs" dxfId="3" priority="4" operator="equal">
      <formula>MIN($G$4:$G$64)</formula>
    </cfRule>
    <cfRule type="cellIs" dxfId="2" priority="3" operator="equal">
      <formula>MAX($G$4:$G$64)</formula>
    </cfRule>
  </conditionalFormatting>
  <conditionalFormatting sqref="H4:H150">
    <cfRule type="cellIs" dxfId="1" priority="2" operator="equal">
      <formula>MIN($H$4:$H$64)</formula>
    </cfRule>
    <cfRule type="cellIs" dxfId="0" priority="1" operator="equal">
      <formula>MAX($H$4:$H$64)</formula>
    </cfRule>
  </conditionalFormatting>
  <pageMargins left="0.7" right="0.7" top="0.75" bottom="0.75" header="0.3" footer="0.3"/>
  <pageSetup paperSize="9" orientation="portrait" horizontalDpi="0" verticalDpi="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G62"/>
  <sheetViews>
    <sheetView topLeftCell="A31" workbookViewId="0">
      <selection activeCell="L23" sqref="L23"/>
    </sheetView>
  </sheetViews>
  <sheetFormatPr defaultRowHeight="15.75"/>
  <cols>
    <col min="1" max="1" width="10.625" style="51" bestFit="1" customWidth="1"/>
    <col min="2" max="2" width="9" style="51"/>
    <col min="3" max="3" width="9.375" style="51" bestFit="1" customWidth="1"/>
    <col min="4" max="5" width="9" style="51"/>
    <col min="6" max="7" width="9.375" style="51" bestFit="1" customWidth="1"/>
    <col min="8" max="16384" width="9" style="51"/>
  </cols>
  <sheetData>
    <row r="1" spans="1:7" ht="47.25">
      <c r="A1" s="49" t="s">
        <v>0</v>
      </c>
      <c r="B1" s="50" t="s">
        <v>27</v>
      </c>
      <c r="C1" s="49" t="s">
        <v>28</v>
      </c>
    </row>
    <row r="2" spans="1:7">
      <c r="A2" s="52">
        <f>Основной!A3</f>
        <v>41980</v>
      </c>
    </row>
    <row r="3" spans="1:7">
      <c r="A3" s="52">
        <f>Основной!A4</f>
        <v>41989</v>
      </c>
      <c r="B3" s="51">
        <f>A3-A2</f>
        <v>9</v>
      </c>
      <c r="C3" s="53">
        <f>Основной!J4*Основной!H4</f>
        <v>144.57333333333335</v>
      </c>
      <c r="E3" s="50" t="s">
        <v>29</v>
      </c>
      <c r="F3" s="50" t="s">
        <v>30</v>
      </c>
      <c r="G3" s="50" t="s">
        <v>31</v>
      </c>
    </row>
    <row r="4" spans="1:7">
      <c r="A4" s="52">
        <f>Основной!A5</f>
        <v>42003</v>
      </c>
      <c r="B4" s="51">
        <f t="shared" ref="B4:B41" si="0">A4-A3</f>
        <v>14</v>
      </c>
      <c r="C4" s="53">
        <f>Основной!J5*Основной!H5</f>
        <v>91.271428571428558</v>
      </c>
      <c r="E4" s="54">
        <f>MIN(C3:C62)</f>
        <v>68.84210526315789</v>
      </c>
      <c r="F4" s="54">
        <f>AVERAGE(C3:C62)</f>
        <v>156.0130983041565</v>
      </c>
      <c r="G4" s="54">
        <f>MAX(C3:C62)</f>
        <v>337.55</v>
      </c>
    </row>
    <row r="5" spans="1:7">
      <c r="A5" s="52">
        <f>Основной!A6</f>
        <v>42013</v>
      </c>
      <c r="B5" s="51">
        <f t="shared" si="0"/>
        <v>10</v>
      </c>
      <c r="C5" s="53">
        <f>Основной!J6*Основной!H6</f>
        <v>139.28299999999999</v>
      </c>
    </row>
    <row r="6" spans="1:7">
      <c r="A6" s="52">
        <f>Основной!A7</f>
        <v>42018</v>
      </c>
      <c r="B6" s="51">
        <f t="shared" si="0"/>
        <v>5</v>
      </c>
      <c r="C6" s="53">
        <f>Основной!J7*Основной!H7</f>
        <v>269.98599999999999</v>
      </c>
    </row>
    <row r="7" spans="1:7">
      <c r="A7" s="52">
        <f>Основной!A8</f>
        <v>42025</v>
      </c>
      <c r="B7" s="51">
        <f t="shared" si="0"/>
        <v>7</v>
      </c>
      <c r="C7" s="53">
        <f>Основной!J8*Основной!H8</f>
        <v>167.39714285714285</v>
      </c>
    </row>
    <row r="8" spans="1:7">
      <c r="A8" s="52">
        <f>Основной!A9</f>
        <v>42034</v>
      </c>
      <c r="B8" s="51">
        <f t="shared" si="0"/>
        <v>9</v>
      </c>
      <c r="C8" s="53">
        <f>Основной!J9*Основной!H9</f>
        <v>150.64555555555555</v>
      </c>
    </row>
    <row r="9" spans="1:7">
      <c r="A9" s="52">
        <f>Основной!A10</f>
        <v>42043</v>
      </c>
      <c r="B9" s="51">
        <f t="shared" si="0"/>
        <v>9</v>
      </c>
      <c r="C9" s="53">
        <f>Основной!J10*Основной!H10</f>
        <v>146.20555555555555</v>
      </c>
    </row>
    <row r="10" spans="1:7">
      <c r="A10" s="52">
        <f>Основной!A11</f>
        <v>42053</v>
      </c>
      <c r="B10" s="51">
        <f t="shared" si="0"/>
        <v>10</v>
      </c>
      <c r="C10" s="53">
        <f>Основной!J11*Основной!H11</f>
        <v>160.37699999999998</v>
      </c>
    </row>
    <row r="11" spans="1:7">
      <c r="A11" s="52">
        <f>Основной!A12</f>
        <v>42061</v>
      </c>
      <c r="B11" s="51">
        <f t="shared" si="0"/>
        <v>8</v>
      </c>
      <c r="C11" s="53">
        <f>Основной!J12*Основной!H12</f>
        <v>177.26124999999999</v>
      </c>
    </row>
    <row r="12" spans="1:7">
      <c r="A12" s="52">
        <f>Основной!A13</f>
        <v>42068</v>
      </c>
      <c r="B12" s="51">
        <f t="shared" si="0"/>
        <v>7</v>
      </c>
      <c r="C12" s="53">
        <f>Основной!J13*Основной!H13</f>
        <v>173.44428571428571</v>
      </c>
    </row>
    <row r="13" spans="1:7">
      <c r="A13" s="52">
        <f>Основной!A14</f>
        <v>42076</v>
      </c>
      <c r="B13" s="51">
        <f t="shared" si="0"/>
        <v>8</v>
      </c>
      <c r="C13" s="53">
        <f>Основной!J14*Основной!H14</f>
        <v>143.68125000000001</v>
      </c>
    </row>
    <row r="14" spans="1:7">
      <c r="A14" s="52">
        <f>Основной!A15</f>
        <v>42084</v>
      </c>
      <c r="B14" s="51">
        <f t="shared" si="0"/>
        <v>8</v>
      </c>
      <c r="C14" s="53">
        <f>Основной!J15*Основной!H15</f>
        <v>181.24125000000001</v>
      </c>
    </row>
    <row r="15" spans="1:7">
      <c r="A15" s="52">
        <f>Основной!A16</f>
        <v>42092</v>
      </c>
      <c r="B15" s="51">
        <f t="shared" si="0"/>
        <v>8</v>
      </c>
      <c r="C15" s="53">
        <f>Основной!J16*Основной!H16</f>
        <v>175.13</v>
      </c>
    </row>
    <row r="16" spans="1:7">
      <c r="A16" s="52">
        <f>Основной!A17</f>
        <v>42098</v>
      </c>
      <c r="B16" s="51">
        <f t="shared" si="0"/>
        <v>6</v>
      </c>
      <c r="C16" s="53">
        <f>Основной!J17*Основной!H17</f>
        <v>188.31666666666669</v>
      </c>
    </row>
    <row r="17" spans="1:3">
      <c r="A17" s="52">
        <f>Основной!A18</f>
        <v>42104</v>
      </c>
      <c r="B17" s="51">
        <f t="shared" si="0"/>
        <v>6</v>
      </c>
      <c r="C17" s="53">
        <f>Основной!J18*Основной!H18</f>
        <v>211.78000000000003</v>
      </c>
    </row>
    <row r="18" spans="1:3">
      <c r="A18" s="52">
        <f>Основной!A19</f>
        <v>42112</v>
      </c>
      <c r="B18" s="51">
        <f t="shared" si="0"/>
        <v>8</v>
      </c>
      <c r="C18" s="53">
        <f>Основной!J19*Основной!H19</f>
        <v>145.47375</v>
      </c>
    </row>
    <row r="19" spans="1:3">
      <c r="A19" s="52">
        <f>Основной!A20</f>
        <v>42116</v>
      </c>
      <c r="B19" s="51">
        <f t="shared" si="0"/>
        <v>4</v>
      </c>
      <c r="C19" s="53">
        <f>Основной!J20*Основной!H20</f>
        <v>337.55</v>
      </c>
    </row>
    <row r="20" spans="1:3">
      <c r="A20" s="52">
        <f>Основной!A21</f>
        <v>42123</v>
      </c>
      <c r="B20" s="51">
        <f t="shared" si="0"/>
        <v>7</v>
      </c>
      <c r="C20" s="53">
        <f>Основной!J21*Основной!H21</f>
        <v>144.83857142857141</v>
      </c>
    </row>
    <row r="21" spans="1:3">
      <c r="A21" s="52">
        <f>Основной!A22</f>
        <v>42132</v>
      </c>
      <c r="B21" s="51">
        <f t="shared" si="0"/>
        <v>9</v>
      </c>
      <c r="C21" s="53">
        <f>Основной!J22*Основной!H22</f>
        <v>158.63111111111112</v>
      </c>
    </row>
    <row r="22" spans="1:3">
      <c r="A22" s="52">
        <f>Основной!A23</f>
        <v>42142</v>
      </c>
      <c r="B22" s="51">
        <f t="shared" si="0"/>
        <v>10</v>
      </c>
      <c r="C22" s="53">
        <f>Основной!J23*Основной!H23</f>
        <v>111.38800000000002</v>
      </c>
    </row>
    <row r="23" spans="1:3">
      <c r="A23" s="52">
        <f>Основной!A24</f>
        <v>42153</v>
      </c>
      <c r="B23" s="51">
        <f t="shared" si="0"/>
        <v>11</v>
      </c>
      <c r="C23" s="53">
        <f>Основной!J24*Основной!H24</f>
        <v>132.94818181818181</v>
      </c>
    </row>
    <row r="24" spans="1:3">
      <c r="A24" s="52">
        <f>Основной!A25</f>
        <v>42161</v>
      </c>
      <c r="B24" s="51">
        <f t="shared" si="0"/>
        <v>8</v>
      </c>
      <c r="C24" s="53">
        <f>Основной!J25*Основной!H25</f>
        <v>194.8475</v>
      </c>
    </row>
    <row r="25" spans="1:3">
      <c r="A25" s="52">
        <f>Основной!A26</f>
        <v>42174</v>
      </c>
      <c r="B25" s="51">
        <f t="shared" si="0"/>
        <v>13</v>
      </c>
      <c r="C25" s="53">
        <f>Основной!J26*Основной!H26</f>
        <v>108.53692307692309</v>
      </c>
    </row>
    <row r="26" spans="1:3">
      <c r="A26" s="52">
        <f>Основной!A27</f>
        <v>42184</v>
      </c>
      <c r="B26" s="51">
        <f t="shared" si="0"/>
        <v>10</v>
      </c>
      <c r="C26" s="53">
        <f>Основной!J27*Основной!H27</f>
        <v>149.04899999999998</v>
      </c>
    </row>
    <row r="27" spans="1:3">
      <c r="A27" s="52">
        <f>Основной!A28</f>
        <v>42193</v>
      </c>
      <c r="B27" s="51">
        <f t="shared" si="0"/>
        <v>9</v>
      </c>
      <c r="C27" s="53">
        <f>Основной!J28*Основной!H28</f>
        <v>116.49111111111112</v>
      </c>
    </row>
    <row r="28" spans="1:3">
      <c r="A28" s="52">
        <f>Основной!A29</f>
        <v>42206</v>
      </c>
      <c r="B28" s="51">
        <f t="shared" si="0"/>
        <v>13</v>
      </c>
      <c r="C28" s="53">
        <f>Основной!J29*Основной!H29</f>
        <v>111.93384615384616</v>
      </c>
    </row>
    <row r="29" spans="1:3">
      <c r="A29" s="52">
        <f>Основной!A30</f>
        <v>42216</v>
      </c>
      <c r="B29" s="51">
        <f t="shared" si="0"/>
        <v>10</v>
      </c>
      <c r="C29" s="53">
        <f>Основной!J30*Основной!H30</f>
        <v>145.07999999999998</v>
      </c>
    </row>
    <row r="30" spans="1:3">
      <c r="A30" s="52">
        <f>Основной!A31</f>
        <v>42224</v>
      </c>
      <c r="B30" s="51">
        <f t="shared" si="0"/>
        <v>8</v>
      </c>
      <c r="C30" s="53">
        <f>Основной!J31*Основной!H31</f>
        <v>166.95</v>
      </c>
    </row>
    <row r="31" spans="1:3">
      <c r="A31" s="52">
        <f>Основной!A32</f>
        <v>42236</v>
      </c>
      <c r="B31" s="51">
        <f t="shared" si="0"/>
        <v>12</v>
      </c>
      <c r="C31" s="53">
        <f>Основной!J32*Основной!H32</f>
        <v>126.56416666666667</v>
      </c>
    </row>
    <row r="32" spans="1:3">
      <c r="A32" s="52">
        <f>Основной!A33</f>
        <v>42243</v>
      </c>
      <c r="B32" s="51">
        <f t="shared" si="0"/>
        <v>7</v>
      </c>
      <c r="C32" s="53">
        <f>Основной!J33*Основной!H33</f>
        <v>195.15857142857138</v>
      </c>
    </row>
    <row r="33" spans="1:3">
      <c r="A33" s="52">
        <f>Основной!A34</f>
        <v>42250</v>
      </c>
      <c r="B33" s="51">
        <f t="shared" si="0"/>
        <v>7</v>
      </c>
      <c r="C33" s="53">
        <f>Основной!J34*Основной!H34</f>
        <v>214.30285714285714</v>
      </c>
    </row>
    <row r="34" spans="1:3">
      <c r="A34" s="52">
        <f>Основной!A35</f>
        <v>42259</v>
      </c>
      <c r="B34" s="51">
        <f t="shared" si="0"/>
        <v>9</v>
      </c>
      <c r="C34" s="53">
        <f>Основной!J35*Основной!H35</f>
        <v>186.46222222222224</v>
      </c>
    </row>
    <row r="35" spans="1:3">
      <c r="A35" s="52">
        <f>Основной!A36</f>
        <v>42266</v>
      </c>
      <c r="B35" s="51">
        <f t="shared" si="0"/>
        <v>7</v>
      </c>
      <c r="C35" s="53">
        <f>Основной!J36*Основной!H36</f>
        <v>140.14285714285714</v>
      </c>
    </row>
    <row r="36" spans="1:3">
      <c r="A36" s="52">
        <f>Основной!A37</f>
        <v>42271</v>
      </c>
      <c r="B36" s="51">
        <f t="shared" si="0"/>
        <v>5</v>
      </c>
      <c r="C36" s="53">
        <f>Основной!J37*Основной!H37</f>
        <v>263.2</v>
      </c>
    </row>
    <row r="37" spans="1:3">
      <c r="A37" s="52">
        <f>Основной!A38</f>
        <v>42278</v>
      </c>
      <c r="B37" s="51">
        <f t="shared" si="0"/>
        <v>7</v>
      </c>
      <c r="C37" s="53">
        <f>Основной!J38*Основной!H38</f>
        <v>187.99999999999997</v>
      </c>
    </row>
    <row r="38" spans="1:3">
      <c r="A38" s="52">
        <f>Основной!A39</f>
        <v>42289</v>
      </c>
      <c r="B38" s="51">
        <f t="shared" si="0"/>
        <v>11</v>
      </c>
      <c r="C38" s="53">
        <f>Основной!J39*Основной!H39</f>
        <v>119.63636363636364</v>
      </c>
    </row>
    <row r="39" spans="1:3">
      <c r="A39" s="52">
        <f>Основной!A40</f>
        <v>42299</v>
      </c>
      <c r="B39" s="51">
        <f t="shared" si="0"/>
        <v>10</v>
      </c>
      <c r="C39" s="53">
        <f>Основной!J40*Основной!H40</f>
        <v>131.6</v>
      </c>
    </row>
    <row r="40" spans="1:3">
      <c r="A40" s="52">
        <f>Основной!A41</f>
        <v>42308</v>
      </c>
      <c r="B40" s="51">
        <f t="shared" si="0"/>
        <v>9</v>
      </c>
      <c r="C40" s="53">
        <f>Основной!J41*Основной!H41</f>
        <v>146.22222222222223</v>
      </c>
    </row>
    <row r="41" spans="1:3">
      <c r="A41" s="52">
        <f>Основной!A42</f>
        <v>42323</v>
      </c>
      <c r="B41" s="51">
        <f t="shared" si="0"/>
        <v>15</v>
      </c>
      <c r="C41" s="53">
        <f>Основной!J42*Основной!H42</f>
        <v>87.733333333333334</v>
      </c>
    </row>
    <row r="42" spans="1:3">
      <c r="A42" s="52">
        <f>Основной!A43</f>
        <v>42342</v>
      </c>
      <c r="B42" s="51">
        <f>IF(Основной!A43=0, " ", (A42-A41))</f>
        <v>19</v>
      </c>
      <c r="C42" s="53">
        <f>IF(Основной!A43=0," ",(Основной!J43*Основной!H43))</f>
        <v>69.263157894736835</v>
      </c>
    </row>
    <row r="43" spans="1:3">
      <c r="A43" s="52">
        <f>Основной!A44</f>
        <v>42357</v>
      </c>
      <c r="B43" s="51">
        <f>IF(Основной!A44=0, " ", (A43-A42))</f>
        <v>15</v>
      </c>
      <c r="C43" s="53">
        <f>IF(Основной!A44=0," ",(Основной!J44*Основной!H44))</f>
        <v>87.733333333333334</v>
      </c>
    </row>
    <row r="44" spans="1:3">
      <c r="A44" s="52">
        <f>Основной!A45</f>
        <v>42376</v>
      </c>
      <c r="B44" s="51">
        <f>IF(Основной!A45=0, " ", (A44-A43))</f>
        <v>19</v>
      </c>
      <c r="C44" s="53">
        <f>IF(Основной!A45=0," ",(Основной!J45*Основной!H45))</f>
        <v>68.84210526315789</v>
      </c>
    </row>
    <row r="45" spans="1:3">
      <c r="A45" s="52">
        <f>Основной!A46</f>
        <v>42393</v>
      </c>
      <c r="B45" s="51">
        <f>IF(Основной!A46=0, " ", (A45-A44))</f>
        <v>17</v>
      </c>
      <c r="C45" s="53">
        <f>IF(Основной!A46=0," ",(Основной!J46*Основной!H46))</f>
        <v>76.941176470588232</v>
      </c>
    </row>
    <row r="46" spans="1:3">
      <c r="A46" s="52">
        <f>Основной!A47</f>
        <v>42402</v>
      </c>
      <c r="B46" s="51">
        <f>IF(Основной!A47=0, " ", (A46-A45))</f>
        <v>9</v>
      </c>
      <c r="C46" s="53">
        <f>IF(Основной!A47=0," ",(Основной!J47*Основной!H47))</f>
        <v>126.38888888888889</v>
      </c>
    </row>
    <row r="47" spans="1:3">
      <c r="A47" s="52">
        <f>Основной!A48</f>
        <v>42408</v>
      </c>
      <c r="B47" s="51">
        <f>IF(Основной!A48=0, " ", (A47-A46))</f>
        <v>6</v>
      </c>
      <c r="C47" s="53">
        <f>IF(Основной!A48=0," ",(Основной!J48*Основной!H48))</f>
        <v>216.66666666666669</v>
      </c>
    </row>
    <row r="48" spans="1:3">
      <c r="A48" s="52">
        <f>Основной!A49</f>
        <v>42417</v>
      </c>
      <c r="B48" s="51">
        <f>IF(Основной!A49=0, " ", (A48-A47))</f>
        <v>9</v>
      </c>
      <c r="C48" s="53">
        <f>IF(Основной!A49=0," ",(Основной!J49*Основной!H49))</f>
        <v>108.33333333333334</v>
      </c>
    </row>
    <row r="49" spans="1:3">
      <c r="A49" s="52">
        <f>Основной!A50</f>
        <v>42425</v>
      </c>
      <c r="B49" s="51">
        <f>IF(Основной!A50=0, " ", (A49-A48))</f>
        <v>8</v>
      </c>
      <c r="C49" s="53">
        <f>IF(Основной!A50=0," ",(Основной!J50*Основной!H50))</f>
        <v>162.97375</v>
      </c>
    </row>
    <row r="50" spans="1:3">
      <c r="A50" s="52">
        <f>Основной!A51</f>
        <v>42430</v>
      </c>
      <c r="B50" s="51">
        <f>IF(Основной!A51=0, " ", (A50-A49))</f>
        <v>5</v>
      </c>
      <c r="C50" s="53">
        <f>IF(Основной!A51=0," ",(Основной!J51*Основной!H51))</f>
        <v>228.15200000000002</v>
      </c>
    </row>
    <row r="51" spans="1:3">
      <c r="A51" s="52">
        <f>Основной!A52</f>
        <v>0</v>
      </c>
      <c r="B51" s="51" t="str">
        <f>IF(Основной!A52=0, " ", (A51-A50))</f>
        <v xml:space="preserve"> </v>
      </c>
      <c r="C51" s="53" t="str">
        <f>IF(Основной!A52=0," ",(Основной!J52*Основной!H52))</f>
        <v xml:space="preserve"> </v>
      </c>
    </row>
    <row r="52" spans="1:3">
      <c r="A52" s="52">
        <f>Основной!A53</f>
        <v>0</v>
      </c>
      <c r="B52" s="51" t="str">
        <f>IF(Основной!A53=0, " ", (A52-A51))</f>
        <v xml:space="preserve"> </v>
      </c>
      <c r="C52" s="53" t="str">
        <f>IF(Основной!A53=0," ",(Основной!J53*Основной!H53))</f>
        <v xml:space="preserve"> </v>
      </c>
    </row>
    <row r="53" spans="1:3">
      <c r="A53" s="52">
        <f>Основной!A54</f>
        <v>0</v>
      </c>
      <c r="B53" s="51" t="str">
        <f>IF(Основной!A54=0, " ", (A53-A52))</f>
        <v xml:space="preserve"> </v>
      </c>
      <c r="C53" s="53" t="str">
        <f>IF(Основной!A54=0," ",(Основной!J54*Основной!H54))</f>
        <v xml:space="preserve"> </v>
      </c>
    </row>
    <row r="54" spans="1:3">
      <c r="A54" s="52">
        <f>Основной!A55</f>
        <v>0</v>
      </c>
      <c r="B54" s="51" t="str">
        <f>IF(Основной!A55=0, " ", (A54-A53))</f>
        <v xml:space="preserve"> </v>
      </c>
      <c r="C54" s="53" t="str">
        <f>IF(Основной!A55=0," ",(Основной!J55*Основной!H55))</f>
        <v xml:space="preserve"> </v>
      </c>
    </row>
    <row r="55" spans="1:3">
      <c r="A55" s="52">
        <f>Основной!A56</f>
        <v>0</v>
      </c>
      <c r="B55" s="51" t="str">
        <f>IF(Основной!A56=0, " ", (A55-A54))</f>
        <v xml:space="preserve"> </v>
      </c>
      <c r="C55" s="53" t="str">
        <f>IF(Основной!A56=0," ",(Основной!J56*Основной!H56))</f>
        <v xml:space="preserve"> </v>
      </c>
    </row>
    <row r="56" spans="1:3">
      <c r="A56" s="52">
        <f>Основной!A57</f>
        <v>0</v>
      </c>
      <c r="B56" s="51" t="str">
        <f>IF(Основной!A57=0, " ", (A56-A55))</f>
        <v xml:space="preserve"> </v>
      </c>
      <c r="C56" s="53" t="str">
        <f>IF(Основной!A57=0," ",(Основной!J57*Основной!H57))</f>
        <v xml:space="preserve"> </v>
      </c>
    </row>
    <row r="57" spans="1:3">
      <c r="A57" s="52">
        <f>Основной!A58</f>
        <v>0</v>
      </c>
      <c r="B57" s="51" t="str">
        <f>IF(Основной!A58=0, " ", (A57-A56))</f>
        <v xml:space="preserve"> </v>
      </c>
      <c r="C57" s="53" t="str">
        <f>IF(Основной!A58=0," ",(Основной!J58*Основной!H58))</f>
        <v xml:space="preserve"> </v>
      </c>
    </row>
    <row r="58" spans="1:3">
      <c r="A58" s="52">
        <f>Основной!A59</f>
        <v>0</v>
      </c>
      <c r="B58" s="51" t="str">
        <f>IF(Основной!A59=0, " ", (A58-A57))</f>
        <v xml:space="preserve"> </v>
      </c>
      <c r="C58" s="53" t="str">
        <f>IF(Основной!A59=0," ",(Основной!J59*Основной!H59))</f>
        <v xml:space="preserve"> </v>
      </c>
    </row>
    <row r="59" spans="1:3">
      <c r="A59" s="52">
        <f>Основной!A60</f>
        <v>0</v>
      </c>
      <c r="B59" s="51" t="str">
        <f>IF(Основной!A60=0, " ", (A59-A58))</f>
        <v xml:space="preserve"> </v>
      </c>
      <c r="C59" s="53" t="str">
        <f>IF(Основной!A60=0," ",(Основной!J60*Основной!H60))</f>
        <v xml:space="preserve"> </v>
      </c>
    </row>
    <row r="60" spans="1:3">
      <c r="A60" s="52">
        <f>Основной!A61</f>
        <v>0</v>
      </c>
      <c r="B60" s="51" t="str">
        <f>IF(Основной!A61=0, " ", (A60-A59))</f>
        <v xml:space="preserve"> </v>
      </c>
      <c r="C60" s="53" t="str">
        <f>IF(Основной!A61=0," ",(Основной!J61*Основной!H61))</f>
        <v xml:space="preserve"> </v>
      </c>
    </row>
    <row r="61" spans="1:3">
      <c r="A61" s="52">
        <f>Основной!A62</f>
        <v>0</v>
      </c>
      <c r="B61" s="51" t="str">
        <f>IF(Основной!A62=0, " ", (A61-A60))</f>
        <v xml:space="preserve"> </v>
      </c>
      <c r="C61" s="53" t="str">
        <f>IF(Основной!A62=0," ",(Основной!J62*Основной!H62))</f>
        <v xml:space="preserve"> </v>
      </c>
    </row>
    <row r="62" spans="1:3">
      <c r="A62" s="52">
        <f>Основной!A63</f>
        <v>0</v>
      </c>
      <c r="B62" s="51" t="str">
        <f>IF(Основной!A63=0, " ", (A62-A61))</f>
        <v xml:space="preserve"> </v>
      </c>
      <c r="C62" s="53" t="str">
        <f>IF(Основной!A63=0," ",(Основной!J63*Основной!H63))</f>
        <v xml:space="preserve"> </v>
      </c>
    </row>
  </sheetData>
  <sheetProtection sheet="1" objects="1" scenarios="1" selectLockedCells="1" selectUnlockedCells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Основной</vt:lpstr>
      <vt:lpstr>Дополнительный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Николай</dc:creator>
  <cp:lastModifiedBy>Николай</cp:lastModifiedBy>
  <dcterms:created xsi:type="dcterms:W3CDTF">2014-11-29T17:09:44Z</dcterms:created>
  <dcterms:modified xsi:type="dcterms:W3CDTF">2016-03-02T19:43:03Z</dcterms:modified>
</cp:coreProperties>
</file>