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935" windowWidth="19815" windowHeight="8025"/>
  </bookViews>
  <sheets>
    <sheet name="График дежурств" sheetId="1" r:id="rId1"/>
    <sheet name="Лист1" sheetId="2" r:id="rId2"/>
  </sheets>
  <definedNames>
    <definedName name="_xlnm._FilterDatabase" localSheetId="0" hidden="1">'График дежурств'!$C$4:$E$35</definedName>
    <definedName name="_xlnm.Print_Area" localSheetId="0">'График дежурств'!$B$2:$E$35</definedName>
  </definedNames>
  <calcPr calcId="145621"/>
</workbook>
</file>

<file path=xl/calcChain.xml><?xml version="1.0" encoding="utf-8"?>
<calcChain xmlns="http://schemas.openxmlformats.org/spreadsheetml/2006/main">
  <c r="E5" i="1" l="1"/>
  <c r="F5" i="1" s="1"/>
  <c r="A3" i="1"/>
  <c r="K19" i="1"/>
  <c r="K20" i="1"/>
  <c r="K21" i="1"/>
  <c r="K18" i="1"/>
  <c r="I5" i="1"/>
  <c r="I6" i="1"/>
  <c r="I7" i="1" s="1"/>
  <c r="I8" i="1" s="1"/>
  <c r="I9" i="1" s="1"/>
  <c r="A4" i="1" l="1"/>
  <c r="A6" i="1" l="1"/>
  <c r="A7" i="1" l="1"/>
  <c r="B5" i="1" l="1"/>
  <c r="B6" i="1" l="1"/>
  <c r="D6" i="1" s="1"/>
  <c r="D5" i="1"/>
  <c r="G5" i="1" s="1"/>
  <c r="H5" i="1" s="1"/>
  <c r="C5" i="1"/>
  <c r="B2" i="1"/>
  <c r="B7" i="1"/>
  <c r="D7" i="1" s="1"/>
  <c r="F6" i="1" l="1"/>
  <c r="F7" i="1" s="1"/>
  <c r="E7" i="1"/>
  <c r="G7" i="1" s="1"/>
  <c r="H7" i="1" s="1"/>
  <c r="E6" i="1"/>
  <c r="G6" i="1" s="1"/>
  <c r="H6" i="1" s="1"/>
  <c r="C6" i="1"/>
  <c r="B8" i="1"/>
  <c r="D8" i="1" s="1"/>
  <c r="C7" i="1"/>
  <c r="F8" i="1" l="1"/>
  <c r="E8" i="1"/>
  <c r="G8" i="1" s="1"/>
  <c r="H8" i="1" s="1"/>
  <c r="B9" i="1"/>
  <c r="D9" i="1" s="1"/>
  <c r="C8" i="1"/>
  <c r="F9" i="1" l="1"/>
  <c r="E9" i="1"/>
  <c r="G9" i="1" s="1"/>
  <c r="H9" i="1" s="1"/>
  <c r="B10" i="1"/>
  <c r="D10" i="1" s="1"/>
  <c r="C9" i="1"/>
  <c r="F10" i="1" l="1"/>
  <c r="E10" i="1"/>
  <c r="G10" i="1" s="1"/>
  <c r="H10" i="1" s="1"/>
  <c r="B11" i="1"/>
  <c r="D11" i="1" s="1"/>
  <c r="C10" i="1"/>
  <c r="F11" i="1" l="1"/>
  <c r="E11" i="1"/>
  <c r="G11" i="1" s="1"/>
  <c r="H11" i="1" s="1"/>
  <c r="B12" i="1"/>
  <c r="D12" i="1" s="1"/>
  <c r="C11" i="1"/>
  <c r="F12" i="1" l="1"/>
  <c r="E12" i="1"/>
  <c r="G12" i="1" s="1"/>
  <c r="H12" i="1" s="1"/>
  <c r="B13" i="1"/>
  <c r="D13" i="1" s="1"/>
  <c r="C12" i="1"/>
  <c r="F13" i="1" l="1"/>
  <c r="E13" i="1"/>
  <c r="G13" i="1" s="1"/>
  <c r="H13" i="1" s="1"/>
  <c r="B14" i="1"/>
  <c r="D14" i="1" s="1"/>
  <c r="C13" i="1"/>
  <c r="F14" i="1" l="1"/>
  <c r="E14" i="1"/>
  <c r="G14" i="1" s="1"/>
  <c r="H14" i="1" s="1"/>
  <c r="B15" i="1"/>
  <c r="D15" i="1" s="1"/>
  <c r="C14" i="1"/>
  <c r="F15" i="1" l="1"/>
  <c r="E15" i="1"/>
  <c r="G15" i="1" s="1"/>
  <c r="H15" i="1" s="1"/>
  <c r="B16" i="1"/>
  <c r="D16" i="1" s="1"/>
  <c r="C15" i="1"/>
  <c r="F16" i="1" l="1"/>
  <c r="E16" i="1"/>
  <c r="G16" i="1" s="1"/>
  <c r="H16" i="1" s="1"/>
  <c r="B17" i="1"/>
  <c r="D17" i="1" s="1"/>
  <c r="C16" i="1"/>
  <c r="F17" i="1" l="1"/>
  <c r="E17" i="1"/>
  <c r="G17" i="1" s="1"/>
  <c r="H17" i="1" s="1"/>
  <c r="B18" i="1"/>
  <c r="D18" i="1" s="1"/>
  <c r="C17" i="1"/>
  <c r="F18" i="1" l="1"/>
  <c r="E18" i="1"/>
  <c r="G18" i="1" s="1"/>
  <c r="H18" i="1" s="1"/>
  <c r="B19" i="1"/>
  <c r="D19" i="1" s="1"/>
  <c r="C18" i="1"/>
  <c r="F19" i="1" l="1"/>
  <c r="E19" i="1"/>
  <c r="G19" i="1" s="1"/>
  <c r="H19" i="1" s="1"/>
  <c r="B20" i="1"/>
  <c r="D20" i="1" s="1"/>
  <c r="C19" i="1"/>
  <c r="F20" i="1" l="1"/>
  <c r="E20" i="1"/>
  <c r="G20" i="1" s="1"/>
  <c r="H20" i="1" s="1"/>
  <c r="B21" i="1"/>
  <c r="D21" i="1" s="1"/>
  <c r="C20" i="1"/>
  <c r="F21" i="1" l="1"/>
  <c r="E21" i="1"/>
  <c r="G21" i="1" s="1"/>
  <c r="H21" i="1" s="1"/>
  <c r="B22" i="1"/>
  <c r="D22" i="1" s="1"/>
  <c r="C21" i="1"/>
  <c r="F22" i="1" l="1"/>
  <c r="E22" i="1"/>
  <c r="G22" i="1" s="1"/>
  <c r="H22" i="1" s="1"/>
  <c r="B23" i="1"/>
  <c r="D23" i="1" s="1"/>
  <c r="C22" i="1"/>
  <c r="F23" i="1" l="1"/>
  <c r="E23" i="1"/>
  <c r="G23" i="1" s="1"/>
  <c r="H23" i="1" s="1"/>
  <c r="B24" i="1"/>
  <c r="D24" i="1" s="1"/>
  <c r="C23" i="1"/>
  <c r="F24" i="1" l="1"/>
  <c r="E24" i="1"/>
  <c r="G24" i="1" s="1"/>
  <c r="H24" i="1" s="1"/>
  <c r="B25" i="1"/>
  <c r="D25" i="1" s="1"/>
  <c r="C24" i="1"/>
  <c r="F25" i="1" l="1"/>
  <c r="E25" i="1"/>
  <c r="G25" i="1" s="1"/>
  <c r="H25" i="1" s="1"/>
  <c r="B26" i="1"/>
  <c r="D26" i="1" s="1"/>
  <c r="C25" i="1"/>
  <c r="F26" i="1" l="1"/>
  <c r="E26" i="1"/>
  <c r="G26" i="1" s="1"/>
  <c r="H26" i="1" s="1"/>
  <c r="B27" i="1"/>
  <c r="D27" i="1" s="1"/>
  <c r="C26" i="1"/>
  <c r="F27" i="1" l="1"/>
  <c r="E27" i="1"/>
  <c r="G27" i="1" s="1"/>
  <c r="H27" i="1" s="1"/>
  <c r="B28" i="1"/>
  <c r="D28" i="1" s="1"/>
  <c r="C27" i="1"/>
  <c r="F28" i="1" l="1"/>
  <c r="E28" i="1"/>
  <c r="G28" i="1" s="1"/>
  <c r="H28" i="1" s="1"/>
  <c r="B29" i="1"/>
  <c r="D29" i="1" s="1"/>
  <c r="C28" i="1"/>
  <c r="F29" i="1" l="1"/>
  <c r="E29" i="1"/>
  <c r="G29" i="1" s="1"/>
  <c r="H29" i="1" s="1"/>
  <c r="B30" i="1"/>
  <c r="D30" i="1" s="1"/>
  <c r="C29" i="1"/>
  <c r="F30" i="1" l="1"/>
  <c r="E30" i="1"/>
  <c r="G30" i="1" s="1"/>
  <c r="H30" i="1" s="1"/>
  <c r="B31" i="1"/>
  <c r="D31" i="1" s="1"/>
  <c r="C30" i="1"/>
  <c r="F31" i="1" l="1"/>
  <c r="E31" i="1"/>
  <c r="G31" i="1" s="1"/>
  <c r="H31" i="1" s="1"/>
  <c r="B32" i="1"/>
  <c r="D32" i="1" s="1"/>
  <c r="C31" i="1"/>
  <c r="F32" i="1" l="1"/>
  <c r="E32" i="1"/>
  <c r="G32" i="1" s="1"/>
  <c r="H32" i="1" s="1"/>
  <c r="B33" i="1"/>
  <c r="D33" i="1" s="1"/>
  <c r="C32" i="1"/>
  <c r="F33" i="1" l="1"/>
  <c r="E33" i="1"/>
  <c r="G33" i="1" s="1"/>
  <c r="H33" i="1" s="1"/>
  <c r="B34" i="1"/>
  <c r="D34" i="1" s="1"/>
  <c r="C33" i="1"/>
  <c r="F34" i="1" l="1"/>
  <c r="E34" i="1"/>
  <c r="G34" i="1" s="1"/>
  <c r="H34" i="1" s="1"/>
  <c r="C34" i="1"/>
  <c r="B35" i="1"/>
  <c r="D35" i="1" s="1"/>
  <c r="F35" i="1" l="1"/>
  <c r="E35" i="1"/>
  <c r="G35" i="1" s="1"/>
  <c r="H35" i="1" s="1"/>
  <c r="C35" i="1"/>
</calcChain>
</file>

<file path=xl/sharedStrings.xml><?xml version="1.0" encoding="utf-8"?>
<sst xmlns="http://schemas.openxmlformats.org/spreadsheetml/2006/main" count="53" uniqueCount="34">
  <si>
    <r>
      <rPr>
        <b/>
        <sz val="16"/>
        <rFont val="Times New Roman"/>
        <family val="1"/>
        <charset val="204"/>
      </rPr>
      <t>дата</t>
    </r>
  </si>
  <si>
    <r>
      <rPr>
        <b/>
        <sz val="16"/>
        <rFont val="Times New Roman"/>
        <family val="1"/>
        <charset val="204"/>
      </rPr>
      <t>День недели</t>
    </r>
  </si>
  <si>
    <t>Лобачев Ю. В.</t>
  </si>
  <si>
    <t>Ф. И. О. Сотрудника</t>
  </si>
  <si>
    <t>Март</t>
  </si>
  <si>
    <t>Апрель</t>
  </si>
  <si>
    <t xml:space="preserve">ГРАФИК ДЕЖУРСТВА В ОФИСЕ </t>
  </si>
  <si>
    <t>Ясный В. В.</t>
  </si>
  <si>
    <t>Котёл Н. И.</t>
  </si>
  <si>
    <t>Орлов А. В.</t>
  </si>
  <si>
    <t>Волков М. С.</t>
  </si>
  <si>
    <t>Параллелепипед О. И.</t>
  </si>
  <si>
    <t>Ясная О. Д.</t>
  </si>
  <si>
    <t>Верещагин Т. З.</t>
  </si>
  <si>
    <t>Май</t>
  </si>
  <si>
    <t>№</t>
  </si>
  <si>
    <t>ФИО</t>
  </si>
  <si>
    <t>понедельник</t>
  </si>
  <si>
    <t>вторник</t>
  </si>
  <si>
    <t>пятница</t>
  </si>
  <si>
    <t>суббота</t>
  </si>
  <si>
    <t>воскресенье</t>
  </si>
  <si>
    <t>Верещагин Т.З.</t>
  </si>
  <si>
    <t>Выходной</t>
  </si>
  <si>
    <t>Особые дни</t>
  </si>
  <si>
    <t>день недели</t>
  </si>
  <si>
    <t>Что выводить</t>
  </si>
  <si>
    <t>Замены</t>
  </si>
  <si>
    <t>Кого</t>
  </si>
  <si>
    <t>На кого</t>
  </si>
  <si>
    <t>Столбец1</t>
  </si>
  <si>
    <t>Ключ</t>
  </si>
  <si>
    <t>Сотрудники</t>
  </si>
  <si>
    <t>Сотрудник 1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</si>
</sst>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 x14ac:knownFonts="1">
    <font>
      <sz val="10"/>
      <name val="Arial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trike/>
      <sz val="16"/>
      <name val="Times New Roman"/>
      <family val="1"/>
      <charset val="204"/>
    </font>
    <font>
      <strike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theme="0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gradientFill type="path" left="0.5" right="0.5" top="0.5" bottom="0.5">
        <stop position="0">
          <color rgb="FFFFFF00"/>
        </stop>
        <stop position="1">
          <color rgb="FFFF0000"/>
        </stop>
      </gradient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5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5" fillId="0" borderId="4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/>
    <xf numFmtId="0" fontId="2" fillId="0" borderId="8" xfId="0" applyFont="1" applyBorder="1"/>
    <xf numFmtId="0" fontId="3" fillId="0" borderId="4" xfId="0" applyNumberFormat="1" applyFont="1" applyFill="1" applyBorder="1" applyAlignment="1">
      <alignment horizontal="left" vertical="center"/>
    </xf>
    <xf numFmtId="0" fontId="9" fillId="0" borderId="0" xfId="0" applyFont="1"/>
    <xf numFmtId="14" fontId="10" fillId="0" borderId="0" xfId="0" applyNumberFormat="1" applyFont="1"/>
    <xf numFmtId="0" fontId="10" fillId="0" borderId="0" xfId="0" applyFont="1"/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2" fillId="0" borderId="1" xfId="0" applyFont="1" applyBorder="1"/>
    <xf numFmtId="0" fontId="12" fillId="0" borderId="0" xfId="0" applyFont="1"/>
    <xf numFmtId="0" fontId="2" fillId="0" borderId="12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12" xfId="0" applyNumberFormat="1" applyFont="1" applyFill="1" applyBorder="1" applyAlignment="1">
      <alignment horizontal="left" vertical="center"/>
    </xf>
    <xf numFmtId="0" fontId="2" fillId="3" borderId="0" xfId="0" applyFont="1" applyFill="1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</cellXfs>
  <cellStyles count="1">
    <cellStyle name="Обычный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numFmt numFmtId="164" formatCode="dd/mm/yy;@"/>
      <alignment horizontal="left" vertical="center" textRotation="0" wrapText="0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border outline="0">
        <left style="medium">
          <color auto="1"/>
        </left>
      </border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/>
      </font>
      <numFmt numFmtId="0" formatCode="General"/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ill>
        <gradientFill type="path" left="0.5" right="0.5" top="0.5" bottom="0.5">
          <stop position="0">
            <color rgb="FFFFFF00"/>
          </stop>
          <stop position="1">
            <color rgb="FFFF0000"/>
          </stop>
        </gradient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imes New Roman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0000"/>
      <color rgb="FFFF8080"/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ФИО" displayName="ФИО" ref="I3:J9" totalsRowShown="0" headerRowDxfId="49">
  <autoFilter ref="I3:J9"/>
  <tableColumns count="2">
    <tableColumn id="1" name="№" dataDxfId="46"/>
    <tableColumn id="2" name="ФИО" dataDxfId="5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ОсобыеДни" displayName="ОсобыеДни" ref="I12:J14" totalsRowShown="0" headerRowDxfId="42" dataDxfId="43">
  <autoFilter ref="I12:J14"/>
  <tableColumns count="2">
    <tableColumn id="1" name="день недели" dataDxfId="45"/>
    <tableColumn id="2" name="Что выводить" dataDxfId="4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Замены" displayName="Замены" ref="I17:L21" totalsRowShown="0" headerRowDxfId="29">
  <autoFilter ref="I17:L21"/>
  <tableColumns count="4">
    <tableColumn id="1" name="день недели" dataDxfId="32"/>
    <tableColumn id="2" name="Кого" dataDxfId="31"/>
    <tableColumn id="4" name="Ключ" dataDxfId="12">
      <calculatedColumnFormula>Замены[[#This Row],[день недели]]&amp;Замены[[#This Row],[Кого]]</calculatedColumnFormula>
    </tableColumn>
    <tableColumn id="3" name="На кого" dataDxfId="3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B4:H35" totalsRowShown="0" headerRowDxfId="0" dataDxfId="1" tableBorderDxfId="9">
  <autoFilter ref="B4:H35"/>
  <tableColumns count="7">
    <tableColumn id="1" name="дата" dataDxfId="8">
      <calculatedColumnFormula>SUM(B4,1)</calculatedColumnFormula>
    </tableColumn>
    <tableColumn id="2" name="Столбец1" dataDxfId="7">
      <calculatedColumnFormula>DAY(B5)</calculatedColumnFormula>
    </tableColumn>
    <tableColumn id="3" name="День недели" dataDxfId="6">
      <calculatedColumnFormula>TEXT(B5,"дддд")</calculatedColumnFormula>
    </tableColumn>
    <tableColumn id="4" name="Ф. И. О. Сотрудника" dataDxfId="5">
      <calculatedColumnFormula>IF(ISERROR(VLOOKUP(D5,ОсобыеДни[],2,0)),VLOOKUP(F4,ФИО[],2,0),VLOOKUP(D5,ОсобыеДни[],2,0))</calculatedColumnFormula>
    </tableColumn>
    <tableColumn id="5" name="№" dataDxfId="4">
      <calculatedColumnFormula>IF(ISERROR(VLOOKUP(D5,ОсобыеДни[],2,0)),IF(F4=COUNT($I$4:$I$9),1,F4+1),F4)</calculatedColumnFormula>
    </tableColumn>
    <tableColumn id="6" name="Ключ" dataDxfId="3">
      <calculatedColumnFormula>D5&amp;E5</calculatedColumnFormula>
    </tableColumn>
    <tableColumn id="7" name="Сотрудники" dataDxfId="2">
      <calculatedColumnFormula>IF(ISERROR(VLOOKUP(G5,Замены[[Ключ]:[На кого]],2,0)),E5,VLOOKUP(G5,Замены[[Ключ]:[На кого]],2,0))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="70" zoomScaleNormal="70" workbookViewId="0">
      <selection activeCell="A4" sqref="A4"/>
    </sheetView>
  </sheetViews>
  <sheetFormatPr defaultRowHeight="20.25" x14ac:dyDescent="0.3"/>
  <cols>
    <col min="1" max="1" width="22" style="1" customWidth="1"/>
    <col min="2" max="2" width="15" style="1" customWidth="1"/>
    <col min="3" max="3" width="10.140625" style="1" hidden="1" customWidth="1"/>
    <col min="4" max="4" width="31.5703125" style="1" customWidth="1"/>
    <col min="5" max="5" width="60.42578125" style="1" hidden="1" customWidth="1"/>
    <col min="6" max="7" width="12.7109375" style="1" hidden="1" customWidth="1"/>
    <col min="8" max="8" width="39.42578125" style="1" customWidth="1"/>
    <col min="9" max="9" width="25.85546875" style="1" customWidth="1"/>
    <col min="10" max="10" width="33.5703125" style="1" customWidth="1"/>
    <col min="11" max="11" width="29.140625" style="1" hidden="1" customWidth="1"/>
    <col min="12" max="12" width="30.5703125" style="1" customWidth="1"/>
    <col min="13" max="15" width="9.140625" style="1"/>
    <col min="16" max="16" width="23.42578125" style="1" customWidth="1"/>
    <col min="17" max="17" width="18.28515625" style="1" customWidth="1"/>
    <col min="18" max="16384" width="9.140625" style="1"/>
  </cols>
  <sheetData>
    <row r="1" spans="1:10" x14ac:dyDescent="0.3">
      <c r="A1" s="24"/>
    </row>
    <row r="2" spans="1:10" x14ac:dyDescent="0.3">
      <c r="A2" s="24"/>
      <c r="B2" s="37" t="str">
        <f ca="1">A9&amp;" "&amp;TEXT(B5,"ММММ гггг")</f>
        <v>ГРАФИК ДЕЖУРСТВА В ОФИСЕ  Апрель 2016</v>
      </c>
      <c r="C2" s="37"/>
      <c r="D2" s="38"/>
      <c r="E2" s="38"/>
    </row>
    <row r="3" spans="1:10" ht="21" thickBot="1" x14ac:dyDescent="0.35">
      <c r="A3" s="25">
        <f ca="1">TODAY()</f>
        <v>42443</v>
      </c>
      <c r="D3" s="1" t="s">
        <v>33</v>
      </c>
      <c r="E3" s="36"/>
      <c r="H3" s="36" t="s">
        <v>8</v>
      </c>
      <c r="I3" s="1" t="s">
        <v>15</v>
      </c>
      <c r="J3" s="1" t="s">
        <v>16</v>
      </c>
    </row>
    <row r="4" spans="1:10" ht="21" thickBot="1" x14ac:dyDescent="0.35">
      <c r="A4" s="25">
        <f ca="1">DATE(YEAR($A$3),MONTH($A$3)+1,DAY(1))</f>
        <v>42461</v>
      </c>
      <c r="B4" s="33" t="s">
        <v>0</v>
      </c>
      <c r="C4" s="8" t="s">
        <v>30</v>
      </c>
      <c r="D4" s="8" t="s">
        <v>1</v>
      </c>
      <c r="E4" s="5" t="s">
        <v>3</v>
      </c>
      <c r="F4" s="1" t="s">
        <v>15</v>
      </c>
      <c r="G4" s="1" t="s">
        <v>31</v>
      </c>
      <c r="H4" s="1" t="s">
        <v>32</v>
      </c>
      <c r="I4" s="1">
        <v>1</v>
      </c>
      <c r="J4" s="27" t="s">
        <v>10</v>
      </c>
    </row>
    <row r="5" spans="1:10" ht="21" thickBot="1" x14ac:dyDescent="0.35">
      <c r="A5" s="26"/>
      <c r="B5" s="34">
        <f ca="1">DATE(A6,A7,1)</f>
        <v>42461</v>
      </c>
      <c r="C5" s="15">
        <f t="shared" ref="C5:C35" ca="1" si="0">DAY(B5)</f>
        <v>1</v>
      </c>
      <c r="D5" s="6" t="str">
        <f ca="1">TEXT(B5,"дддд")</f>
        <v>пятница</v>
      </c>
      <c r="E5" s="28" t="str">
        <f>H3</f>
        <v>Котёл Н. И.</v>
      </c>
      <c r="F5" s="1">
        <f>MATCH(E5,$J$4:$J$9)+1</f>
        <v>3</v>
      </c>
      <c r="G5" s="1" t="str">
        <f ca="1">D5&amp;E5</f>
        <v>пятницаКотёл Н. И.</v>
      </c>
      <c r="H5" s="1" t="str">
        <f ca="1">IF(ISERROR(VLOOKUP(G5,Замены[[Ключ]:[На кого]],2,0)),E5,VLOOKUP(G5,Замены[[Ключ]:[На кого]],2,0))</f>
        <v>Орлов А. В.</v>
      </c>
      <c r="I5" s="1">
        <f t="shared" ref="I5:I9" si="1">I4+1</f>
        <v>2</v>
      </c>
      <c r="J5" s="28" t="s">
        <v>8</v>
      </c>
    </row>
    <row r="6" spans="1:10" ht="21" thickBot="1" x14ac:dyDescent="0.35">
      <c r="A6" s="26">
        <f ca="1">YEAR(A4)</f>
        <v>2016</v>
      </c>
      <c r="B6" s="34">
        <f ca="1">SUM(B5,1)</f>
        <v>42462</v>
      </c>
      <c r="C6" s="15">
        <f t="shared" ca="1" si="0"/>
        <v>2</v>
      </c>
      <c r="D6" s="6" t="str">
        <f t="shared" ref="D6:D35" ca="1" si="2">TEXT(B6,"дддд")</f>
        <v>суббота</v>
      </c>
      <c r="E6" s="6" t="str">
        <f ca="1">IF(ISERROR(VLOOKUP(D6,ОсобыеДни[],2,0)),0,VLOOKUP(D6,ОсобыеДни[],2,0))</f>
        <v>Верещагин Т.З.</v>
      </c>
      <c r="F6" s="1">
        <f ca="1">IF(ISERROR(VLOOKUP(D6,ОсобыеДни[],2,0)),IF(F5=COUNT($I$4:$I$9),1,F5+1),F5)</f>
        <v>3</v>
      </c>
      <c r="G6" s="1" t="str">
        <f t="shared" ref="G6:G35" ca="1" si="3">D6&amp;E6</f>
        <v>субботаВерещагин Т.З.</v>
      </c>
      <c r="H6" s="1" t="str">
        <f ca="1">IF(ISERROR(VLOOKUP(G6,Замены[[Ключ]:[На кого]],2,0)),E6,VLOOKUP(G6,Замены[[Ключ]:[На кого]],2,0))</f>
        <v>Верещагин Т.З.</v>
      </c>
      <c r="I6" s="1">
        <f t="shared" si="1"/>
        <v>3</v>
      </c>
      <c r="J6" s="28" t="s">
        <v>9</v>
      </c>
    </row>
    <row r="7" spans="1:10" ht="21" thickBot="1" x14ac:dyDescent="0.35">
      <c r="A7" s="26">
        <f ca="1">MONTH(A4)</f>
        <v>4</v>
      </c>
      <c r="B7" s="34">
        <f t="shared" ref="B7:B35" ca="1" si="4">SUM(B6,1)</f>
        <v>42463</v>
      </c>
      <c r="C7" s="16">
        <f t="shared" ca="1" si="0"/>
        <v>3</v>
      </c>
      <c r="D7" s="6" t="str">
        <f t="shared" ca="1" si="2"/>
        <v>воскресенье</v>
      </c>
      <c r="E7" s="6" t="str">
        <f ca="1">IF(ISERROR(VLOOKUP(D7,ОсобыеДни[],2,0)),0,VLOOKUP(D7,ОсобыеДни[],2,0))</f>
        <v>Выходной</v>
      </c>
      <c r="F7" s="1">
        <f ca="1">IF(ISERROR(VLOOKUP(D7,ОсобыеДни[],2,0)),IF(F6=COUNT($I$4:$I$9),1,F6+1),F6)</f>
        <v>3</v>
      </c>
      <c r="G7" s="1" t="str">
        <f t="shared" ca="1" si="3"/>
        <v>воскресеньеВыходной</v>
      </c>
      <c r="H7" s="1" t="str">
        <f ca="1">IF(ISERROR(VLOOKUP(G7,Замены[[Ключ]:[На кого]],2,0)),E7,VLOOKUP(G7,Замены[[Ключ]:[На кого]],2,0))</f>
        <v>Выходной</v>
      </c>
      <c r="I7" s="1">
        <f t="shared" si="1"/>
        <v>4</v>
      </c>
      <c r="J7" s="28" t="s">
        <v>11</v>
      </c>
    </row>
    <row r="8" spans="1:10" ht="21" thickBot="1" x14ac:dyDescent="0.35">
      <c r="A8" s="26"/>
      <c r="B8" s="34">
        <f t="shared" ca="1" si="4"/>
        <v>42464</v>
      </c>
      <c r="C8" s="16">
        <f t="shared" ca="1" si="0"/>
        <v>4</v>
      </c>
      <c r="D8" s="6" t="str">
        <f t="shared" ca="1" si="2"/>
        <v>понедельник</v>
      </c>
      <c r="E8" s="6" t="str">
        <f ca="1">IF(ISERROR(VLOOKUP(D8,ОсобыеДни[],2,0)),VLOOKUP(F7,ФИО[],2,0),VLOOKUP(D8,ОсобыеДни[],2,0))</f>
        <v>Орлов А. В.</v>
      </c>
      <c r="F8" s="1">
        <f ca="1">IF(ISERROR(VLOOKUP(D8,ОсобыеДни[],2,0)),IF(F7=COUNT($I$4:$I$9),1,F7+1),F7)</f>
        <v>4</v>
      </c>
      <c r="G8" s="1" t="str">
        <f t="shared" ca="1" si="3"/>
        <v>понедельникОрлов А. В.</v>
      </c>
      <c r="H8" s="1" t="str">
        <f ca="1">IF(ISERROR(VLOOKUP(G8,Замены[[Ключ]:[На кого]],2,0)),E8,VLOOKUP(G8,Замены[[Ключ]:[На кого]],2,0))</f>
        <v>Котёл Н. И.</v>
      </c>
      <c r="I8" s="1">
        <f t="shared" si="1"/>
        <v>5</v>
      </c>
      <c r="J8" s="28" t="s">
        <v>12</v>
      </c>
    </row>
    <row r="9" spans="1:10" ht="21" thickBot="1" x14ac:dyDescent="0.35">
      <c r="A9" s="26" t="s">
        <v>6</v>
      </c>
      <c r="B9" s="34">
        <f t="shared" ca="1" si="4"/>
        <v>42465</v>
      </c>
      <c r="C9" s="16">
        <f t="shared" ca="1" si="0"/>
        <v>5</v>
      </c>
      <c r="D9" s="6" t="str">
        <f t="shared" ca="1" si="2"/>
        <v>вторник</v>
      </c>
      <c r="E9" s="6" t="str">
        <f ca="1">IF(ISERROR(VLOOKUP(D9,ОсобыеДни[],2,0)),VLOOKUP(F8,ФИО[],2,0),VLOOKUP(D9,ОсобыеДни[],2,0))</f>
        <v>Параллелепипед О. И.</v>
      </c>
      <c r="F9" s="1">
        <f ca="1">IF(ISERROR(VLOOKUP(D9,ОсобыеДни[],2,0)),IF(F8=COUNT($I$4:$I$9),1,F8+1),F8)</f>
        <v>5</v>
      </c>
      <c r="G9" s="1" t="str">
        <f t="shared" ca="1" si="3"/>
        <v>вторникПараллелепипед О. И.</v>
      </c>
      <c r="H9" s="1" t="str">
        <f ca="1">IF(ISERROR(VLOOKUP(G9,Замены[[Ключ]:[На кого]],2,0)),E9,VLOOKUP(G9,Замены[[Ключ]:[На кого]],2,0))</f>
        <v>Параллелепипед О. И.</v>
      </c>
      <c r="I9" s="1">
        <f t="shared" si="1"/>
        <v>6</v>
      </c>
      <c r="J9" s="29" t="s">
        <v>7</v>
      </c>
    </row>
    <row r="10" spans="1:10" ht="21" thickBot="1" x14ac:dyDescent="0.35">
      <c r="A10" s="24"/>
      <c r="B10" s="34">
        <f t="shared" ca="1" si="4"/>
        <v>42466</v>
      </c>
      <c r="C10" s="16">
        <f t="shared" ca="1" si="0"/>
        <v>6</v>
      </c>
      <c r="D10" s="6" t="str">
        <f t="shared" ca="1" si="2"/>
        <v>среда</v>
      </c>
      <c r="E10" s="6" t="str">
        <f ca="1">IF(ISERROR(VLOOKUP(D10,ОсобыеДни[],2,0)),VLOOKUP(F9,ФИО[],2,0),VLOOKUP(D10,ОсобыеДни[],2,0))</f>
        <v>Ясная О. Д.</v>
      </c>
      <c r="F10" s="1">
        <f ca="1">IF(ISERROR(VLOOKUP(D10,ОсобыеДни[],2,0)),IF(F9=COUNT($I$4:$I$9),1,F9+1),F9)</f>
        <v>6</v>
      </c>
      <c r="G10" s="1" t="str">
        <f t="shared" ca="1" si="3"/>
        <v>средаЯсная О. Д.</v>
      </c>
      <c r="H10" s="1" t="str">
        <f ca="1">IF(ISERROR(VLOOKUP(G10,Замены[[Ключ]:[На кого]],2,0)),E10,VLOOKUP(G10,Замены[[Ключ]:[На кого]],2,0))</f>
        <v>Ясная О. Д.</v>
      </c>
      <c r="J10"/>
    </row>
    <row r="11" spans="1:10" ht="21" thickBot="1" x14ac:dyDescent="0.35">
      <c r="A11" s="24"/>
      <c r="B11" s="35">
        <f t="shared" ca="1" si="4"/>
        <v>42467</v>
      </c>
      <c r="C11" s="17">
        <f t="shared" ca="1" si="0"/>
        <v>7</v>
      </c>
      <c r="D11" s="6" t="str">
        <f t="shared" ca="1" si="2"/>
        <v>четверг</v>
      </c>
      <c r="E11" s="6" t="str">
        <f ca="1">IF(ISERROR(VLOOKUP(D11,ОсобыеДни[],2,0)),VLOOKUP(F10,ФИО[],2,0),VLOOKUP(D11,ОсобыеДни[],2,0))</f>
        <v>Ясный В. В.</v>
      </c>
      <c r="F11" s="1">
        <f ca="1">IF(ISERROR(VLOOKUP(D11,ОсобыеДни[],2,0)),IF(F10=COUNT($I$4:$I$9),1,F10+1),F10)</f>
        <v>1</v>
      </c>
      <c r="G11" s="1" t="str">
        <f t="shared" ca="1" si="3"/>
        <v>четвергЯсный В. В.</v>
      </c>
      <c r="H11" s="1" t="str">
        <f ca="1">IF(ISERROR(VLOOKUP(G11,Замены[[Ключ]:[На кого]],2,0)),E11,VLOOKUP(G11,Замены[[Ключ]:[На кого]],2,0))</f>
        <v>Ясный В. В.</v>
      </c>
      <c r="I11" s="32" t="s">
        <v>24</v>
      </c>
      <c r="J11"/>
    </row>
    <row r="12" spans="1:10" ht="21" thickBot="1" x14ac:dyDescent="0.35">
      <c r="A12" s="24"/>
      <c r="B12" s="35">
        <f t="shared" ca="1" si="4"/>
        <v>42468</v>
      </c>
      <c r="C12" s="23">
        <f t="shared" ca="1" si="0"/>
        <v>8</v>
      </c>
      <c r="D12" s="9" t="str">
        <f t="shared" ca="1" si="2"/>
        <v>пятница</v>
      </c>
      <c r="E12" s="6" t="str">
        <f ca="1">IF(ISERROR(VLOOKUP(D12,ОсобыеДни[],2,0)),VLOOKUP(F11,ФИО[],2,0),VLOOKUP(D12,ОсобыеДни[],2,0))</f>
        <v>Волков М. С.</v>
      </c>
      <c r="F12" s="1">
        <f ca="1">IF(ISERROR(VLOOKUP(D12,ОсобыеДни[],2,0)),IF(F11=COUNT($I$4:$I$9),1,F11+1),F11)</f>
        <v>2</v>
      </c>
      <c r="G12" s="1" t="str">
        <f t="shared" ca="1" si="3"/>
        <v>пятницаВолков М. С.</v>
      </c>
      <c r="H12" s="1" t="str">
        <f ca="1">IF(ISERROR(VLOOKUP(G12,Замены[[Ключ]:[На кого]],2,0)),E12,VLOOKUP(G12,Замены[[Ключ]:[На кого]],2,0))</f>
        <v>Волков М. С.</v>
      </c>
      <c r="I12" s="1" t="s">
        <v>25</v>
      </c>
      <c r="J12" s="1" t="s">
        <v>26</v>
      </c>
    </row>
    <row r="13" spans="1:10" ht="21" thickBot="1" x14ac:dyDescent="0.35">
      <c r="A13" s="24"/>
      <c r="B13" s="34">
        <f t="shared" ca="1" si="4"/>
        <v>42469</v>
      </c>
      <c r="C13" s="16">
        <f t="shared" ca="1" si="0"/>
        <v>9</v>
      </c>
      <c r="D13" s="6" t="str">
        <f t="shared" ca="1" si="2"/>
        <v>суббота</v>
      </c>
      <c r="E13" s="6" t="str">
        <f ca="1">IF(ISERROR(VLOOKUP(D13,ОсобыеДни[],2,0)),VLOOKUP(F12,ФИО[],2,0),VLOOKUP(D13,ОсобыеДни[],2,0))</f>
        <v>Верещагин Т.З.</v>
      </c>
      <c r="F13" s="1">
        <f ca="1">IF(ISERROR(VLOOKUP(D13,ОсобыеДни[],2,0)),IF(F12=COUNT($I$4:$I$9),1,F12+1),F12)</f>
        <v>2</v>
      </c>
      <c r="G13" s="1" t="str">
        <f t="shared" ca="1" si="3"/>
        <v>субботаВерещагин Т.З.</v>
      </c>
      <c r="H13" s="1" t="str">
        <f ca="1">IF(ISERROR(VLOOKUP(G13,Замены[[Ключ]:[На кого]],2,0)),E13,VLOOKUP(G13,Замены[[Ключ]:[На кого]],2,0))</f>
        <v>Верещагин Т.З.</v>
      </c>
      <c r="I13" s="1" t="s">
        <v>20</v>
      </c>
      <c r="J13" s="1" t="s">
        <v>22</v>
      </c>
    </row>
    <row r="14" spans="1:10" ht="21" thickBot="1" x14ac:dyDescent="0.35">
      <c r="A14" s="24"/>
      <c r="B14" s="34">
        <f t="shared" ca="1" si="4"/>
        <v>42470</v>
      </c>
      <c r="C14" s="16">
        <f t="shared" ca="1" si="0"/>
        <v>10</v>
      </c>
      <c r="D14" s="6" t="str">
        <f t="shared" ca="1" si="2"/>
        <v>воскресенье</v>
      </c>
      <c r="E14" s="6" t="str">
        <f ca="1">IF(ISERROR(VLOOKUP(D14,ОсобыеДни[],2,0)),VLOOKUP(F13,ФИО[],2,0),VLOOKUP(D14,ОсобыеДни[],2,0))</f>
        <v>Выходной</v>
      </c>
      <c r="F14" s="1">
        <f ca="1">IF(ISERROR(VLOOKUP(D14,ОсобыеДни[],2,0)),IF(F13=COUNT($I$4:$I$9),1,F13+1),F13)</f>
        <v>2</v>
      </c>
      <c r="G14" s="1" t="str">
        <f t="shared" ca="1" si="3"/>
        <v>воскресеньеВыходной</v>
      </c>
      <c r="H14" s="1" t="str">
        <f ca="1">IF(ISERROR(VLOOKUP(G14,Замены[[Ключ]:[На кого]],2,0)),E14,VLOOKUP(G14,Замены[[Ключ]:[На кого]],2,0))</f>
        <v>Выходной</v>
      </c>
      <c r="I14" s="1" t="s">
        <v>21</v>
      </c>
      <c r="J14" s="1" t="s">
        <v>23</v>
      </c>
    </row>
    <row r="15" spans="1:10" ht="21" thickBot="1" x14ac:dyDescent="0.35">
      <c r="B15" s="34">
        <f t="shared" ca="1" si="4"/>
        <v>42471</v>
      </c>
      <c r="C15" s="16">
        <f t="shared" ca="1" si="0"/>
        <v>11</v>
      </c>
      <c r="D15" s="6" t="str">
        <f t="shared" ca="1" si="2"/>
        <v>понедельник</v>
      </c>
      <c r="E15" s="6" t="str">
        <f ca="1">IF(ISERROR(VLOOKUP(D15,ОсобыеДни[],2,0)),VLOOKUP(F14,ФИО[],2,0),VLOOKUP(D15,ОсобыеДни[],2,0))</f>
        <v>Котёл Н. И.</v>
      </c>
      <c r="F15" s="1">
        <f ca="1">IF(ISERROR(VLOOKUP(D15,ОсобыеДни[],2,0)),IF(F14=COUNT($I$4:$I$9),1,F14+1),F14)</f>
        <v>3</v>
      </c>
      <c r="G15" s="1" t="str">
        <f t="shared" ca="1" si="3"/>
        <v>понедельникКотёл Н. И.</v>
      </c>
      <c r="H15" s="1" t="str">
        <f ca="1">IF(ISERROR(VLOOKUP(G15,Замены[[Ключ]:[На кого]],2,0)),E15,VLOOKUP(G15,Замены[[Ключ]:[На кого]],2,0))</f>
        <v>Котёл Н. И.</v>
      </c>
      <c r="J15"/>
    </row>
    <row r="16" spans="1:10" ht="21" thickBot="1" x14ac:dyDescent="0.35">
      <c r="B16" s="34">
        <f t="shared" ca="1" si="4"/>
        <v>42472</v>
      </c>
      <c r="C16" s="16">
        <f t="shared" ca="1" si="0"/>
        <v>12</v>
      </c>
      <c r="D16" s="6" t="str">
        <f t="shared" ca="1" si="2"/>
        <v>вторник</v>
      </c>
      <c r="E16" s="6" t="str">
        <f ca="1">IF(ISERROR(VLOOKUP(D16,ОсобыеДни[],2,0)),VLOOKUP(F15,ФИО[],2,0),VLOOKUP(D16,ОсобыеДни[],2,0))</f>
        <v>Орлов А. В.</v>
      </c>
      <c r="F16" s="1">
        <f ca="1">IF(ISERROR(VLOOKUP(D16,ОсобыеДни[],2,0)),IF(F15=COUNT($I$4:$I$9),1,F15+1),F15)</f>
        <v>4</v>
      </c>
      <c r="G16" s="1" t="str">
        <f t="shared" ca="1" si="3"/>
        <v>вторникОрлов А. В.</v>
      </c>
      <c r="H16" s="1" t="str">
        <f ca="1">IF(ISERROR(VLOOKUP(G16,Замены[[Ключ]:[На кого]],2,0)),E16,VLOOKUP(G16,Замены[[Ключ]:[На кого]],2,0))</f>
        <v>Орлов А. В.</v>
      </c>
      <c r="I16" s="32" t="s">
        <v>27</v>
      </c>
    </row>
    <row r="17" spans="2:12" ht="21" thickBot="1" x14ac:dyDescent="0.35">
      <c r="B17" s="34">
        <f t="shared" ca="1" si="4"/>
        <v>42473</v>
      </c>
      <c r="C17" s="16">
        <f t="shared" ca="1" si="0"/>
        <v>13</v>
      </c>
      <c r="D17" s="6" t="str">
        <f t="shared" ca="1" si="2"/>
        <v>среда</v>
      </c>
      <c r="E17" s="6" t="str">
        <f ca="1">IF(ISERROR(VLOOKUP(D17,ОсобыеДни[],2,0)),VLOOKUP(F16,ФИО[],2,0),VLOOKUP(D17,ОсобыеДни[],2,0))</f>
        <v>Параллелепипед О. И.</v>
      </c>
      <c r="F17" s="1">
        <f ca="1">IF(ISERROR(VLOOKUP(D17,ОсобыеДни[],2,0)),IF(F16=COUNT($I$4:$I$9),1,F16+1),F16)</f>
        <v>5</v>
      </c>
      <c r="G17" s="1" t="str">
        <f t="shared" ca="1" si="3"/>
        <v>средаПараллелепипед О. И.</v>
      </c>
      <c r="H17" s="1" t="str">
        <f ca="1">IF(ISERROR(VLOOKUP(G17,Замены[[Ключ]:[На кого]],2,0)),E17,VLOOKUP(G17,Замены[[Ключ]:[На кого]],2,0))</f>
        <v>Параллелепипед О. И.</v>
      </c>
      <c r="I17" s="1" t="s">
        <v>25</v>
      </c>
      <c r="J17" s="1" t="s">
        <v>28</v>
      </c>
      <c r="K17" s="1" t="s">
        <v>31</v>
      </c>
      <c r="L17" s="1" t="s">
        <v>29</v>
      </c>
    </row>
    <row r="18" spans="2:12" ht="21" thickBot="1" x14ac:dyDescent="0.35">
      <c r="B18" s="34">
        <f t="shared" ca="1" si="4"/>
        <v>42474</v>
      </c>
      <c r="C18" s="16">
        <f t="shared" ca="1" si="0"/>
        <v>14</v>
      </c>
      <c r="D18" s="6" t="str">
        <f t="shared" ca="1" si="2"/>
        <v>четверг</v>
      </c>
      <c r="E18" s="6" t="str">
        <f ca="1">IF(ISERROR(VLOOKUP(D18,ОсобыеДни[],2,0)),VLOOKUP(F17,ФИО[],2,0),VLOOKUP(D18,ОсобыеДни[],2,0))</f>
        <v>Ясная О. Д.</v>
      </c>
      <c r="F18" s="1">
        <f ca="1">IF(ISERROR(VLOOKUP(D18,ОсобыеДни[],2,0)),IF(F17=COUNT($I$4:$I$9),1,F17+1),F17)</f>
        <v>6</v>
      </c>
      <c r="G18" s="1" t="str">
        <f t="shared" ca="1" si="3"/>
        <v>четвергЯсная О. Д.</v>
      </c>
      <c r="H18" s="1" t="str">
        <f ca="1">IF(ISERROR(VLOOKUP(G18,Замены[[Ключ]:[На кого]],2,0)),E18,VLOOKUP(G18,Замены[[Ключ]:[На кого]],2,0))</f>
        <v>Ясная О. Д.</v>
      </c>
      <c r="I18" s="1" t="s">
        <v>19</v>
      </c>
      <c r="J18" s="30" t="s">
        <v>8</v>
      </c>
      <c r="K18" s="30" t="str">
        <f>Замены[[#This Row],[день недели]]&amp;Замены[[#This Row],[Кого]]</f>
        <v>пятницаКотёл Н. И.</v>
      </c>
      <c r="L18" s="30" t="s">
        <v>9</v>
      </c>
    </row>
    <row r="19" spans="2:12" ht="21" thickBot="1" x14ac:dyDescent="0.35">
      <c r="B19" s="34">
        <f t="shared" ca="1" si="4"/>
        <v>42475</v>
      </c>
      <c r="C19" s="16">
        <f t="shared" ca="1" si="0"/>
        <v>15</v>
      </c>
      <c r="D19" s="6" t="str">
        <f t="shared" ca="1" si="2"/>
        <v>пятница</v>
      </c>
      <c r="E19" s="6" t="str">
        <f ca="1">IF(ISERROR(VLOOKUP(D19,ОсобыеДни[],2,0)),VLOOKUP(F18,ФИО[],2,0),VLOOKUP(D19,ОсобыеДни[],2,0))</f>
        <v>Ясный В. В.</v>
      </c>
      <c r="F19" s="1">
        <f ca="1">IF(ISERROR(VLOOKUP(D19,ОсобыеДни[],2,0)),IF(F18=COUNT($I$4:$I$9),1,F18+1),F18)</f>
        <v>1</v>
      </c>
      <c r="G19" s="1" t="str">
        <f t="shared" ca="1" si="3"/>
        <v>пятницаЯсный В. В.</v>
      </c>
      <c r="H19" s="1" t="str">
        <f ca="1">IF(ISERROR(VLOOKUP(G19,Замены[[Ключ]:[На кого]],2,0)),E19,VLOOKUP(G19,Замены[[Ключ]:[На кого]],2,0))</f>
        <v>Ясный В. В.</v>
      </c>
      <c r="I19" s="1" t="s">
        <v>17</v>
      </c>
      <c r="J19" s="30" t="s">
        <v>9</v>
      </c>
      <c r="K19" s="30" t="str">
        <f>Замены[[#This Row],[день недели]]&amp;Замены[[#This Row],[Кого]]</f>
        <v>понедельникОрлов А. В.</v>
      </c>
      <c r="L19" s="30" t="s">
        <v>8</v>
      </c>
    </row>
    <row r="20" spans="2:12" ht="21" thickBot="1" x14ac:dyDescent="0.35">
      <c r="B20" s="34">
        <f t="shared" ca="1" si="4"/>
        <v>42476</v>
      </c>
      <c r="C20" s="16">
        <f t="shared" ca="1" si="0"/>
        <v>16</v>
      </c>
      <c r="D20" s="6" t="str">
        <f t="shared" ca="1" si="2"/>
        <v>суббота</v>
      </c>
      <c r="E20" s="6" t="str">
        <f ca="1">IF(ISERROR(VLOOKUP(D20,ОсобыеДни[],2,0)),VLOOKUP(F19,ФИО[],2,0),VLOOKUP(D20,ОсобыеДни[],2,0))</f>
        <v>Верещагин Т.З.</v>
      </c>
      <c r="F20" s="1">
        <f ca="1">IF(ISERROR(VLOOKUP(D20,ОсобыеДни[],2,0)),IF(F19=COUNT($I$4:$I$9),1,F19+1),F19)</f>
        <v>1</v>
      </c>
      <c r="G20" s="1" t="str">
        <f t="shared" ca="1" si="3"/>
        <v>субботаВерещагин Т.З.</v>
      </c>
      <c r="H20" s="1" t="str">
        <f ca="1">IF(ISERROR(VLOOKUP(G20,Замены[[Ключ]:[На кого]],2,0)),E20,VLOOKUP(G20,Замены[[Ключ]:[На кого]],2,0))</f>
        <v>Верещагин Т.З.</v>
      </c>
      <c r="I20" s="1" t="s">
        <v>17</v>
      </c>
      <c r="J20" s="30" t="s">
        <v>11</v>
      </c>
      <c r="K20" s="30" t="str">
        <f>Замены[[#This Row],[день недели]]&amp;Замены[[#This Row],[Кого]]</f>
        <v>понедельникПараллелепипед О. И.</v>
      </c>
      <c r="L20" s="30" t="s">
        <v>12</v>
      </c>
    </row>
    <row r="21" spans="2:12" ht="21" thickBot="1" x14ac:dyDescent="0.35">
      <c r="B21" s="34">
        <f t="shared" ca="1" si="4"/>
        <v>42477</v>
      </c>
      <c r="C21" s="16">
        <f t="shared" ca="1" si="0"/>
        <v>17</v>
      </c>
      <c r="D21" s="6" t="str">
        <f t="shared" ca="1" si="2"/>
        <v>воскресенье</v>
      </c>
      <c r="E21" s="6" t="str">
        <f ca="1">IF(ISERROR(VLOOKUP(D21,ОсобыеДни[],2,0)),VLOOKUP(F20,ФИО[],2,0),VLOOKUP(D21,ОсобыеДни[],2,0))</f>
        <v>Выходной</v>
      </c>
      <c r="F21" s="1">
        <f ca="1">IF(ISERROR(VLOOKUP(D21,ОсобыеДни[],2,0)),IF(F20=COUNT($I$4:$I$9),1,F20+1),F20)</f>
        <v>1</v>
      </c>
      <c r="G21" s="1" t="str">
        <f t="shared" ca="1" si="3"/>
        <v>воскресеньеВыходной</v>
      </c>
      <c r="H21" s="1" t="str">
        <f ca="1">IF(ISERROR(VLOOKUP(G21,Замены[[Ключ]:[На кого]],2,0)),E21,VLOOKUP(G21,Замены[[Ключ]:[На кого]],2,0))</f>
        <v>Выходной</v>
      </c>
      <c r="I21" s="1" t="s">
        <v>18</v>
      </c>
      <c r="J21" s="30" t="s">
        <v>12</v>
      </c>
      <c r="K21" s="30" t="str">
        <f>Замены[[#This Row],[день недели]]&amp;Замены[[#This Row],[Кого]]</f>
        <v>вторникЯсная О. Д.</v>
      </c>
      <c r="L21" s="30" t="s">
        <v>11</v>
      </c>
    </row>
    <row r="22" spans="2:12" ht="21" thickBot="1" x14ac:dyDescent="0.35">
      <c r="B22" s="34">
        <f t="shared" ca="1" si="4"/>
        <v>42478</v>
      </c>
      <c r="C22" s="16">
        <f t="shared" ca="1" si="0"/>
        <v>18</v>
      </c>
      <c r="D22" s="6" t="str">
        <f t="shared" ca="1" si="2"/>
        <v>понедельник</v>
      </c>
      <c r="E22" s="6" t="str">
        <f ca="1">IF(ISERROR(VLOOKUP(D22,ОсобыеДни[],2,0)),VLOOKUP(F21,ФИО[],2,0),VLOOKUP(D22,ОсобыеДни[],2,0))</f>
        <v>Волков М. С.</v>
      </c>
      <c r="F22" s="1">
        <f ca="1">IF(ISERROR(VLOOKUP(D22,ОсобыеДни[],2,0)),IF(F21=COUNT($I$4:$I$9),1,F21+1),F21)</f>
        <v>2</v>
      </c>
      <c r="G22" s="1" t="str">
        <f t="shared" ca="1" si="3"/>
        <v>понедельникВолков М. С.</v>
      </c>
      <c r="H22" s="1" t="str">
        <f ca="1">IF(ISERROR(VLOOKUP(G22,Замены[[Ключ]:[На кого]],2,0)),E22,VLOOKUP(G22,Замены[[Ключ]:[На кого]],2,0))</f>
        <v>Волков М. С.</v>
      </c>
      <c r="J22"/>
    </row>
    <row r="23" spans="2:12" ht="21" thickBot="1" x14ac:dyDescent="0.35">
      <c r="B23" s="34">
        <f t="shared" ca="1" si="4"/>
        <v>42479</v>
      </c>
      <c r="C23" s="16">
        <f t="shared" ca="1" si="0"/>
        <v>19</v>
      </c>
      <c r="D23" s="6" t="str">
        <f t="shared" ca="1" si="2"/>
        <v>вторник</v>
      </c>
      <c r="E23" s="6" t="str">
        <f ca="1">IF(ISERROR(VLOOKUP(D23,ОсобыеДни[],2,0)),VLOOKUP(F22,ФИО[],2,0),VLOOKUP(D23,ОсобыеДни[],2,0))</f>
        <v>Котёл Н. И.</v>
      </c>
      <c r="F23" s="1">
        <f ca="1">IF(ISERROR(VLOOKUP(D23,ОсобыеДни[],2,0)),IF(F22=COUNT($I$4:$I$9),1,F22+1),F22)</f>
        <v>3</v>
      </c>
      <c r="G23" s="1" t="str">
        <f t="shared" ca="1" si="3"/>
        <v>вторникКотёл Н. И.</v>
      </c>
      <c r="H23" s="1" t="str">
        <f ca="1">IF(ISERROR(VLOOKUP(G23,Замены[[Ключ]:[На кого]],2,0)),E23,VLOOKUP(G23,Замены[[Ключ]:[На кого]],2,0))</f>
        <v>Котёл Н. И.</v>
      </c>
      <c r="J23"/>
    </row>
    <row r="24" spans="2:12" ht="21" thickBot="1" x14ac:dyDescent="0.35">
      <c r="B24" s="34">
        <f t="shared" ca="1" si="4"/>
        <v>42480</v>
      </c>
      <c r="C24" s="16">
        <f t="shared" ca="1" si="0"/>
        <v>20</v>
      </c>
      <c r="D24" s="6" t="str">
        <f t="shared" ca="1" si="2"/>
        <v>среда</v>
      </c>
      <c r="E24" s="6" t="str">
        <f ca="1">IF(ISERROR(VLOOKUP(D24,ОсобыеДни[],2,0)),VLOOKUP(F23,ФИО[],2,0),VLOOKUP(D24,ОсобыеДни[],2,0))</f>
        <v>Орлов А. В.</v>
      </c>
      <c r="F24" s="1">
        <f ca="1">IF(ISERROR(VLOOKUP(D24,ОсобыеДни[],2,0)),IF(F23=COUNT($I$4:$I$9),1,F23+1),F23)</f>
        <v>4</v>
      </c>
      <c r="G24" s="1" t="str">
        <f t="shared" ca="1" si="3"/>
        <v>средаОрлов А. В.</v>
      </c>
      <c r="H24" s="1" t="str">
        <f ca="1">IF(ISERROR(VLOOKUP(G24,Замены[[Ключ]:[На кого]],2,0)),E24,VLOOKUP(G24,Замены[[Ключ]:[На кого]],2,0))</f>
        <v>Орлов А. В.</v>
      </c>
      <c r="J24"/>
    </row>
    <row r="25" spans="2:12" ht="21" thickBot="1" x14ac:dyDescent="0.35">
      <c r="B25" s="34">
        <f t="shared" ca="1" si="4"/>
        <v>42481</v>
      </c>
      <c r="C25" s="16">
        <f t="shared" ca="1" si="0"/>
        <v>21</v>
      </c>
      <c r="D25" s="6" t="str">
        <f t="shared" ca="1" si="2"/>
        <v>четверг</v>
      </c>
      <c r="E25" s="6" t="str">
        <f ca="1">IF(ISERROR(VLOOKUP(D25,ОсобыеДни[],2,0)),VLOOKUP(F24,ФИО[],2,0),VLOOKUP(D25,ОсобыеДни[],2,0))</f>
        <v>Параллелепипед О. И.</v>
      </c>
      <c r="F25" s="1">
        <f ca="1">IF(ISERROR(VLOOKUP(D25,ОсобыеДни[],2,0)),IF(F24=COUNT($I$4:$I$9),1,F24+1),F24)</f>
        <v>5</v>
      </c>
      <c r="G25" s="1" t="str">
        <f t="shared" ca="1" si="3"/>
        <v>четвергПараллелепипед О. И.</v>
      </c>
      <c r="H25" s="1" t="str">
        <f ca="1">IF(ISERROR(VLOOKUP(G25,Замены[[Ключ]:[На кого]],2,0)),E25,VLOOKUP(G25,Замены[[Ключ]:[На кого]],2,0))</f>
        <v>Параллелепипед О. И.</v>
      </c>
      <c r="J25"/>
    </row>
    <row r="26" spans="2:12" ht="21" thickBot="1" x14ac:dyDescent="0.35">
      <c r="B26" s="34">
        <f t="shared" ca="1" si="4"/>
        <v>42482</v>
      </c>
      <c r="C26" s="16">
        <f t="shared" ca="1" si="0"/>
        <v>22</v>
      </c>
      <c r="D26" s="6" t="str">
        <f t="shared" ca="1" si="2"/>
        <v>пятница</v>
      </c>
      <c r="E26" s="6" t="str">
        <f ca="1">IF(ISERROR(VLOOKUP(D26,ОсобыеДни[],2,0)),VLOOKUP(F25,ФИО[],2,0),VLOOKUP(D26,ОсобыеДни[],2,0))</f>
        <v>Ясная О. Д.</v>
      </c>
      <c r="F26" s="1">
        <f ca="1">IF(ISERROR(VLOOKUP(D26,ОсобыеДни[],2,0)),IF(F25=COUNT($I$4:$I$9),1,F25+1),F25)</f>
        <v>6</v>
      </c>
      <c r="G26" s="1" t="str">
        <f t="shared" ca="1" si="3"/>
        <v>пятницаЯсная О. Д.</v>
      </c>
      <c r="H26" s="1" t="str">
        <f ca="1">IF(ISERROR(VLOOKUP(G26,Замены[[Ключ]:[На кого]],2,0)),E26,VLOOKUP(G26,Замены[[Ключ]:[На кого]],2,0))</f>
        <v>Ясная О. Д.</v>
      </c>
      <c r="J26"/>
    </row>
    <row r="27" spans="2:12" ht="21" thickBot="1" x14ac:dyDescent="0.35">
      <c r="B27" s="35">
        <f t="shared" ca="1" si="4"/>
        <v>42483</v>
      </c>
      <c r="C27" s="18">
        <f t="shared" ca="1" si="0"/>
        <v>23</v>
      </c>
      <c r="D27" s="9" t="str">
        <f t="shared" ca="1" si="2"/>
        <v>суббота</v>
      </c>
      <c r="E27" s="6" t="str">
        <f ca="1">IF(ISERROR(VLOOKUP(D27,ОсобыеДни[],2,0)),VLOOKUP(F26,ФИО[],2,0),VLOOKUP(D27,ОсобыеДни[],2,0))</f>
        <v>Верещагин Т.З.</v>
      </c>
      <c r="F27" s="1">
        <f ca="1">IF(ISERROR(VLOOKUP(D27,ОсобыеДни[],2,0)),IF(F26=COUNT($I$4:$I$9),1,F26+1),F26)</f>
        <v>6</v>
      </c>
      <c r="G27" s="1" t="str">
        <f t="shared" ca="1" si="3"/>
        <v>субботаВерещагин Т.З.</v>
      </c>
      <c r="H27" s="1" t="str">
        <f ca="1">IF(ISERROR(VLOOKUP(G27,Замены[[Ключ]:[На кого]],2,0)),E27,VLOOKUP(G27,Замены[[Ключ]:[На кого]],2,0))</f>
        <v>Верещагин Т.З.</v>
      </c>
      <c r="J27"/>
    </row>
    <row r="28" spans="2:12" ht="21" thickBot="1" x14ac:dyDescent="0.35">
      <c r="B28" s="34">
        <f t="shared" ca="1" si="4"/>
        <v>42484</v>
      </c>
      <c r="C28" s="16">
        <f t="shared" ca="1" si="0"/>
        <v>24</v>
      </c>
      <c r="D28" s="6" t="str">
        <f t="shared" ca="1" si="2"/>
        <v>воскресенье</v>
      </c>
      <c r="E28" s="6" t="str">
        <f ca="1">IF(ISERROR(VLOOKUP(D28,ОсобыеДни[],2,0)),VLOOKUP(F27,ФИО[],2,0),VLOOKUP(D28,ОсобыеДни[],2,0))</f>
        <v>Выходной</v>
      </c>
      <c r="F28" s="1">
        <f ca="1">IF(ISERROR(VLOOKUP(D28,ОсобыеДни[],2,0)),IF(F27=COUNT($I$4:$I$9),1,F27+1),F27)</f>
        <v>6</v>
      </c>
      <c r="G28" s="1" t="str">
        <f t="shared" ca="1" si="3"/>
        <v>воскресеньеВыходной</v>
      </c>
      <c r="H28" s="1" t="str">
        <f ca="1">IF(ISERROR(VLOOKUP(G28,Замены[[Ключ]:[На кого]],2,0)),E28,VLOOKUP(G28,Замены[[Ключ]:[На кого]],2,0))</f>
        <v>Выходной</v>
      </c>
      <c r="J28"/>
    </row>
    <row r="29" spans="2:12" ht="21" thickBot="1" x14ac:dyDescent="0.35">
      <c r="B29" s="34">
        <f t="shared" ca="1" si="4"/>
        <v>42485</v>
      </c>
      <c r="C29" s="16">
        <f t="shared" ca="1" si="0"/>
        <v>25</v>
      </c>
      <c r="D29" s="6" t="str">
        <f t="shared" ca="1" si="2"/>
        <v>понедельник</v>
      </c>
      <c r="E29" s="6" t="str">
        <f ca="1">IF(ISERROR(VLOOKUP(D29,ОсобыеДни[],2,0)),VLOOKUP(F28,ФИО[],2,0),VLOOKUP(D29,ОсобыеДни[],2,0))</f>
        <v>Ясный В. В.</v>
      </c>
      <c r="F29" s="1">
        <f ca="1">IF(ISERROR(VLOOKUP(D29,ОсобыеДни[],2,0)),IF(F28=COUNT($I$4:$I$9),1,F28+1),F28)</f>
        <v>1</v>
      </c>
      <c r="G29" s="1" t="str">
        <f t="shared" ca="1" si="3"/>
        <v>понедельникЯсный В. В.</v>
      </c>
      <c r="H29" s="1" t="str">
        <f ca="1">IF(ISERROR(VLOOKUP(G29,Замены[[Ключ]:[На кого]],2,0)),E29,VLOOKUP(G29,Замены[[Ключ]:[На кого]],2,0))</f>
        <v>Ясный В. В.</v>
      </c>
      <c r="J29"/>
    </row>
    <row r="30" spans="2:12" ht="21" thickBot="1" x14ac:dyDescent="0.35">
      <c r="B30" s="34">
        <f t="shared" ca="1" si="4"/>
        <v>42486</v>
      </c>
      <c r="C30" s="16">
        <f t="shared" ca="1" si="0"/>
        <v>26</v>
      </c>
      <c r="D30" s="6" t="str">
        <f t="shared" ca="1" si="2"/>
        <v>вторник</v>
      </c>
      <c r="E30" s="6" t="str">
        <f ca="1">IF(ISERROR(VLOOKUP(D30,ОсобыеДни[],2,0)),VLOOKUP(F29,ФИО[],2,0),VLOOKUP(D30,ОсобыеДни[],2,0))</f>
        <v>Волков М. С.</v>
      </c>
      <c r="F30" s="1">
        <f ca="1">IF(ISERROR(VLOOKUP(D30,ОсобыеДни[],2,0)),IF(F29=COUNT($I$4:$I$9),1,F29+1),F29)</f>
        <v>2</v>
      </c>
      <c r="G30" s="1" t="str">
        <f t="shared" ca="1" si="3"/>
        <v>вторникВолков М. С.</v>
      </c>
      <c r="H30" s="1" t="str">
        <f ca="1">IF(ISERROR(VLOOKUP(G30,Замены[[Ключ]:[На кого]],2,0)),E30,VLOOKUP(G30,Замены[[Ключ]:[На кого]],2,0))</f>
        <v>Волков М. С.</v>
      </c>
      <c r="J30"/>
    </row>
    <row r="31" spans="2:12" ht="21" thickBot="1" x14ac:dyDescent="0.35">
      <c r="B31" s="34">
        <f t="shared" ca="1" si="4"/>
        <v>42487</v>
      </c>
      <c r="C31" s="16">
        <f t="shared" ca="1" si="0"/>
        <v>27</v>
      </c>
      <c r="D31" s="6" t="str">
        <f t="shared" ca="1" si="2"/>
        <v>среда</v>
      </c>
      <c r="E31" s="6" t="str">
        <f ca="1">IF(ISERROR(VLOOKUP(D31,ОсобыеДни[],2,0)),VLOOKUP(F30,ФИО[],2,0),VLOOKUP(D31,ОсобыеДни[],2,0))</f>
        <v>Котёл Н. И.</v>
      </c>
      <c r="F31" s="1">
        <f ca="1">IF(ISERROR(VLOOKUP(D31,ОсобыеДни[],2,0)),IF(F30=COUNT($I$4:$I$9),1,F30+1),F30)</f>
        <v>3</v>
      </c>
      <c r="G31" s="1" t="str">
        <f t="shared" ca="1" si="3"/>
        <v>средаКотёл Н. И.</v>
      </c>
      <c r="H31" s="1" t="str">
        <f ca="1">IF(ISERROR(VLOOKUP(G31,Замены[[Ключ]:[На кого]],2,0)),E31,VLOOKUP(G31,Замены[[Ключ]:[На кого]],2,0))</f>
        <v>Котёл Н. И.</v>
      </c>
      <c r="J31"/>
    </row>
    <row r="32" spans="2:12" ht="21" thickBot="1" x14ac:dyDescent="0.35">
      <c r="B32" s="34">
        <f t="shared" ca="1" si="4"/>
        <v>42488</v>
      </c>
      <c r="C32" s="16">
        <f t="shared" ca="1" si="0"/>
        <v>28</v>
      </c>
      <c r="D32" s="6" t="str">
        <f t="shared" ca="1" si="2"/>
        <v>четверг</v>
      </c>
      <c r="E32" s="6" t="str">
        <f ca="1">IF(ISERROR(VLOOKUP(D32,ОсобыеДни[],2,0)),VLOOKUP(F31,ФИО[],2,0),VLOOKUP(D32,ОсобыеДни[],2,0))</f>
        <v>Орлов А. В.</v>
      </c>
      <c r="F32" s="1">
        <f ca="1">IF(ISERROR(VLOOKUP(D32,ОсобыеДни[],2,0)),IF(F31=COUNT($I$4:$I$9),1,F31+1),F31)</f>
        <v>4</v>
      </c>
      <c r="G32" s="1" t="str">
        <f t="shared" ca="1" si="3"/>
        <v>четвергОрлов А. В.</v>
      </c>
      <c r="H32" s="1" t="str">
        <f ca="1">IF(ISERROR(VLOOKUP(G32,Замены[[Ключ]:[На кого]],2,0)),E32,VLOOKUP(G32,Замены[[Ключ]:[На кого]],2,0))</f>
        <v>Орлов А. В.</v>
      </c>
    </row>
    <row r="33" spans="1:8" ht="21" thickBot="1" x14ac:dyDescent="0.35">
      <c r="B33" s="34">
        <f t="shared" ca="1" si="4"/>
        <v>42489</v>
      </c>
      <c r="C33" s="16">
        <f t="shared" ca="1" si="0"/>
        <v>29</v>
      </c>
      <c r="D33" s="6" t="str">
        <f t="shared" ca="1" si="2"/>
        <v>пятница</v>
      </c>
      <c r="E33" s="6" t="str">
        <f ca="1">IF(ISERROR(VLOOKUP(D33,ОсобыеДни[],2,0)),VLOOKUP(F32,ФИО[],2,0),VLOOKUP(D33,ОсобыеДни[],2,0))</f>
        <v>Параллелепипед О. И.</v>
      </c>
      <c r="F33" s="1">
        <f ca="1">IF(ISERROR(VLOOKUP(D33,ОсобыеДни[],2,0)),IF(F32=COUNT($I$4:$I$9),1,F32+1),F32)</f>
        <v>5</v>
      </c>
      <c r="G33" s="1" t="str">
        <f t="shared" ca="1" si="3"/>
        <v>пятницаПараллелепипед О. И.</v>
      </c>
      <c r="H33" s="1" t="str">
        <f ca="1">IF(ISERROR(VLOOKUP(G33,Замены[[Ключ]:[На кого]],2,0)),E33,VLOOKUP(G33,Замены[[Ключ]:[На кого]],2,0))</f>
        <v>Параллелепипед О. И.</v>
      </c>
    </row>
    <row r="34" spans="1:8" ht="24" thickBot="1" x14ac:dyDescent="0.35">
      <c r="A34" s="19"/>
      <c r="B34" s="34">
        <f t="shared" ca="1" si="4"/>
        <v>42490</v>
      </c>
      <c r="C34" s="10">
        <f t="shared" ca="1" si="0"/>
        <v>30</v>
      </c>
      <c r="D34" s="11" t="str">
        <f t="shared" ca="1" si="2"/>
        <v>суббота</v>
      </c>
      <c r="E34" s="6" t="str">
        <f ca="1">IF(ISERROR(VLOOKUP(D34,ОсобыеДни[],2,0)),VLOOKUP(F33,ФИО[],2,0),VLOOKUP(D34,ОсобыеДни[],2,0))</f>
        <v>Верещагин Т.З.</v>
      </c>
      <c r="F34" s="1">
        <f ca="1">IF(ISERROR(VLOOKUP(D34,ОсобыеДни[],2,0)),IF(F33=COUNT($I$4:$I$9),1,F33+1),F33)</f>
        <v>5</v>
      </c>
      <c r="G34" s="1" t="str">
        <f t="shared" ca="1" si="3"/>
        <v>субботаВерещагин Т.З.</v>
      </c>
      <c r="H34" s="1" t="str">
        <f ca="1">IF(ISERROR(VLOOKUP(G34,Замены[[Ключ]:[На кого]],2,0)),E34,VLOOKUP(G34,Замены[[Ключ]:[На кого]],2,0))</f>
        <v>Верещагин Т.З.</v>
      </c>
    </row>
    <row r="35" spans="1:8" ht="24" thickBot="1" x14ac:dyDescent="0.35">
      <c r="A35" s="20"/>
      <c r="B35" s="34">
        <f t="shared" ca="1" si="4"/>
        <v>42491</v>
      </c>
      <c r="C35" s="10">
        <f t="shared" ca="1" si="0"/>
        <v>1</v>
      </c>
      <c r="D35" s="11" t="str">
        <f t="shared" ca="1" si="2"/>
        <v>воскресенье</v>
      </c>
      <c r="E35" s="6" t="str">
        <f ca="1">IF(ISERROR(VLOOKUP(D35,ОсобыеДни[],2,0)),VLOOKUP(F34,ФИО[],2,0),VLOOKUP(D35,ОсобыеДни[],2,0))</f>
        <v>Выходной</v>
      </c>
      <c r="F35" s="1">
        <f ca="1">IF(ISERROR(VLOOKUP(D35,ОсобыеДни[],2,0)),IF(F34=COUNT($I$4:$I$9),1,F34+1),F34)</f>
        <v>5</v>
      </c>
      <c r="G35" s="1" t="str">
        <f t="shared" ca="1" si="3"/>
        <v>воскресеньеВыходной</v>
      </c>
      <c r="H35" s="1" t="str">
        <f ca="1">IF(ISERROR(VLOOKUP(G35,Замены[[Ключ]:[На кого]],2,0)),E35,VLOOKUP(G35,Замены[[Ключ]:[На кого]],2,0))</f>
        <v>Выходной</v>
      </c>
    </row>
    <row r="36" spans="1:8" x14ac:dyDescent="0.3">
      <c r="A36" s="21"/>
      <c r="B36" s="22"/>
      <c r="C36" s="22"/>
      <c r="D36" s="22"/>
      <c r="E36" s="22"/>
      <c r="F36" s="21"/>
      <c r="G36" s="31"/>
      <c r="H36" s="31"/>
    </row>
  </sheetData>
  <sortState ref="J4:J10">
    <sortCondition ref="J4:J10"/>
  </sortState>
  <conditionalFormatting sqref="B5:B35">
    <cfRule type="expression" dxfId="25" priority="27">
      <formula>IF(OR(WEEKDAY(B5,2)=7),TRUE)</formula>
    </cfRule>
  </conditionalFormatting>
  <conditionalFormatting sqref="D5:D35">
    <cfRule type="expression" dxfId="24" priority="28">
      <formula>IF(OR(WEEKDAY(B5,2)=7),TRUE)</formula>
    </cfRule>
  </conditionalFormatting>
  <conditionalFormatting sqref="E5:E35">
    <cfRule type="expression" dxfId="23" priority="29">
      <formula>IF(OR(WEEKDAY(B5,2)=7),TRUE)</formula>
    </cfRule>
  </conditionalFormatting>
  <conditionalFormatting sqref="K18:K21">
    <cfRule type="expression" dxfId="22" priority="21">
      <formula>IF(OR(WEEKDAY(F19,2)=7),TRUE)</formula>
    </cfRule>
  </conditionalFormatting>
  <conditionalFormatting sqref="J4:J9">
    <cfRule type="expression" dxfId="21" priority="17">
      <formula>IF(OR(WEEKDAY(E5,2)=7),TRUE)</formula>
    </cfRule>
  </conditionalFormatting>
  <conditionalFormatting sqref="J18">
    <cfRule type="expression" dxfId="20" priority="9">
      <formula>IF(OR(WEEKDAY(E19,2)=7),TRUE)</formula>
    </cfRule>
  </conditionalFormatting>
  <conditionalFormatting sqref="L18">
    <cfRule type="expression" dxfId="19" priority="8">
      <formula>IF(OR(WEEKDAY(F19,2)=7),TRUE)</formula>
    </cfRule>
  </conditionalFormatting>
  <conditionalFormatting sqref="J19">
    <cfRule type="expression" dxfId="18" priority="7">
      <formula>IF(OR(WEEKDAY(E20,2)=7),TRUE)</formula>
    </cfRule>
  </conditionalFormatting>
  <conditionalFormatting sqref="L19">
    <cfRule type="expression" dxfId="17" priority="6">
      <formula>IF(OR(WEEKDAY(F20,2)=7),TRUE)</formula>
    </cfRule>
  </conditionalFormatting>
  <conditionalFormatting sqref="J20">
    <cfRule type="expression" dxfId="16" priority="5">
      <formula>IF(OR(WEEKDAY(E21,2)=7),TRUE)</formula>
    </cfRule>
  </conditionalFormatting>
  <conditionalFormatting sqref="L20">
    <cfRule type="expression" dxfId="15" priority="4">
      <formula>IF(OR(WEEKDAY(F21,2)=7),TRUE)</formula>
    </cfRule>
  </conditionalFormatting>
  <conditionalFormatting sqref="J21">
    <cfRule type="expression" dxfId="14" priority="3">
      <formula>IF(OR(WEEKDAY(E22,2)=7),TRUE)</formula>
    </cfRule>
  </conditionalFormatting>
  <conditionalFormatting sqref="L21">
    <cfRule type="expression" dxfId="13" priority="1">
      <formula>IF(OR(WEEKDAY(F22,2)=7),TRUE)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fitToHeight="0" orientation="portrait" r:id="rId1"/>
  <cellWatches>
    <cellWatch r="D10"/>
  </cellWatches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G14"/>
  <sheetViews>
    <sheetView workbookViewId="0">
      <selection activeCell="E7" sqref="E7"/>
    </sheetView>
  </sheetViews>
  <sheetFormatPr defaultRowHeight="12.75" x14ac:dyDescent="0.2"/>
  <cols>
    <col min="4" max="4" width="42.5703125" customWidth="1"/>
  </cols>
  <sheetData>
    <row r="6" spans="4:7" ht="13.5" thickBot="1" x14ac:dyDescent="0.25">
      <c r="E6" s="14" t="s">
        <v>4</v>
      </c>
      <c r="F6" s="14" t="s">
        <v>5</v>
      </c>
      <c r="G6" s="14" t="s">
        <v>14</v>
      </c>
    </row>
    <row r="7" spans="4:7" ht="21" thickBot="1" x14ac:dyDescent="0.25">
      <c r="D7" s="3" t="s">
        <v>8</v>
      </c>
      <c r="E7">
        <v>4</v>
      </c>
      <c r="F7">
        <v>4</v>
      </c>
      <c r="G7">
        <v>3</v>
      </c>
    </row>
    <row r="8" spans="4:7" ht="21" thickBot="1" x14ac:dyDescent="0.25">
      <c r="D8" s="3" t="s">
        <v>11</v>
      </c>
      <c r="E8">
        <v>4</v>
      </c>
      <c r="F8">
        <v>3</v>
      </c>
      <c r="G8">
        <v>4</v>
      </c>
    </row>
    <row r="9" spans="4:7" ht="21" thickBot="1" x14ac:dyDescent="0.25">
      <c r="D9" s="12" t="s">
        <v>2</v>
      </c>
      <c r="E9" s="13">
        <v>0</v>
      </c>
    </row>
    <row r="10" spans="4:7" ht="21" thickBot="1" x14ac:dyDescent="0.25">
      <c r="D10" s="7" t="s">
        <v>10</v>
      </c>
      <c r="E10">
        <v>4</v>
      </c>
      <c r="F10">
        <v>3</v>
      </c>
      <c r="G10">
        <v>4</v>
      </c>
    </row>
    <row r="11" spans="4:7" ht="21" thickBot="1" x14ac:dyDescent="0.25">
      <c r="D11" s="2" t="s">
        <v>12</v>
      </c>
      <c r="E11">
        <v>3</v>
      </c>
      <c r="F11">
        <v>4</v>
      </c>
      <c r="G11">
        <v>3</v>
      </c>
    </row>
    <row r="12" spans="4:7" ht="21" thickBot="1" x14ac:dyDescent="0.25">
      <c r="D12" s="4" t="s">
        <v>7</v>
      </c>
      <c r="E12">
        <v>4</v>
      </c>
      <c r="F12">
        <v>3</v>
      </c>
      <c r="G12">
        <v>4</v>
      </c>
    </row>
    <row r="13" spans="4:7" ht="21" thickBot="1" x14ac:dyDescent="0.25">
      <c r="D13" s="3" t="s">
        <v>13</v>
      </c>
      <c r="E13">
        <v>4</v>
      </c>
      <c r="F13">
        <v>4</v>
      </c>
      <c r="G13">
        <v>4</v>
      </c>
    </row>
    <row r="14" spans="4:7" ht="21" thickBot="1" x14ac:dyDescent="0.25">
      <c r="D14" s="3" t="s">
        <v>9</v>
      </c>
      <c r="E14">
        <v>3</v>
      </c>
      <c r="F14">
        <v>4</v>
      </c>
      <c r="G14"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График дежурств</vt:lpstr>
      <vt:lpstr>Лист1</vt:lpstr>
      <vt:lpstr>'График дежурств'!Область_печати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Bayanov</cp:lastModifiedBy>
  <cp:lastPrinted>2016-02-26T14:14:03Z</cp:lastPrinted>
  <dcterms:created xsi:type="dcterms:W3CDTF">2014-04-04T15:04:15Z</dcterms:created>
  <dcterms:modified xsi:type="dcterms:W3CDTF">2016-03-14T16:19:26Z</dcterms:modified>
</cp:coreProperties>
</file>