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slicers/slicer2.xml" ContentType="application/vnd.ms-excel.slicer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slicers/slicer3.xml" ContentType="application/vnd.ms-excel.slicer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120" yWindow="90" windowWidth="15480" windowHeight="11640" firstSheet="1" activeTab="5"/>
  </bookViews>
  <sheets>
    <sheet name="EXCEL2.RU (2)" sheetId="9" state="veryHidden" r:id="rId1"/>
    <sheet name="Лист2" sheetId="10" r:id="rId2"/>
    <sheet name="Лист3" sheetId="11" r:id="rId3"/>
    <sheet name="Лист1" sheetId="14" r:id="rId4"/>
    <sheet name="Рубли" sheetId="15" r:id="rId5"/>
    <sheet name="Дол" sheetId="16" r:id="rId6"/>
  </sheets>
  <definedNames>
    <definedName name="anscount" hidden="1">2</definedName>
    <definedName name="limcount" hidden="1">2</definedName>
    <definedName name="sencount" hidden="1">4</definedName>
    <definedName name="дата" localSheetId="1">OFFSET(Лист2!$C$23,,Лист2!$I$5,,Лист2!$F$3)</definedName>
    <definedName name="Срез_дата">#N/A</definedName>
    <definedName name="Срез_дата1">#N/A</definedName>
    <definedName name="Срез_дата11">#N/A</definedName>
    <definedName name="суммаКП" localSheetId="1">OFFSET(Лист2!$C$24,,Лист2!$I$5,,Лист2!$F$3)</definedName>
    <definedName name="суммапар0" localSheetId="1">OFFSET(Лист2!$C$25,,Лист2!$I$5,,Лист2!$F$3)</definedName>
    <definedName name="суммапар30" localSheetId="1">OFFSET(Лист2!$C$26,,Лист2!$I$5,,Лист2!$F$3)</definedName>
  </definedNames>
  <calcPr calcId="145621"/>
  <pivotCaches>
    <pivotCache cacheId="11" r:id="rId7"/>
  </pivotCaches>
  <extLst>
    <ext xmlns:x14="http://schemas.microsoft.com/office/spreadsheetml/2009/9/main" uri="{BBE1A952-AA13-448e-AADC-164F8A28A991}">
      <x14:slicerCaches>
        <x14:slicerCache r:id="rId8"/>
        <x14:slicerCache r:id="rId9"/>
        <x14:slicerCache r:id="rId10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D1" i="16" l="1"/>
  <c r="D1" i="15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8" i="11"/>
  <c r="D1" i="14" l="1"/>
  <c r="H1" i="10" l="1"/>
  <c r="C24" i="10" l="1"/>
  <c r="C26" i="10" l="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I9" i="11"/>
  <c r="J9" i="11"/>
  <c r="K9" i="11"/>
  <c r="I10" i="11"/>
  <c r="J10" i="11"/>
  <c r="K10" i="11"/>
  <c r="I11" i="11"/>
  <c r="J11" i="11"/>
  <c r="K11" i="11"/>
  <c r="I12" i="11"/>
  <c r="J12" i="11"/>
  <c r="K12" i="11"/>
  <c r="I13" i="11"/>
  <c r="J13" i="11"/>
  <c r="K13" i="11"/>
  <c r="I14" i="11"/>
  <c r="J14" i="11"/>
  <c r="K14" i="11"/>
  <c r="I15" i="11"/>
  <c r="J15" i="11"/>
  <c r="K15" i="11"/>
  <c r="I16" i="11"/>
  <c r="J16" i="11"/>
  <c r="K16" i="11"/>
  <c r="I17" i="11"/>
  <c r="J17" i="11"/>
  <c r="K17" i="11"/>
  <c r="I18" i="11"/>
  <c r="J18" i="11"/>
  <c r="K18" i="11"/>
  <c r="I19" i="11"/>
  <c r="J19" i="11"/>
  <c r="K19" i="11"/>
  <c r="I20" i="11"/>
  <c r="J20" i="11"/>
  <c r="K20" i="11"/>
  <c r="I21" i="11"/>
  <c r="J21" i="11"/>
  <c r="K21" i="11"/>
  <c r="I22" i="11"/>
  <c r="J22" i="11"/>
  <c r="K22" i="11"/>
  <c r="I23" i="11"/>
  <c r="J23" i="11"/>
  <c r="K23" i="11"/>
  <c r="J8" i="11"/>
  <c r="K8" i="11"/>
  <c r="I8" i="11"/>
  <c r="D25" i="10"/>
  <c r="E25" i="10"/>
  <c r="F25" i="10"/>
  <c r="G25" i="10"/>
  <c r="H25" i="10"/>
  <c r="I25" i="10"/>
  <c r="J25" i="10"/>
  <c r="D26" i="10"/>
  <c r="E26" i="10"/>
  <c r="F26" i="10"/>
  <c r="G26" i="10"/>
  <c r="H26" i="10"/>
  <c r="I26" i="10"/>
  <c r="J26" i="10"/>
  <c r="C25" i="10"/>
  <c r="D24" i="10"/>
  <c r="E24" i="10"/>
  <c r="F24" i="10"/>
  <c r="G24" i="10"/>
  <c r="H24" i="10"/>
  <c r="I24" i="10"/>
  <c r="J24" i="10"/>
  <c r="E22" i="11"/>
  <c r="E23" i="11" s="1"/>
  <c r="E20" i="11"/>
  <c r="D20" i="11"/>
  <c r="D22" i="11" s="1"/>
  <c r="D23" i="11" s="1"/>
  <c r="E18" i="11"/>
  <c r="D18" i="11"/>
  <c r="C18" i="11"/>
  <c r="C20" i="11" s="1"/>
  <c r="E16" i="11"/>
  <c r="D16" i="11"/>
  <c r="C16" i="11"/>
  <c r="E14" i="11"/>
  <c r="E15" i="11" s="1"/>
  <c r="D14" i="11"/>
  <c r="D15" i="11" s="1"/>
  <c r="E12" i="11"/>
  <c r="D12" i="11"/>
  <c r="D13" i="11" s="1"/>
  <c r="C12" i="11"/>
  <c r="C14" i="11" s="1"/>
  <c r="C15" i="11" s="1"/>
  <c r="E21" i="11"/>
  <c r="E19" i="11"/>
  <c r="D19" i="11"/>
  <c r="E17" i="11"/>
  <c r="D17" i="11"/>
  <c r="C17" i="11"/>
  <c r="E13" i="11"/>
  <c r="E11" i="11"/>
  <c r="D11" i="11"/>
  <c r="C11" i="11"/>
  <c r="C9" i="11"/>
  <c r="D10" i="11"/>
  <c r="E10" i="11"/>
  <c r="C10" i="11"/>
  <c r="D9" i="11"/>
  <c r="E9" i="11"/>
  <c r="C22" i="11" l="1"/>
  <c r="C23" i="11" s="1"/>
  <c r="C21" i="11"/>
  <c r="C19" i="11"/>
  <c r="D21" i="11"/>
  <c r="C13" i="11"/>
</calcChain>
</file>

<file path=xl/sharedStrings.xml><?xml version="1.0" encoding="utf-8"?>
<sst xmlns="http://schemas.openxmlformats.org/spreadsheetml/2006/main" count="62" uniqueCount="33">
  <si>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</si>
  <si>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</si>
  <si>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</si>
  <si>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КП</t>
  </si>
  <si>
    <t>КП в риске</t>
  </si>
  <si>
    <t>Пар 0</t>
  </si>
  <si>
    <t>Пар 30</t>
  </si>
  <si>
    <t>Банк</t>
  </si>
  <si>
    <t>Номинал</t>
  </si>
  <si>
    <t>USD</t>
  </si>
  <si>
    <t>в USD</t>
  </si>
  <si>
    <t>в KGS</t>
  </si>
  <si>
    <t>номинал</t>
  </si>
  <si>
    <t>Филиал</t>
  </si>
  <si>
    <t>дата</t>
  </si>
  <si>
    <t>Общий итог</t>
  </si>
  <si>
    <t>Сумма  КП</t>
  </si>
  <si>
    <t>Сумма  Пар 0</t>
  </si>
  <si>
    <t>Сумма  Пар 30</t>
  </si>
  <si>
    <t>КП (₽)</t>
  </si>
  <si>
    <t>Пар 0 (₽)</t>
  </si>
  <si>
    <t>Пар 30 (₽)</t>
  </si>
  <si>
    <t>КП ($)</t>
  </si>
  <si>
    <t>Пар 0 ($)</t>
  </si>
  <si>
    <t>Пар 30 ($)</t>
  </si>
  <si>
    <t>Участок</t>
  </si>
  <si>
    <t>(Все)</t>
  </si>
  <si>
    <t>Сумма по полю КП (₽)</t>
  </si>
  <si>
    <t>Сумма КП ($)</t>
  </si>
  <si>
    <t>Сумма  Пар 0 ($)</t>
  </si>
  <si>
    <t>Сумма  Пар 30 ($)</t>
  </si>
  <si>
    <t>Сумма по полю Пар 0 (₽)</t>
  </si>
  <si>
    <t>Сумма по полю Пар 30 (₽)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</si>
</sst>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(&quot;$&quot;* #,##0.00_);_(&quot;$&quot;* \(#,##0.00\);_(&quot;$&quot;* &quot;-&quot;??_);_(@_)"/>
    <numFmt numFmtId="165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u/>
      <sz val="12"/>
      <color theme="10"/>
      <name val="Arial Narrow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MS Sans Serif"/>
      <family val="2"/>
    </font>
    <font>
      <sz val="8"/>
      <name val="Helv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>
      <alignment horizontal="left"/>
    </xf>
    <xf numFmtId="0" fontId="4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6" fillId="3" borderId="0" xfId="1" applyFont="1" applyFill="1" applyAlignment="1">
      <alignment vertical="center" wrapText="1"/>
    </xf>
    <xf numFmtId="0" fontId="10" fillId="0" borderId="0" xfId="0" applyFont="1" applyFill="1" applyBorder="1"/>
    <xf numFmtId="14" fontId="10" fillId="0" borderId="0" xfId="0" applyNumberFormat="1" applyFont="1" applyFill="1" applyBorder="1"/>
    <xf numFmtId="0" fontId="0" fillId="0" borderId="0" xfId="0" applyAlignment="1">
      <alignment horizontal="center"/>
    </xf>
    <xf numFmtId="165" fontId="0" fillId="0" borderId="0" xfId="8" applyNumberFormat="1" applyFont="1"/>
    <xf numFmtId="165" fontId="0" fillId="0" borderId="0" xfId="0" applyNumberFormat="1"/>
    <xf numFmtId="3" fontId="10" fillId="0" borderId="0" xfId="0" applyNumberFormat="1" applyFont="1" applyFill="1" applyBorder="1" applyProtection="1">
      <protection hidden="1"/>
    </xf>
    <xf numFmtId="0" fontId="10" fillId="0" borderId="0" xfId="0" applyFont="1" applyFill="1" applyBorder="1" applyProtection="1">
      <protection hidden="1"/>
    </xf>
    <xf numFmtId="14" fontId="10" fillId="0" borderId="0" xfId="0" applyNumberFormat="1" applyFont="1" applyFill="1" applyBorder="1" applyProtection="1">
      <protection hidden="1"/>
    </xf>
    <xf numFmtId="0" fontId="0" fillId="0" borderId="0" xfId="0" applyProtection="1"/>
    <xf numFmtId="0" fontId="0" fillId="4" borderId="0" xfId="0" applyFill="1" applyProtection="1"/>
    <xf numFmtId="0" fontId="0" fillId="4" borderId="0" xfId="0" applyFill="1" applyAlignment="1">
      <alignment horizontal="left"/>
    </xf>
    <xf numFmtId="0" fontId="0" fillId="0" borderId="0" xfId="0" pivotButton="1"/>
    <xf numFmtId="0" fontId="0" fillId="0" borderId="0" xfId="0" applyNumberFormat="1"/>
    <xf numFmtId="14" fontId="0" fillId="0" borderId="0" xfId="0" applyNumberFormat="1"/>
    <xf numFmtId="0" fontId="5" fillId="2" borderId="0" xfId="4" applyFont="1" applyFill="1" applyAlignment="1" applyProtection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</cellXfs>
  <cellStyles count="9">
    <cellStyle name="Currency_TapePivot" xfId="3"/>
    <cellStyle name="Normal_ALLOC1" xfId="5"/>
    <cellStyle name="Гиперссылка" xfId="4" builtinId="8"/>
    <cellStyle name="Гиперссылка 2" xfId="2"/>
    <cellStyle name="Гиперссылка 3" xfId="7"/>
    <cellStyle name="Обычный" xfId="0" builtinId="0"/>
    <cellStyle name="Обычный 2" xfId="1"/>
    <cellStyle name="Обычный 3" xfId="6"/>
    <cellStyle name="Финансовый" xfId="8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7/relationships/slicerCache" Target="slicerCaches/slicerCache3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Лист2!$H$1</c:f>
          <c:strCache>
            <c:ptCount val="1"/>
            <c:pt idx="0">
              <c:v>Кп в риске  Филиал</c:v>
            </c:pt>
          </c:strCache>
        </c:strRef>
      </c:tx>
      <c:layout>
        <c:manualLayout>
          <c:xMode val="edge"/>
          <c:yMode val="edge"/>
          <c:x val="0.34943335777753742"/>
          <c:y val="5.6907548262955417E-2"/>
        </c:manualLayout>
      </c:layout>
      <c:overlay val="0"/>
      <c:txPr>
        <a:bodyPr/>
        <a:lstStyle/>
        <a:p>
          <a:pPr algn="ctr">
            <a:defRPr/>
          </a:pPr>
          <a:endParaRPr lang="ru-RU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19399562773562"/>
          <c:y val="0.63013319223425757"/>
          <c:w val="0.83722155248558161"/>
          <c:h val="0.2241257708860335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Лист2!$B$24</c:f>
              <c:strCache>
                <c:ptCount val="1"/>
                <c:pt idx="0">
                  <c:v>КП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0936329588014979E-2"/>
                  <c:y val="-4.753415628556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932584269662923E-2"/>
                  <c:y val="-4.2780740657011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9925093632958802E-2"/>
                  <c:y val="-4.2780740657011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5917602996254682E-2"/>
                  <c:y val="-4.2780740657011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921348314606745E-2"/>
                  <c:y val="-4.753415628556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6110933905317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/>
              <a:lstStyle/>
              <a:p>
                <a:pPr>
                  <a:defRPr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Лист2!$C$23</c:f>
              <c:numCache>
                <c:formatCode>m/d/yyyy</c:formatCode>
                <c:ptCount val="1"/>
                <c:pt idx="0">
                  <c:v>42370</c:v>
                </c:pt>
              </c:numCache>
            </c:numRef>
          </c:cat>
          <c:val>
            <c:numRef>
              <c:f>Лист2!$C$24</c:f>
              <c:numCache>
                <c:formatCode>#,##0</c:formatCode>
                <c:ptCount val="1"/>
                <c:pt idx="0">
                  <c:v>3775000</c:v>
                </c:pt>
              </c:numCache>
            </c:numRef>
          </c:val>
        </c:ser>
        <c:ser>
          <c:idx val="1"/>
          <c:order val="1"/>
          <c:tx>
            <c:strRef>
              <c:f>Лист2!$B$25</c:f>
              <c:strCache>
                <c:ptCount val="1"/>
                <c:pt idx="0">
                  <c:v>Пар 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2472534870556773"/>
                  <c:y val="-1.426022854576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2772172438602966"/>
                  <c:y val="-3.9389469426947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201887706792925"/>
                  <c:y val="-9.5068190305104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468141042991813"/>
                  <c:y val="-8.69266661125260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0917424789586413"/>
                  <c:y val="-3.938946942694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5417413618670857E-2"/>
                  <c:y val="-7.877893885389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7928398187583199E-2"/>
                  <c:y val="1.1816840828084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53734753430212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/>
              <a:lstStyle/>
              <a:p>
                <a:pPr>
                  <a:defRPr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Лист2!$C$23</c:f>
              <c:numCache>
                <c:formatCode>m/d/yyyy</c:formatCode>
                <c:ptCount val="1"/>
                <c:pt idx="0">
                  <c:v>42370</c:v>
                </c:pt>
              </c:numCache>
            </c:numRef>
          </c:cat>
          <c:val>
            <c:numRef>
              <c:f>Лист2!$C$25</c:f>
              <c:numCache>
                <c:formatCode>#,##0</c:formatCode>
                <c:ptCount val="1"/>
                <c:pt idx="0">
                  <c:v>639000</c:v>
                </c:pt>
              </c:numCache>
            </c:numRef>
          </c:val>
        </c:ser>
        <c:ser>
          <c:idx val="2"/>
          <c:order val="2"/>
          <c:tx>
            <c:strRef>
              <c:f>Лист2!$B$26</c:f>
              <c:strCache>
                <c:ptCount val="1"/>
                <c:pt idx="0">
                  <c:v>Пар 30</c:v>
                </c:pt>
              </c:strCache>
            </c:strRef>
          </c:tx>
          <c:invertIfNegative val="0"/>
          <c:dLbls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/>
              <a:lstStyle/>
              <a:p>
                <a:pPr>
                  <a:defRPr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Лист2!$C$23</c:f>
              <c:numCache>
                <c:formatCode>m/d/yyyy</c:formatCode>
                <c:ptCount val="1"/>
                <c:pt idx="0">
                  <c:v>42370</c:v>
                </c:pt>
              </c:numCache>
            </c:numRef>
          </c:cat>
          <c:val>
            <c:numRef>
              <c:f>Лист2!$C$26</c:f>
              <c:numCache>
                <c:formatCode>#,##0</c:formatCode>
                <c:ptCount val="1"/>
                <c:pt idx="0">
                  <c:v>329000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005824"/>
        <c:axId val="83007360"/>
        <c:axId val="0"/>
      </c:bar3DChart>
      <c:dateAx>
        <c:axId val="83005824"/>
        <c:scaling>
          <c:orientation val="minMax"/>
        </c:scaling>
        <c:delete val="0"/>
        <c:axPos val="l"/>
        <c:numFmt formatCode="m/d/yyyy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accent1"/>
            </a:solidFill>
            <a:prstDash val="solid"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txPr>
          <a:bodyPr/>
          <a:lstStyle/>
          <a:p>
            <a:pPr>
              <a:defRPr b="1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3007360"/>
        <c:crosses val="autoZero"/>
        <c:auto val="1"/>
        <c:lblOffset val="100"/>
        <c:baseTimeUnit val="days"/>
      </c:dateAx>
      <c:valAx>
        <c:axId val="83007360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8300582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Лист2!$H$1</c:f>
          <c:strCache>
            <c:ptCount val="1"/>
            <c:pt idx="0">
              <c:v>Кп в риске  Филиал</c:v>
            </c:pt>
          </c:strCache>
        </c:strRef>
      </c:tx>
      <c:layout>
        <c:manualLayout>
          <c:xMode val="edge"/>
          <c:yMode val="edge"/>
          <c:x val="0.34943335777753742"/>
          <c:y val="5.6907548262955417E-2"/>
        </c:manualLayout>
      </c:layout>
      <c:overlay val="0"/>
      <c:txPr>
        <a:bodyPr/>
        <a:lstStyle/>
        <a:p>
          <a:pPr algn="ctr">
            <a:defRPr/>
          </a:pPr>
          <a:endParaRPr lang="ru-RU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Лист2!$B$24</c:f>
              <c:strCache>
                <c:ptCount val="1"/>
                <c:pt idx="0">
                  <c:v>КП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0936329588014979E-2"/>
                  <c:y val="-4.753415628556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932584269662923E-2"/>
                  <c:y val="-4.2780740657011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9925093632958802E-2"/>
                  <c:y val="-4.2780740657011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5917602996254682E-2"/>
                  <c:y val="-4.2780740657011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921348314606745E-2"/>
                  <c:y val="-4.753415628556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6110933905317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/>
              <a:lstStyle/>
              <a:p>
                <a:pPr>
                  <a:defRPr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Лист2!дата</c:f>
              <c:numCache>
                <c:formatCode>m/d/yyyy</c:formatCode>
                <c:ptCount val="4"/>
                <c:pt idx="0">
                  <c:v>42372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</c:numCache>
            </c:numRef>
          </c:cat>
          <c:val>
            <c:numRef>
              <c:f>Лист2!суммаКП</c:f>
              <c:numCache>
                <c:formatCode>#,##0</c:formatCode>
                <c:ptCount val="4"/>
                <c:pt idx="0">
                  <c:v>3774900</c:v>
                </c:pt>
                <c:pt idx="1">
                  <c:v>3774850</c:v>
                </c:pt>
                <c:pt idx="2">
                  <c:v>3774800</c:v>
                </c:pt>
                <c:pt idx="3">
                  <c:v>3774750</c:v>
                </c:pt>
              </c:numCache>
            </c:numRef>
          </c:val>
        </c:ser>
        <c:ser>
          <c:idx val="1"/>
          <c:order val="1"/>
          <c:tx>
            <c:strRef>
              <c:f>Лист2!$B$25</c:f>
              <c:strCache>
                <c:ptCount val="1"/>
                <c:pt idx="0">
                  <c:v>Пар 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2472534870556773"/>
                  <c:y val="-1.426022854576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2772172438602966"/>
                  <c:y val="-3.9389469426947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201887706792925"/>
                  <c:y val="-9.5068190305104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468141042991813"/>
                  <c:y val="-8.69266661125260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0917424789586413"/>
                  <c:y val="-3.938946942694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5417413618670857E-2"/>
                  <c:y val="-7.877893885389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7928398187583199E-2"/>
                  <c:y val="1.1816840828084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53734753430212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/>
              <a:lstStyle/>
              <a:p>
                <a:pPr>
                  <a:defRPr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Лист2!дата</c:f>
              <c:numCache>
                <c:formatCode>m/d/yyyy</c:formatCode>
                <c:ptCount val="4"/>
                <c:pt idx="0">
                  <c:v>42372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</c:numCache>
            </c:numRef>
          </c:cat>
          <c:val>
            <c:numRef>
              <c:f>Лист2!суммапар0</c:f>
              <c:numCache>
                <c:formatCode>#,##0</c:formatCode>
                <c:ptCount val="4"/>
                <c:pt idx="0">
                  <c:v>638900</c:v>
                </c:pt>
                <c:pt idx="1">
                  <c:v>638850</c:v>
                </c:pt>
                <c:pt idx="2">
                  <c:v>638800</c:v>
                </c:pt>
                <c:pt idx="3">
                  <c:v>638750</c:v>
                </c:pt>
              </c:numCache>
            </c:numRef>
          </c:val>
        </c:ser>
        <c:ser>
          <c:idx val="2"/>
          <c:order val="2"/>
          <c:tx>
            <c:strRef>
              <c:f>Лист2!$B$26</c:f>
              <c:strCache>
                <c:ptCount val="1"/>
                <c:pt idx="0">
                  <c:v>Пар 30</c:v>
                </c:pt>
              </c:strCache>
            </c:strRef>
          </c:tx>
          <c:invertIfNegative val="0"/>
          <c:dLbls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/>
              <a:lstStyle/>
              <a:p>
                <a:pPr>
                  <a:defRPr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Лист2!дата</c:f>
              <c:numCache>
                <c:formatCode>m/d/yyyy</c:formatCode>
                <c:ptCount val="4"/>
                <c:pt idx="0">
                  <c:v>42372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</c:numCache>
            </c:numRef>
          </c:cat>
          <c:val>
            <c:numRef>
              <c:f>Лист2!суммапар30</c:f>
              <c:numCache>
                <c:formatCode>#,##0</c:formatCode>
                <c:ptCount val="4"/>
                <c:pt idx="0">
                  <c:v>328900</c:v>
                </c:pt>
                <c:pt idx="1">
                  <c:v>328850</c:v>
                </c:pt>
                <c:pt idx="2">
                  <c:v>328800</c:v>
                </c:pt>
                <c:pt idx="3">
                  <c:v>328750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441536"/>
        <c:axId val="81443072"/>
        <c:axId val="0"/>
      </c:bar3DChart>
      <c:dateAx>
        <c:axId val="81441536"/>
        <c:scaling>
          <c:orientation val="minMax"/>
        </c:scaling>
        <c:delete val="0"/>
        <c:axPos val="l"/>
        <c:numFmt formatCode="m/d/yyyy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accent1"/>
            </a:solidFill>
            <a:prstDash val="solid"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txPr>
          <a:bodyPr/>
          <a:lstStyle/>
          <a:p>
            <a:pPr>
              <a:defRPr b="1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443072"/>
        <c:crosses val="autoZero"/>
        <c:auto val="1"/>
        <c:lblOffset val="100"/>
        <c:baseTimeUnit val="days"/>
      </c:dateAx>
      <c:valAx>
        <c:axId val="81443072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81441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097744106210816"/>
          <c:y val="0.37106659535295611"/>
          <c:w val="0.12404129393155799"/>
          <c:h val="0.3576885374937822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[4808136.xlsx]Лист1!СводнаяТаблица1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numFmt formatCode="#,##0" sourceLinked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  <c:marker>
          <c:symbol val="none"/>
        </c:marker>
        <c:dLbl>
          <c:idx val="0"/>
          <c:layout/>
          <c:numFmt formatCode="#,##0" sourceLinked="0"/>
          <c:spPr>
            <a:gradFill>
              <a:gsLst>
                <a:gs pos="0">
                  <a:srgbClr val="FFC000"/>
                </a:gs>
                <a:gs pos="50000">
                  <a:schemeClr val="accent6">
                    <a:lumMod val="40000"/>
                    <a:lumOff val="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"/>
        <c:marker>
          <c:symbol val="none"/>
        </c:marker>
        <c:dLbl>
          <c:idx val="0"/>
          <c:layout/>
          <c:numFmt formatCode="#,##0" sourceLinked="0"/>
          <c:spPr>
            <a:gradFill>
              <a:gsLst>
                <a:gs pos="0">
                  <a:schemeClr val="bg1">
                    <a:lumMod val="75000"/>
                  </a:schemeClr>
                </a:gs>
                <a:gs pos="50000">
                  <a:schemeClr val="bg1"/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dLbl>
          <c:idx val="0"/>
          <c:layout>
            <c:manualLayout>
              <c:x val="-0.11399491094147583"/>
              <c:y val="-6.2256800861028444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dLbl>
          <c:idx val="0"/>
          <c:layout>
            <c:manualLayout>
              <c:x val="-0.12010178117048338"/>
              <c:y val="-6.2256800861028506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dLbl>
          <c:idx val="0"/>
          <c:layout>
            <c:manualLayout>
              <c:x val="-0.11806615776081425"/>
              <c:y val="-6.2256800861028444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6"/>
        <c:dLbl>
          <c:idx val="0"/>
          <c:layout>
            <c:manualLayout>
              <c:x val="-0.11603053435114503"/>
              <c:y val="-4.1504533907352301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7"/>
        <c:dLbl>
          <c:idx val="0"/>
          <c:layout>
            <c:manualLayout>
              <c:x val="-0.1078880407124682"/>
              <c:y val="-4.8421956225244346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8"/>
        <c:dLbl>
          <c:idx val="0"/>
          <c:layout>
            <c:manualLayout>
              <c:x val="-0.11399491094147583"/>
              <c:y val="-3.4587111589460248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dLbl>
          <c:idx val="0"/>
          <c:layout>
            <c:manualLayout>
              <c:x val="-0.1139949109414759"/>
              <c:y val="-4.496324506629832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dLbl>
          <c:idx val="0"/>
          <c:layout>
            <c:manualLayout>
              <c:x val="-0.11603053435114503"/>
              <c:y val="-3.8045822748406267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06545651259238"/>
          <c:y val="2.4210978112622173E-2"/>
          <c:w val="0.64484398228847351"/>
          <c:h val="0.8753077435913078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Сумма  КП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806615776081425"/>
                  <c:y val="-6.225680086102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78880407124682"/>
                  <c:y val="-4.8421956225244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2010178117048338"/>
                  <c:y val="-6.2256800861028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1399491094147583"/>
                  <c:y val="-6.225680086102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1603053435114503"/>
                  <c:y val="-4.1504533907352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>
                <a:gradFill>
                  <a:gsLst>
                    <a:gs pos="0">
                      <a:schemeClr val="accent1">
                        <a:tint val="66000"/>
                        <a:satMod val="160000"/>
                      </a:schemeClr>
                    </a:gs>
                    <a:gs pos="50000">
                      <a:schemeClr val="accent1">
                        <a:tint val="44500"/>
                        <a:satMod val="160000"/>
                      </a:schemeClr>
                    </a:gs>
                    <a:gs pos="100000">
                      <a:schemeClr val="accent1">
                        <a:tint val="23500"/>
                        <a:satMod val="160000"/>
                      </a:schemeClr>
                    </a:gs>
                  </a:gsLst>
                  <a:lin ang="5400000" scaled="0"/>
                </a:gradFill>
              </a:ln>
            </c:spPr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Лист1!$A$4:$A$9</c:f>
              <c:strCache>
                <c:ptCount val="5"/>
                <c:pt idx="0">
                  <c:v>01.01.2016</c:v>
                </c:pt>
                <c:pt idx="1">
                  <c:v>05.01.2016</c:v>
                </c:pt>
                <c:pt idx="2">
                  <c:v>06.01.2016</c:v>
                </c:pt>
                <c:pt idx="3">
                  <c:v>07.01.2016</c:v>
                </c:pt>
                <c:pt idx="4">
                  <c:v>08.01.2016</c:v>
                </c:pt>
              </c:strCache>
            </c:strRef>
          </c:cat>
          <c:val>
            <c:numRef>
              <c:f>Лист1!$B$4:$B$9</c:f>
              <c:numCache>
                <c:formatCode>General</c:formatCode>
                <c:ptCount val="5"/>
                <c:pt idx="0">
                  <c:v>11325000</c:v>
                </c:pt>
                <c:pt idx="1">
                  <c:v>11324400</c:v>
                </c:pt>
                <c:pt idx="2">
                  <c:v>11324250</c:v>
                </c:pt>
                <c:pt idx="3">
                  <c:v>11324100</c:v>
                </c:pt>
                <c:pt idx="4">
                  <c:v>11323950</c:v>
                </c:pt>
              </c:numCache>
            </c:numRef>
          </c:val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Сумма  Пар 0</c:v>
                </c:pt>
              </c:strCache>
            </c:strRef>
          </c:tx>
          <c:invertIfNegative val="0"/>
          <c:dLbls>
            <c:numFmt formatCode="#,##0" sourceLinked="0"/>
            <c:spPr>
              <a:gradFill>
                <a:gsLst>
                  <a:gs pos="0">
                    <a:srgbClr val="FFC000"/>
                  </a:gs>
                  <a:gs pos="50000">
                    <a:schemeClr val="accent6">
                      <a:lumMod val="40000"/>
                      <a:lumOff val="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Лист1!$A$4:$A$9</c:f>
              <c:strCache>
                <c:ptCount val="5"/>
                <c:pt idx="0">
                  <c:v>01.01.2016</c:v>
                </c:pt>
                <c:pt idx="1">
                  <c:v>05.01.2016</c:v>
                </c:pt>
                <c:pt idx="2">
                  <c:v>06.01.2016</c:v>
                </c:pt>
                <c:pt idx="3">
                  <c:v>07.01.2016</c:v>
                </c:pt>
                <c:pt idx="4">
                  <c:v>08.01.2016</c:v>
                </c:pt>
              </c:strCache>
            </c:strRef>
          </c:cat>
          <c:val>
            <c:numRef>
              <c:f>Лист1!$C$4:$C$9</c:f>
              <c:numCache>
                <c:formatCode>General</c:formatCode>
                <c:ptCount val="5"/>
                <c:pt idx="0">
                  <c:v>1917000</c:v>
                </c:pt>
                <c:pt idx="1">
                  <c:v>1916400</c:v>
                </c:pt>
                <c:pt idx="2">
                  <c:v>1916250</c:v>
                </c:pt>
                <c:pt idx="3">
                  <c:v>1916100</c:v>
                </c:pt>
                <c:pt idx="4">
                  <c:v>1915950</c:v>
                </c:pt>
              </c:numCache>
            </c:numRef>
          </c:val>
        </c:ser>
        <c:ser>
          <c:idx val="2"/>
          <c:order val="2"/>
          <c:tx>
            <c:strRef>
              <c:f>Лист1!$D$3</c:f>
              <c:strCache>
                <c:ptCount val="1"/>
                <c:pt idx="0">
                  <c:v>Сумма  Пар 30</c:v>
                </c:pt>
              </c:strCache>
            </c:strRef>
          </c:tx>
          <c:invertIfNegative val="0"/>
          <c:dLbls>
            <c:numFmt formatCode="#,##0" sourceLinked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50000">
                    <a:schemeClr val="bg1"/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Лист1!$A$4:$A$9</c:f>
              <c:strCache>
                <c:ptCount val="5"/>
                <c:pt idx="0">
                  <c:v>01.01.2016</c:v>
                </c:pt>
                <c:pt idx="1">
                  <c:v>05.01.2016</c:v>
                </c:pt>
                <c:pt idx="2">
                  <c:v>06.01.2016</c:v>
                </c:pt>
                <c:pt idx="3">
                  <c:v>07.01.2016</c:v>
                </c:pt>
                <c:pt idx="4">
                  <c:v>08.01.2016</c:v>
                </c:pt>
              </c:strCache>
            </c:strRef>
          </c:cat>
          <c:val>
            <c:numRef>
              <c:f>Лист1!$D$4:$D$9</c:f>
              <c:numCache>
                <c:formatCode>General</c:formatCode>
                <c:ptCount val="5"/>
                <c:pt idx="0">
                  <c:v>987000</c:v>
                </c:pt>
                <c:pt idx="1">
                  <c:v>986400</c:v>
                </c:pt>
                <c:pt idx="2">
                  <c:v>986250</c:v>
                </c:pt>
                <c:pt idx="3">
                  <c:v>986100</c:v>
                </c:pt>
                <c:pt idx="4">
                  <c:v>985950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103744"/>
        <c:axId val="83105280"/>
        <c:axId val="0"/>
      </c:bar3DChart>
      <c:catAx>
        <c:axId val="83103744"/>
        <c:scaling>
          <c:orientation val="minMax"/>
        </c:scaling>
        <c:delete val="0"/>
        <c:axPos val="l"/>
        <c:majorTickMark val="out"/>
        <c:minorTickMark val="none"/>
        <c:tickLblPos val="nextTo"/>
        <c:crossAx val="83105280"/>
        <c:crosses val="autoZero"/>
        <c:auto val="1"/>
        <c:lblAlgn val="ctr"/>
        <c:lblOffset val="100"/>
        <c:noMultiLvlLbl val="0"/>
      </c:catAx>
      <c:valAx>
        <c:axId val="831052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83103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[4808136.xlsx]Рубли!СводнаяТаблица1</c:name>
    <c:fmtId val="1"/>
  </c:pivotSource>
  <c:chart>
    <c:title>
      <c:tx>
        <c:strRef>
          <c:f>Рубли!$D$1</c:f>
          <c:strCache>
            <c:ptCount val="1"/>
            <c:pt idx="0">
              <c:v>КП в риске Банк (₽)</c:v>
            </c:pt>
          </c:strCache>
        </c:strRef>
      </c:tx>
      <c:layout/>
      <c:overlay val="0"/>
    </c:title>
    <c:autoTitleDeleted val="0"/>
    <c:pivotFmts>
      <c:pivotFmt>
        <c:idx val="0"/>
        <c:marker>
          <c:symbol val="none"/>
        </c:marker>
        <c:dLbl>
          <c:idx val="0"/>
          <c:numFmt formatCode="#,##0" sourceLinked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  <c:marker>
          <c:symbol val="none"/>
        </c:marker>
        <c:dLbl>
          <c:idx val="0"/>
          <c:numFmt formatCode="#,##0" sourceLinked="0"/>
          <c:spPr>
            <a:gradFill>
              <a:gsLst>
                <a:gs pos="0">
                  <a:srgbClr val="FFC000"/>
                </a:gs>
                <a:gs pos="50000">
                  <a:schemeClr val="accent6">
                    <a:lumMod val="40000"/>
                    <a:lumOff val="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"/>
        <c:marker>
          <c:symbol val="none"/>
        </c:marker>
        <c:dLbl>
          <c:idx val="0"/>
          <c:numFmt formatCode="#,##0" sourceLinked="0"/>
          <c:spPr>
            <a:gradFill>
              <a:gsLst>
                <a:gs pos="0">
                  <a:schemeClr val="bg1">
                    <a:lumMod val="75000"/>
                  </a:schemeClr>
                </a:gs>
                <a:gs pos="50000">
                  <a:schemeClr val="bg1"/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dLbl>
          <c:idx val="0"/>
          <c:layout>
            <c:manualLayout>
              <c:x val="-0.11399491094147583"/>
              <c:y val="-6.2256800861028444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dLbl>
          <c:idx val="0"/>
          <c:layout>
            <c:manualLayout>
              <c:x val="-0.12010178117048338"/>
              <c:y val="-6.2256800861028506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dLbl>
          <c:idx val="0"/>
          <c:layout>
            <c:manualLayout>
              <c:x val="-0.11806615776081425"/>
              <c:y val="-6.2256800861028444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6"/>
        <c:dLbl>
          <c:idx val="0"/>
          <c:layout>
            <c:manualLayout>
              <c:x val="-0.11603053435114503"/>
              <c:y val="-4.1504533907352301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7"/>
        <c:dLbl>
          <c:idx val="0"/>
          <c:layout>
            <c:manualLayout>
              <c:x val="-0.1078880407124682"/>
              <c:y val="-4.8421956225244346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8"/>
        <c:dLbl>
          <c:idx val="0"/>
          <c:layout>
            <c:manualLayout>
              <c:x val="-0.11399491094147583"/>
              <c:y val="-3.4587111589460248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dLbl>
          <c:idx val="0"/>
          <c:layout>
            <c:manualLayout>
              <c:x val="-0.1139949109414759"/>
              <c:y val="-4.496324506629832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dLbl>
          <c:idx val="0"/>
          <c:layout>
            <c:manualLayout>
              <c:x val="-0.11603053435114503"/>
              <c:y val="-3.8045822748406267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numFmt formatCode="#,##0" sourceLinked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dLbl>
          <c:idx val="0"/>
          <c:layout>
            <c:manualLayout>
              <c:x val="-0.11806615776081425"/>
              <c:y val="-6.2256800861028444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dLbl>
          <c:idx val="0"/>
          <c:layout>
            <c:manualLayout>
              <c:x val="-0.1078880407124682"/>
              <c:y val="-4.8421956225244346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dLbl>
          <c:idx val="0"/>
          <c:layout>
            <c:manualLayout>
              <c:x val="-0.12010178117048338"/>
              <c:y val="-6.2256800861028506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dLbl>
          <c:idx val="0"/>
          <c:layout>
            <c:manualLayout>
              <c:x val="-0.11399491094147583"/>
              <c:y val="-6.2256800861028444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dLbl>
          <c:idx val="0"/>
          <c:layout>
            <c:manualLayout>
              <c:x val="-0.11603053435114503"/>
              <c:y val="-4.1504533907352301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layout/>
          <c:numFmt formatCode="#,##0" sourceLinked="0"/>
          <c:spPr>
            <a:gradFill>
              <a:gsLst>
                <a:gs pos="0">
                  <a:srgbClr val="FFC000"/>
                </a:gs>
                <a:gs pos="50000">
                  <a:schemeClr val="accent6">
                    <a:lumMod val="40000"/>
                    <a:lumOff val="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8"/>
        <c:marker>
          <c:symbol val="none"/>
        </c:marker>
        <c:dLbl>
          <c:idx val="0"/>
          <c:layout/>
          <c:numFmt formatCode="#,##0" sourceLinked="0"/>
          <c:spPr>
            <a:gradFill>
              <a:gsLst>
                <a:gs pos="0">
                  <a:schemeClr val="bg1">
                    <a:lumMod val="75000"/>
                  </a:schemeClr>
                </a:gs>
                <a:gs pos="50000">
                  <a:schemeClr val="bg1"/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9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1"/>
        <c:marker>
          <c:symbol val="none"/>
        </c:marker>
        <c:dLbl>
          <c:idx val="0"/>
          <c:layout/>
          <c:spPr/>
          <c:txPr>
            <a:bodyPr anchor="t" anchorCtr="1"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06545651259238"/>
          <c:y val="2.4210978112622173E-2"/>
          <c:w val="0.64484398228847351"/>
          <c:h val="0.8753077435913078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Рубли!$D$1</c:f>
              <c:strCache>
                <c:ptCount val="1"/>
                <c:pt idx="0">
                  <c:v>Сумма по полю КП (₽)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Рубли!$D$1</c:f>
              <c:strCache>
                <c:ptCount val="5"/>
                <c:pt idx="0">
                  <c:v>01.01.2016</c:v>
                </c:pt>
                <c:pt idx="1">
                  <c:v>05.01.2016</c:v>
                </c:pt>
                <c:pt idx="2">
                  <c:v>06.01.2016</c:v>
                </c:pt>
                <c:pt idx="3">
                  <c:v>07.01.2016</c:v>
                </c:pt>
                <c:pt idx="4">
                  <c:v>08.01.2016</c:v>
                </c:pt>
              </c:strCache>
            </c:strRef>
          </c:cat>
          <c:val>
            <c:numRef>
              <c:f>Рубли!$D$1</c:f>
              <c:numCache>
                <c:formatCode>General</c:formatCode>
                <c:ptCount val="5"/>
                <c:pt idx="0">
                  <c:v>3775000</c:v>
                </c:pt>
                <c:pt idx="1">
                  <c:v>3774800</c:v>
                </c:pt>
                <c:pt idx="2">
                  <c:v>3774750</c:v>
                </c:pt>
                <c:pt idx="3">
                  <c:v>3774700</c:v>
                </c:pt>
                <c:pt idx="4">
                  <c:v>3774650</c:v>
                </c:pt>
              </c:numCache>
            </c:numRef>
          </c:val>
        </c:ser>
        <c:ser>
          <c:idx val="1"/>
          <c:order val="1"/>
          <c:tx>
            <c:strRef>
              <c:f>Рубли!$D$1</c:f>
              <c:strCache>
                <c:ptCount val="1"/>
                <c:pt idx="0">
                  <c:v>Сумма по полю Пар 0 (₽)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Рубли!$D$1</c:f>
              <c:strCache>
                <c:ptCount val="5"/>
                <c:pt idx="0">
                  <c:v>01.01.2016</c:v>
                </c:pt>
                <c:pt idx="1">
                  <c:v>05.01.2016</c:v>
                </c:pt>
                <c:pt idx="2">
                  <c:v>06.01.2016</c:v>
                </c:pt>
                <c:pt idx="3">
                  <c:v>07.01.2016</c:v>
                </c:pt>
                <c:pt idx="4">
                  <c:v>08.01.2016</c:v>
                </c:pt>
              </c:strCache>
            </c:strRef>
          </c:cat>
          <c:val>
            <c:numRef>
              <c:f>Рубли!$D$1</c:f>
              <c:numCache>
                <c:formatCode>General</c:formatCode>
                <c:ptCount val="5"/>
                <c:pt idx="0">
                  <c:v>1277742</c:v>
                </c:pt>
                <c:pt idx="1">
                  <c:v>1277342</c:v>
                </c:pt>
                <c:pt idx="2">
                  <c:v>1277242</c:v>
                </c:pt>
                <c:pt idx="3">
                  <c:v>1277142</c:v>
                </c:pt>
                <c:pt idx="4">
                  <c:v>1277042</c:v>
                </c:pt>
              </c:numCache>
            </c:numRef>
          </c:val>
        </c:ser>
        <c:ser>
          <c:idx val="2"/>
          <c:order val="2"/>
          <c:tx>
            <c:strRef>
              <c:f>Рубли!$D$1</c:f>
              <c:strCache>
                <c:ptCount val="1"/>
                <c:pt idx="0">
                  <c:v>Сумма по полю Пар 30 (₽)</c:v>
                </c:pt>
              </c:strCache>
            </c:strRef>
          </c:tx>
          <c:invertIfNegative val="0"/>
          <c:dLbls>
            <c:spPr/>
            <c:txPr>
              <a:bodyPr anchor="t" anchorCtr="1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Рубли!$D$1</c:f>
              <c:strCache>
                <c:ptCount val="5"/>
                <c:pt idx="0">
                  <c:v>01.01.2016</c:v>
                </c:pt>
                <c:pt idx="1">
                  <c:v>05.01.2016</c:v>
                </c:pt>
                <c:pt idx="2">
                  <c:v>06.01.2016</c:v>
                </c:pt>
                <c:pt idx="3">
                  <c:v>07.01.2016</c:v>
                </c:pt>
                <c:pt idx="4">
                  <c:v>08.01.2016</c:v>
                </c:pt>
              </c:strCache>
            </c:strRef>
          </c:cat>
          <c:val>
            <c:numRef>
              <c:f>Рубли!$D$1</c:f>
              <c:numCache>
                <c:formatCode>General</c:formatCode>
                <c:ptCount val="5"/>
                <c:pt idx="0">
                  <c:v>657734</c:v>
                </c:pt>
                <c:pt idx="1">
                  <c:v>657334</c:v>
                </c:pt>
                <c:pt idx="2">
                  <c:v>657234</c:v>
                </c:pt>
                <c:pt idx="3">
                  <c:v>657134</c:v>
                </c:pt>
                <c:pt idx="4">
                  <c:v>657034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900544"/>
        <c:axId val="111902080"/>
        <c:axId val="0"/>
      </c:bar3DChart>
      <c:catAx>
        <c:axId val="111900544"/>
        <c:scaling>
          <c:orientation val="minMax"/>
        </c:scaling>
        <c:delete val="0"/>
        <c:axPos val="l"/>
        <c:majorTickMark val="out"/>
        <c:minorTickMark val="none"/>
        <c:tickLblPos val="nextTo"/>
        <c:crossAx val="111902080"/>
        <c:crosses val="autoZero"/>
        <c:auto val="1"/>
        <c:lblAlgn val="ctr"/>
        <c:lblOffset val="100"/>
        <c:noMultiLvlLbl val="0"/>
      </c:catAx>
      <c:valAx>
        <c:axId val="111902080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11900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[4808136.xlsx]Дол!СводнаяТаблица1</c:name>
    <c:fmtId val="2"/>
  </c:pivotSource>
  <c:chart>
    <c:autoTitleDeleted val="0"/>
    <c:pivotFmts>
      <c:pivotFmt>
        <c:idx val="0"/>
        <c:marker>
          <c:symbol val="none"/>
        </c:marker>
        <c:dLbl>
          <c:idx val="0"/>
          <c:numFmt formatCode="#,##0" sourceLinked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  <c:marker>
          <c:symbol val="none"/>
        </c:marker>
        <c:dLbl>
          <c:idx val="0"/>
          <c:numFmt formatCode="#,##0" sourceLinked="0"/>
          <c:spPr>
            <a:gradFill>
              <a:gsLst>
                <a:gs pos="0">
                  <a:srgbClr val="FFC000"/>
                </a:gs>
                <a:gs pos="50000">
                  <a:schemeClr val="accent6">
                    <a:lumMod val="40000"/>
                    <a:lumOff val="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"/>
        <c:marker>
          <c:symbol val="none"/>
        </c:marker>
        <c:dLbl>
          <c:idx val="0"/>
          <c:numFmt formatCode="#,##0" sourceLinked="0"/>
          <c:spPr>
            <a:gradFill>
              <a:gsLst>
                <a:gs pos="0">
                  <a:schemeClr val="bg1">
                    <a:lumMod val="75000"/>
                  </a:schemeClr>
                </a:gs>
                <a:gs pos="50000">
                  <a:schemeClr val="bg1"/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dLbl>
          <c:idx val="0"/>
          <c:layout>
            <c:manualLayout>
              <c:x val="-0.11399491094147583"/>
              <c:y val="-6.2256800861028444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dLbl>
          <c:idx val="0"/>
          <c:layout>
            <c:manualLayout>
              <c:x val="-0.12010178117048338"/>
              <c:y val="-6.2256800861028506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dLbl>
          <c:idx val="0"/>
          <c:layout>
            <c:manualLayout>
              <c:x val="-0.11806615776081425"/>
              <c:y val="-6.2256800861028444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6"/>
        <c:dLbl>
          <c:idx val="0"/>
          <c:layout>
            <c:manualLayout>
              <c:x val="-0.11603053435114503"/>
              <c:y val="-4.1504533907352301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7"/>
        <c:dLbl>
          <c:idx val="0"/>
          <c:layout>
            <c:manualLayout>
              <c:x val="-0.1078880407124682"/>
              <c:y val="-4.8421956225244346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8"/>
        <c:dLbl>
          <c:idx val="0"/>
          <c:layout>
            <c:manualLayout>
              <c:x val="-0.11399491094147583"/>
              <c:y val="-3.4587111589460248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dLbl>
          <c:idx val="0"/>
          <c:layout>
            <c:manualLayout>
              <c:x val="-0.1139949109414759"/>
              <c:y val="-4.496324506629832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dLbl>
          <c:idx val="0"/>
          <c:layout>
            <c:manualLayout>
              <c:x val="-0.11603053435114503"/>
              <c:y val="-3.8045822748406267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numFmt formatCode="#,##0" sourceLinked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dLbl>
          <c:idx val="0"/>
          <c:layout>
            <c:manualLayout>
              <c:x val="-0.11806615776081425"/>
              <c:y val="-6.2256800861028444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dLbl>
          <c:idx val="0"/>
          <c:layout>
            <c:manualLayout>
              <c:x val="-0.1078880407124682"/>
              <c:y val="-4.8421956225244346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dLbl>
          <c:idx val="0"/>
          <c:layout>
            <c:manualLayout>
              <c:x val="-0.12010178117048338"/>
              <c:y val="-6.2256800861028506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dLbl>
          <c:idx val="0"/>
          <c:layout>
            <c:manualLayout>
              <c:x val="-0.11399491094147583"/>
              <c:y val="-6.2256800861028444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dLbl>
          <c:idx val="0"/>
          <c:layout>
            <c:manualLayout>
              <c:x val="-0.11603053435114503"/>
              <c:y val="-4.1504533907352301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numFmt formatCode="#,##0" sourceLinked="0"/>
          <c:spPr>
            <a:gradFill>
              <a:gsLst>
                <a:gs pos="0">
                  <a:srgbClr val="FFC000"/>
                </a:gs>
                <a:gs pos="50000">
                  <a:schemeClr val="accent6">
                    <a:lumMod val="40000"/>
                    <a:lumOff val="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8"/>
        <c:marker>
          <c:symbol val="none"/>
        </c:marker>
        <c:dLbl>
          <c:idx val="0"/>
          <c:numFmt formatCode="#,##0" sourceLinked="0"/>
          <c:spPr>
            <a:gradFill>
              <a:gsLst>
                <a:gs pos="0">
                  <a:schemeClr val="bg1">
                    <a:lumMod val="75000"/>
                  </a:schemeClr>
                </a:gs>
                <a:gs pos="50000">
                  <a:schemeClr val="bg1"/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9"/>
        <c:marker>
          <c:symbol val="none"/>
        </c:marker>
        <c:dLbl>
          <c:idx val="0"/>
          <c:numFmt formatCode="#,##0" sourceLinked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0"/>
        <c:dLbl>
          <c:idx val="0"/>
          <c:layout>
            <c:manualLayout>
              <c:x val="-0.11806615776081425"/>
              <c:y val="-6.2256800861028444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1"/>
        <c:dLbl>
          <c:idx val="0"/>
          <c:layout>
            <c:manualLayout>
              <c:x val="-0.1078880407124682"/>
              <c:y val="-4.8421956225244346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2"/>
        <c:dLbl>
          <c:idx val="0"/>
          <c:layout>
            <c:manualLayout>
              <c:x val="-0.12010178117048338"/>
              <c:y val="-6.2256800861028506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3"/>
        <c:dLbl>
          <c:idx val="0"/>
          <c:layout>
            <c:manualLayout>
              <c:x val="-0.11399491094147583"/>
              <c:y val="-6.2256800861028444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4"/>
        <c:dLbl>
          <c:idx val="0"/>
          <c:layout>
            <c:manualLayout>
              <c:x val="-0.11603053435114503"/>
              <c:y val="-4.1504533907352301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5"/>
        <c:marker>
          <c:symbol val="none"/>
        </c:marker>
        <c:dLbl>
          <c:idx val="0"/>
          <c:layout/>
          <c:numFmt formatCode="#,##0" sourceLinked="0"/>
          <c:spPr>
            <a:gradFill>
              <a:gsLst>
                <a:gs pos="0">
                  <a:srgbClr val="FFC000"/>
                </a:gs>
                <a:gs pos="50000">
                  <a:schemeClr val="accent6">
                    <a:lumMod val="40000"/>
                    <a:lumOff val="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6"/>
        <c:marker>
          <c:symbol val="none"/>
        </c:marker>
        <c:dLbl>
          <c:idx val="0"/>
          <c:layout/>
          <c:numFmt formatCode="#,##0" sourceLinked="0"/>
          <c:spPr>
            <a:gradFill>
              <a:gsLst>
                <a:gs pos="0">
                  <a:schemeClr val="bg1">
                    <a:lumMod val="75000"/>
                  </a:schemeClr>
                </a:gs>
                <a:gs pos="50000">
                  <a:schemeClr val="bg1"/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  <c:dLbl>
          <c:idx val="0"/>
          <c:layout/>
          <c:numFmt formatCode="#,##0" sourceLinked="0"/>
          <c:spPr>
            <a:gradFill>
              <a:gsLst>
                <a:gs pos="0">
                  <a:schemeClr val="tx2"/>
                </a:gs>
                <a:gs pos="50000">
                  <a:schemeClr val="tx2">
                    <a:lumMod val="40000"/>
                    <a:lumOff val="6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0"/>
            </a:gradFill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9"/>
        <c:marker>
          <c:symbol val="none"/>
        </c:marker>
        <c:dLbl>
          <c:idx val="0"/>
          <c:layout/>
          <c:numFmt formatCode="#,##0" sourceLinked="0"/>
          <c:spPr>
            <a:gradFill>
              <a:gsLst>
                <a:gs pos="0">
                  <a:schemeClr val="accent2">
                    <a:lumMod val="75000"/>
                  </a:schemeClr>
                </a:gs>
                <a:gs pos="50000">
                  <a:schemeClr val="accent2">
                    <a:lumMod val="60000"/>
                    <a:lumOff val="4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5400000" scaled="0"/>
            </a:gradFill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0"/>
        <c:marker>
          <c:symbol val="none"/>
        </c:marker>
        <c:dLbl>
          <c:idx val="0"/>
          <c:layout/>
          <c:numFmt formatCode="#,##0" sourceLinked="0"/>
          <c:spPr>
            <a:gradFill>
              <a:gsLst>
                <a:gs pos="0">
                  <a:srgbClr val="92D050"/>
                </a:gs>
                <a:gs pos="50000">
                  <a:schemeClr val="bg1">
                    <a:lumMod val="75000"/>
                  </a:schemeClr>
                </a:gs>
                <a:gs pos="100000">
                  <a:schemeClr val="bg1"/>
                </a:gs>
              </a:gsLst>
              <a:lin ang="5400000" scaled="0"/>
            </a:gradFill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06545651259238"/>
          <c:y val="2.4210978112622173E-2"/>
          <c:w val="0.64484398228847351"/>
          <c:h val="0.8753077435913078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Дол!$B$3</c:f>
              <c:strCache>
                <c:ptCount val="1"/>
                <c:pt idx="0">
                  <c:v>Сумма КП ($)</c:v>
                </c:pt>
              </c:strCache>
            </c:strRef>
          </c:tx>
          <c:invertIfNegative val="0"/>
          <c:dLbls>
            <c:numFmt formatCode="#,##0" sourceLinked="0"/>
            <c:spPr>
              <a:gradFill>
                <a:gsLst>
                  <a:gs pos="0">
                    <a:schemeClr val="tx2"/>
                  </a:gs>
                  <a:gs pos="50000">
                    <a:schemeClr val="tx2">
                      <a:lumMod val="40000"/>
                      <a:lumOff val="60000"/>
                    </a:schemeClr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Дол!$A$4:$A$9</c:f>
              <c:strCache>
                <c:ptCount val="5"/>
                <c:pt idx="0">
                  <c:v>01.01.2016</c:v>
                </c:pt>
                <c:pt idx="1">
                  <c:v>05.01.2016</c:v>
                </c:pt>
                <c:pt idx="2">
                  <c:v>06.01.2016</c:v>
                </c:pt>
                <c:pt idx="3">
                  <c:v>07.01.2016</c:v>
                </c:pt>
                <c:pt idx="4">
                  <c:v>08.01.2016</c:v>
                </c:pt>
              </c:strCache>
            </c:strRef>
          </c:cat>
          <c:val>
            <c:numRef>
              <c:f>Дол!$B$4:$B$9</c:f>
              <c:numCache>
                <c:formatCode>General</c:formatCode>
                <c:ptCount val="5"/>
                <c:pt idx="0">
                  <c:v>101680.0781118481</c:v>
                </c:pt>
                <c:pt idx="1">
                  <c:v>101674.69108784216</c:v>
                </c:pt>
                <c:pt idx="2">
                  <c:v>101673.34433184068</c:v>
                </c:pt>
                <c:pt idx="3">
                  <c:v>101671.9975758392</c:v>
                </c:pt>
                <c:pt idx="4">
                  <c:v>101670.65081983771</c:v>
                </c:pt>
              </c:numCache>
            </c:numRef>
          </c:val>
        </c:ser>
        <c:ser>
          <c:idx val="1"/>
          <c:order val="1"/>
          <c:tx>
            <c:strRef>
              <c:f>Дол!$C$3</c:f>
              <c:strCache>
                <c:ptCount val="1"/>
                <c:pt idx="0">
                  <c:v>Сумма  Пар 0 ($)</c:v>
                </c:pt>
              </c:strCache>
            </c:strRef>
          </c:tx>
          <c:invertIfNegative val="0"/>
          <c:dLbls>
            <c:numFmt formatCode="#,##0" sourceLinked="0"/>
            <c:spPr>
              <a:gradFill>
                <a:gsLst>
                  <a:gs pos="0">
                    <a:schemeClr val="accent2">
                      <a:lumMod val="75000"/>
                    </a:schemeClr>
                  </a:gs>
                  <a:gs pos="50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20000"/>
                      <a:lumOff val="8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Дол!$A$4:$A$9</c:f>
              <c:strCache>
                <c:ptCount val="5"/>
                <c:pt idx="0">
                  <c:v>01.01.2016</c:v>
                </c:pt>
                <c:pt idx="1">
                  <c:v>05.01.2016</c:v>
                </c:pt>
                <c:pt idx="2">
                  <c:v>06.01.2016</c:v>
                </c:pt>
                <c:pt idx="3">
                  <c:v>07.01.2016</c:v>
                </c:pt>
                <c:pt idx="4">
                  <c:v>08.01.2016</c:v>
                </c:pt>
              </c:strCache>
            </c:strRef>
          </c:cat>
          <c:val>
            <c:numRef>
              <c:f>Дол!$C$4:$C$9</c:f>
              <c:numCache>
                <c:formatCode>General</c:formatCode>
                <c:ptCount val="5"/>
                <c:pt idx="0">
                  <c:v>17211.541698932695</c:v>
                </c:pt>
                <c:pt idx="1">
                  <c:v>17206.154674926769</c:v>
                </c:pt>
                <c:pt idx="2">
                  <c:v>17204.807918925289</c:v>
                </c:pt>
                <c:pt idx="3">
                  <c:v>17203.461162923806</c:v>
                </c:pt>
                <c:pt idx="4">
                  <c:v>17202.114406922326</c:v>
                </c:pt>
              </c:numCache>
            </c:numRef>
          </c:val>
        </c:ser>
        <c:ser>
          <c:idx val="2"/>
          <c:order val="2"/>
          <c:tx>
            <c:strRef>
              <c:f>Дол!$D$3</c:f>
              <c:strCache>
                <c:ptCount val="1"/>
                <c:pt idx="0">
                  <c:v>Сумма  Пар 30 ($)</c:v>
                </c:pt>
              </c:strCache>
            </c:strRef>
          </c:tx>
          <c:invertIfNegative val="0"/>
          <c:dLbls>
            <c:numFmt formatCode="#,##0" sourceLinked="0"/>
            <c:spPr>
              <a:gradFill>
                <a:gsLst>
                  <a:gs pos="0">
                    <a:srgbClr val="92D050"/>
                  </a:gs>
                  <a:gs pos="50000">
                    <a:schemeClr val="bg1">
                      <a:lumMod val="75000"/>
                    </a:schemeClr>
                  </a:gs>
                  <a:gs pos="100000">
                    <a:schemeClr val="bg1"/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Дол!$A$4:$A$9</c:f>
              <c:strCache>
                <c:ptCount val="5"/>
                <c:pt idx="0">
                  <c:v>01.01.2016</c:v>
                </c:pt>
                <c:pt idx="1">
                  <c:v>05.01.2016</c:v>
                </c:pt>
                <c:pt idx="2">
                  <c:v>06.01.2016</c:v>
                </c:pt>
                <c:pt idx="3">
                  <c:v>07.01.2016</c:v>
                </c:pt>
                <c:pt idx="4">
                  <c:v>08.01.2016</c:v>
                </c:pt>
              </c:strCache>
            </c:strRef>
          </c:cat>
          <c:val>
            <c:numRef>
              <c:f>Дол!$D$4:$D$9</c:f>
              <c:numCache>
                <c:formatCode>General</c:formatCode>
                <c:ptCount val="5"/>
                <c:pt idx="0">
                  <c:v>8861.6544897478198</c:v>
                </c:pt>
                <c:pt idx="1">
                  <c:v>8856.2674657418938</c:v>
                </c:pt>
                <c:pt idx="2">
                  <c:v>8854.9207097404123</c:v>
                </c:pt>
                <c:pt idx="3">
                  <c:v>8853.5739537389309</c:v>
                </c:pt>
                <c:pt idx="4">
                  <c:v>8852.2271977374494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656640"/>
        <c:axId val="184658176"/>
        <c:axId val="0"/>
      </c:bar3DChart>
      <c:catAx>
        <c:axId val="184656640"/>
        <c:scaling>
          <c:orientation val="minMax"/>
        </c:scaling>
        <c:delete val="0"/>
        <c:axPos val="l"/>
        <c:majorTickMark val="out"/>
        <c:minorTickMark val="none"/>
        <c:tickLblPos val="nextTo"/>
        <c:crossAx val="184658176"/>
        <c:crosses val="autoZero"/>
        <c:auto val="1"/>
        <c:lblAlgn val="ctr"/>
        <c:lblOffset val="100"/>
        <c:noMultiLvlLbl val="0"/>
      </c:catAx>
      <c:valAx>
        <c:axId val="184658176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84656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trlProps/ctrlProp1.xml><?xml version="1.0" encoding="utf-8"?>
<formControlPr xmlns="http://schemas.microsoft.com/office/spreadsheetml/2009/9/main" objectType="Spin" dx="16" fmlaLink="$I$5" max="5" page="10" val="2"/>
</file>

<file path=xl/ctrlProps/ctrlProp2.xml><?xml version="1.0" encoding="utf-8"?>
<formControlPr xmlns="http://schemas.microsoft.com/office/spreadsheetml/2009/9/main" objectType="Scroll" dx="16" fmlaLink="$F$3" horiz="1" max="100" page="10" val="4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3</xdr:row>
          <xdr:rowOff>95250</xdr:rowOff>
        </xdr:from>
        <xdr:to>
          <xdr:col>8</xdr:col>
          <xdr:colOff>323850</xdr:colOff>
          <xdr:row>7</xdr:row>
          <xdr:rowOff>28575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</xdr:row>
          <xdr:rowOff>114300</xdr:rowOff>
        </xdr:from>
        <xdr:to>
          <xdr:col>4</xdr:col>
          <xdr:colOff>561975</xdr:colOff>
          <xdr:row>3</xdr:row>
          <xdr:rowOff>66675</xdr:rowOff>
        </xdr:to>
        <xdr:sp macro="" textlink="">
          <xdr:nvSpPr>
            <xdr:cNvPr id="4098" name="Scroll Bar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85725</xdr:colOff>
      <xdr:row>8</xdr:row>
      <xdr:rowOff>28575</xdr:rowOff>
    </xdr:from>
    <xdr:to>
      <xdr:col>7</xdr:col>
      <xdr:colOff>571502</xdr:colOff>
      <xdr:row>25</xdr:row>
      <xdr:rowOff>4762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333373</xdr:colOff>
      <xdr:row>3</xdr:row>
      <xdr:rowOff>80963</xdr:rowOff>
    </xdr:from>
    <xdr:to>
      <xdr:col>8</xdr:col>
      <xdr:colOff>142875</xdr:colOff>
      <xdr:row>20</xdr:row>
      <xdr:rowOff>57150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0</xdr:row>
      <xdr:rowOff>176212</xdr:rowOff>
    </xdr:from>
    <xdr:to>
      <xdr:col>11</xdr:col>
      <xdr:colOff>904874</xdr:colOff>
      <xdr:row>20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561975</xdr:colOff>
      <xdr:row>9</xdr:row>
      <xdr:rowOff>114300</xdr:rowOff>
    </xdr:from>
    <xdr:to>
      <xdr:col>3</xdr:col>
      <xdr:colOff>809625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дат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ат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52550" y="18288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0.2855</cdr:x>
      <cdr:y>0.00649</cdr:y>
    </cdr:from>
    <cdr:to>
      <cdr:x>0.82443</cdr:x>
      <cdr:y>0.08949</cdr:y>
    </cdr:to>
    <cdr:sp macro="" textlink="Лист1!$D$1">
      <cdr:nvSpPr>
        <cdr:cNvPr id="2" name="TextBox 1"/>
        <cdr:cNvSpPr txBox="1"/>
      </cdr:nvSpPr>
      <cdr:spPr>
        <a:xfrm xmlns:a="http://schemas.openxmlformats.org/drawingml/2006/main">
          <a:off x="1781176" y="23813"/>
          <a:ext cx="33623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B0900DA-478F-4085-A5BE-146B235FF888}" type="TxLink">
            <a:rPr lang="en-US" sz="1600" b="1" i="0" u="none" strike="noStrike">
              <a:solidFill>
                <a:srgbClr val="000000"/>
              </a:solidFill>
              <a:latin typeface="Calibri"/>
            </a:rPr>
            <a:pPr algn="ctr"/>
            <a:t>КП в риске (Все)</a:t>
          </a:fld>
          <a:endParaRPr lang="ru-RU" sz="16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0</xdr:row>
      <xdr:rowOff>176212</xdr:rowOff>
    </xdr:from>
    <xdr:to>
      <xdr:col>11</xdr:col>
      <xdr:colOff>904874</xdr:colOff>
      <xdr:row>20</xdr:row>
      <xdr:rowOff>38100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561975</xdr:colOff>
      <xdr:row>9</xdr:row>
      <xdr:rowOff>114300</xdr:rowOff>
    </xdr:from>
    <xdr:to>
      <xdr:col>2</xdr:col>
      <xdr:colOff>942975</xdr:colOff>
      <xdr:row>22</xdr:row>
      <xdr:rowOff>161925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дата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ата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52550" y="18288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400049</xdr:colOff>
      <xdr:row>0</xdr:row>
      <xdr:rowOff>52387</xdr:rowOff>
    </xdr:from>
    <xdr:to>
      <xdr:col>11</xdr:col>
      <xdr:colOff>876299</xdr:colOff>
      <xdr:row>19</xdr:row>
      <xdr:rowOff>104775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561975</xdr:colOff>
      <xdr:row>9</xdr:row>
      <xdr:rowOff>114300</xdr:rowOff>
    </xdr:from>
    <xdr:to>
      <xdr:col>3</xdr:col>
      <xdr:colOff>447675</xdr:colOff>
      <xdr:row>22</xdr:row>
      <xdr:rowOff>161925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дата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ата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52550" y="18288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0.2855</cdr:x>
      <cdr:y>0.00649</cdr:y>
    </cdr:from>
    <cdr:to>
      <cdr:x>0.82443</cdr:x>
      <cdr:y>0.08949</cdr:y>
    </cdr:to>
    <cdr:sp macro="" textlink="Дол!$D$1">
      <cdr:nvSpPr>
        <cdr:cNvPr id="2" name="TextBox 1"/>
        <cdr:cNvSpPr txBox="1"/>
      </cdr:nvSpPr>
      <cdr:spPr>
        <a:xfrm xmlns:a="http://schemas.openxmlformats.org/drawingml/2006/main">
          <a:off x="1781176" y="23813"/>
          <a:ext cx="33623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B0900DA-478F-4085-A5BE-146B235FF888}" type="TxLink">
            <a:rPr lang="en-US" sz="1600" b="1" i="0" u="none" strike="noStrike">
              <a:solidFill>
                <a:srgbClr val="000000"/>
              </a:solidFill>
              <a:latin typeface="Calibri"/>
            </a:rPr>
            <a:pPr algn="ctr"/>
            <a:t>КП в риске Банк ($)</a:t>
          </a:fld>
          <a:endParaRPr lang="ru-RU" sz="1600" b="1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ария" refreshedDate="42449.527189699074" createdVersion="4" refreshedVersion="4" minRefreshableVersion="3" recordCount="16">
  <cacheSource type="worksheet">
    <worksheetSource ref="A7:K23" sheet="Лист3"/>
  </cacheSource>
  <cacheFields count="11">
    <cacheField name="Участок" numFmtId="0">
      <sharedItems count="2">
        <s v="Банк"/>
        <s v="Филиал"/>
      </sharedItems>
    </cacheField>
    <cacheField name="дата" numFmtId="14">
      <sharedItems containsSemiMixedTypes="0" containsNonDate="0" containsDate="1" containsString="0" minDate="2016-01-01T00:00:00" maxDate="2016-01-09T00:00:00" count="8">
        <d v="2016-01-01T00:00:00"/>
        <d v="2016-01-02T00:00:00"/>
        <d v="2016-01-03T00:00:00"/>
        <d v="2016-01-04T00:00:00"/>
        <d v="2016-01-05T00:00:00"/>
        <d v="2016-01-06T00:00:00"/>
        <d v="2016-01-07T00:00:00"/>
        <d v="2016-01-08T00:00:00"/>
      </sharedItems>
    </cacheField>
    <cacheField name="КП" numFmtId="165">
      <sharedItems containsSemiMixedTypes="0" containsString="0" containsNumber="1" containsInteger="1" minValue="3774650" maxValue="7550000"/>
    </cacheField>
    <cacheField name="Пар 0" numFmtId="165">
      <sharedItems containsSemiMixedTypes="0" containsString="0" containsNumber="1" containsInteger="1" minValue="638650" maxValue="1278000"/>
    </cacheField>
    <cacheField name="Пар 30" numFmtId="165">
      <sharedItems containsSemiMixedTypes="0" containsString="0" containsNumber="1" containsInteger="1" minValue="328650" maxValue="658000"/>
    </cacheField>
    <cacheField name="КП (₽)" numFmtId="165">
      <sharedItems containsSemiMixedTypes="0" containsString="0" containsNumber="1" containsInteger="1" minValue="1887325" maxValue="3775000"/>
    </cacheField>
    <cacheField name="Пар 0 (₽)" numFmtId="165">
      <sharedItems containsString="0" containsBlank="1" containsNumber="1" containsInteger="1" minValue="638392" maxValue="1277742" count="17">
        <n v="1277742"/>
        <n v="638742"/>
        <n v="1277642"/>
        <n v="638692"/>
        <n v="1277542"/>
        <n v="638642"/>
        <n v="1277442"/>
        <n v="638592"/>
        <n v="1277342"/>
        <n v="638542"/>
        <n v="1277242"/>
        <n v="638492"/>
        <n v="1277142"/>
        <n v="638442"/>
        <n v="1277042"/>
        <n v="638392"/>
        <m u="1"/>
      </sharedItems>
    </cacheField>
    <cacheField name="Пар 30 (₽)" numFmtId="165">
      <sharedItems containsString="0" containsBlank="1" containsNumber="1" containsInteger="1" minValue="328384" maxValue="657734" count="17">
        <n v="657734"/>
        <n v="328734"/>
        <n v="657634"/>
        <n v="328684"/>
        <n v="657534"/>
        <n v="328634"/>
        <n v="657434"/>
        <n v="328584"/>
        <n v="657334"/>
        <n v="328534"/>
        <n v="657234"/>
        <n v="328484"/>
        <n v="657134"/>
        <n v="328434"/>
        <n v="657034"/>
        <n v="328384"/>
        <m u="1"/>
      </sharedItems>
    </cacheField>
    <cacheField name="КП ($)" numFmtId="165">
      <sharedItems containsSemiMixedTypes="0" containsString="0" containsNumber="1" minValue="50835.325409918856" maxValue="101680.0781118481"/>
    </cacheField>
    <cacheField name="Пар 0 ($)" numFmtId="165">
      <sharedItems containsSemiMixedTypes="0" containsString="0" containsNumber="1" minValue="8601.0572034611632" maxValue="17211.541698932695"/>
    </cacheField>
    <cacheField name="Пар 30 ($)" numFmtId="165">
      <sharedItems containsSemiMixedTypes="0" containsString="0" containsNumber="1" minValue="4426.1135988687247" maxValue="8861.6544897478198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n v="7550000"/>
    <n v="1278000"/>
    <n v="658000"/>
    <n v="3775000"/>
    <x v="0"/>
    <x v="0"/>
    <n v="101680.0781118481"/>
    <n v="17211.541698932695"/>
    <n v="8861.6544897478198"/>
  </r>
  <r>
    <x v="1"/>
    <x v="0"/>
    <n v="3775000"/>
    <n v="639000"/>
    <n v="329000"/>
    <n v="1887500"/>
    <x v="1"/>
    <x v="1"/>
    <n v="50840.039055924048"/>
    <n v="8605.7708494663475"/>
    <n v="4430.8272448739099"/>
  </r>
  <r>
    <x v="0"/>
    <x v="1"/>
    <n v="7549900"/>
    <n v="1277900"/>
    <n v="657900"/>
    <n v="3774950"/>
    <x v="2"/>
    <x v="2"/>
    <n v="101678.73135584661"/>
    <n v="17210.194942931215"/>
    <n v="8860.3077337463383"/>
  </r>
  <r>
    <x v="1"/>
    <x v="1"/>
    <n v="3774950"/>
    <n v="638950"/>
    <n v="328950"/>
    <n v="1887475"/>
    <x v="3"/>
    <x v="3"/>
    <n v="50839.365677923306"/>
    <n v="8605.0974714656077"/>
    <n v="4430.1538668731691"/>
  </r>
  <r>
    <x v="0"/>
    <x v="2"/>
    <n v="7549800"/>
    <n v="1277800"/>
    <n v="657800"/>
    <n v="3774900"/>
    <x v="4"/>
    <x v="4"/>
    <n v="101677.38459984513"/>
    <n v="17208.848186929732"/>
    <n v="8858.9609777448568"/>
  </r>
  <r>
    <x v="1"/>
    <x v="2"/>
    <n v="3774900"/>
    <n v="638900"/>
    <n v="328900"/>
    <n v="1887450"/>
    <x v="5"/>
    <x v="5"/>
    <n v="50838.692299922564"/>
    <n v="8604.424093464866"/>
    <n v="4429.4804888724284"/>
  </r>
  <r>
    <x v="0"/>
    <x v="3"/>
    <n v="7549700"/>
    <n v="1277700"/>
    <n v="657700"/>
    <n v="3774850"/>
    <x v="6"/>
    <x v="6"/>
    <n v="101676.03784384365"/>
    <n v="17207.501430928252"/>
    <n v="8857.6142217433753"/>
  </r>
  <r>
    <x v="1"/>
    <x v="3"/>
    <n v="3774850"/>
    <n v="638850"/>
    <n v="328850"/>
    <n v="1887425"/>
    <x v="7"/>
    <x v="7"/>
    <n v="50838.018921921823"/>
    <n v="8603.7507154641262"/>
    <n v="4428.8071108716877"/>
  </r>
  <r>
    <x v="0"/>
    <x v="4"/>
    <n v="7549600"/>
    <n v="1277600"/>
    <n v="657600"/>
    <n v="3774800"/>
    <x v="8"/>
    <x v="8"/>
    <n v="101674.69108784216"/>
    <n v="17206.154674926769"/>
    <n v="8856.2674657418938"/>
  </r>
  <r>
    <x v="1"/>
    <x v="4"/>
    <n v="3774800"/>
    <n v="638800"/>
    <n v="328800"/>
    <n v="1887400"/>
    <x v="9"/>
    <x v="9"/>
    <n v="50837.345543921081"/>
    <n v="8603.0773374633845"/>
    <n v="4428.1337328709469"/>
  </r>
  <r>
    <x v="0"/>
    <x v="5"/>
    <n v="7549500"/>
    <n v="1277500"/>
    <n v="657500"/>
    <n v="3774750"/>
    <x v="10"/>
    <x v="10"/>
    <n v="101673.34433184068"/>
    <n v="17204.807918925289"/>
    <n v="8854.9207097404123"/>
  </r>
  <r>
    <x v="1"/>
    <x v="5"/>
    <n v="3774750"/>
    <n v="638750"/>
    <n v="328750"/>
    <n v="1887375"/>
    <x v="11"/>
    <x v="11"/>
    <n v="50836.672165920339"/>
    <n v="8602.4039594626447"/>
    <n v="4427.4603548702062"/>
  </r>
  <r>
    <x v="0"/>
    <x v="6"/>
    <n v="7549400"/>
    <n v="1277400"/>
    <n v="657400"/>
    <n v="3774700"/>
    <x v="12"/>
    <x v="12"/>
    <n v="101671.9975758392"/>
    <n v="17203.461162923806"/>
    <n v="8853.5739537389309"/>
  </r>
  <r>
    <x v="1"/>
    <x v="6"/>
    <n v="3774700"/>
    <n v="638700"/>
    <n v="328700"/>
    <n v="1887350"/>
    <x v="13"/>
    <x v="13"/>
    <n v="50835.998787919598"/>
    <n v="8601.7305814619031"/>
    <n v="4426.7869768694654"/>
  </r>
  <r>
    <x v="0"/>
    <x v="7"/>
    <n v="7549300"/>
    <n v="1277300"/>
    <n v="657300"/>
    <n v="3774650"/>
    <x v="14"/>
    <x v="14"/>
    <n v="101670.65081983771"/>
    <n v="17202.114406922326"/>
    <n v="8852.2271977374494"/>
  </r>
  <r>
    <x v="1"/>
    <x v="7"/>
    <n v="3774650"/>
    <n v="638650"/>
    <n v="328650"/>
    <n v="1887325"/>
    <x v="15"/>
    <x v="15"/>
    <n v="50835.325409918856"/>
    <n v="8601.0572034611632"/>
    <n v="4426.11359886872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 chartFormat="1">
  <location ref="A3:D9" firstHeaderRow="0" firstDataRow="1" firstDataCol="1" rowPageCount="1" colPageCount="1"/>
  <pivotFields count="11">
    <pivotField axis="axisPage" compact="0" outline="0" showAll="0" defaultSubtotal="0">
      <items count="2">
        <item x="0"/>
        <item x="1"/>
      </items>
    </pivotField>
    <pivotField axis="axisRow" compact="0" numFmtId="14" outline="0" showAll="0">
      <items count="9">
        <item x="0"/>
        <item h="1" x="1"/>
        <item h="1" x="2"/>
        <item h="1" x="3"/>
        <item x="4"/>
        <item x="5"/>
        <item x="6"/>
        <item x="7"/>
        <item t="default"/>
      </items>
    </pivotField>
    <pivotField dataField="1" compact="0" numFmtId="165" outline="0" showAll="0"/>
    <pivotField dataField="1" compact="0" numFmtId="165" outline="0" showAll="0"/>
    <pivotField dataField="1" compact="0" numFmtId="165" outline="0" showAll="0"/>
    <pivotField compact="0" numFmtId="165" outline="0" showAll="0" defaultSubtotal="0"/>
    <pivotField compact="0" outline="0" showAll="0" defaultSubtotal="0"/>
    <pivotField compact="0" outline="0" showAll="0" defaultSubtotal="0"/>
    <pivotField compact="0" numFmtId="165" outline="0" showAll="0" defaultSubtotal="0"/>
    <pivotField compact="0" numFmtId="165" outline="0" showAll="0" defaultSubtotal="0"/>
    <pivotField compact="0" numFmtId="165" outline="0" showAll="0" defaultSubtotal="0"/>
  </pivotFields>
  <rowFields count="1">
    <field x="1"/>
  </rowFields>
  <rowItems count="6">
    <i>
      <x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hier="-1"/>
  </pageFields>
  <dataFields count="3">
    <dataField name="Сумма  КП" fld="2" baseField="0" baseItem="0"/>
    <dataField name="Сумма  Пар 0" fld="3" baseField="0" baseItem="0"/>
    <dataField name="Сумма  Пар 30" fld="4" baseField="0" baseItem="0"/>
  </dataFields>
  <chartFormats count="1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 chartFormat="2">
  <location ref="A3:D9" firstHeaderRow="0" firstDataRow="1" firstDataCol="1" rowPageCount="1" colPageCount="1"/>
  <pivotFields count="11">
    <pivotField axis="axisPage" compact="0" outline="0" showAll="0" defaultSubtotal="0">
      <items count="2">
        <item x="0"/>
        <item x="1"/>
      </items>
    </pivotField>
    <pivotField axis="axisRow" compact="0" numFmtId="14" outline="0" showAll="0">
      <items count="9">
        <item x="0"/>
        <item h="1" x="1"/>
        <item h="1" x="2"/>
        <item h="1" x="3"/>
        <item x="4"/>
        <item x="5"/>
        <item x="6"/>
        <item x="7"/>
        <item t="default"/>
      </items>
    </pivotField>
    <pivotField compact="0" numFmtId="165" outline="0" showAll="0"/>
    <pivotField compact="0" numFmtId="165" outline="0" showAll="0"/>
    <pivotField compact="0" numFmtId="165" outline="0" showAll="0"/>
    <pivotField dataField="1" compact="0" numFmtId="165" outline="0" showAll="0" defaultSubtotal="0"/>
    <pivotField dataField="1" compact="0" outline="0" showAll="0" defaultSubtotal="0">
      <items count="17">
        <item m="1"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dataField="1" compact="0" outline="0" showAll="0" defaultSubtotal="0">
      <items count="17">
        <item m="1"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compact="0" numFmtId="165" outline="0" showAll="0" defaultSubtotal="0"/>
    <pivotField compact="0" numFmtId="165" outline="0" showAll="0" defaultSubtotal="0"/>
    <pivotField compact="0" numFmtId="165" outline="0" showAll="0" defaultSubtotal="0"/>
  </pivotFields>
  <rowFields count="1">
    <field x="1"/>
  </rowFields>
  <rowItems count="6">
    <i>
      <x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0" hier="-1"/>
  </pageFields>
  <dataFields count="3">
    <dataField name="Сумма по полю КП (₽)" fld="5" baseField="0" baseItem="0"/>
    <dataField name="Сумма по полю Пар 0 (₽)" fld="6" baseField="1" baseItem="0"/>
    <dataField name="Сумма по полю Пар 30 (₽)" fld="7" baseField="1" baseItem="0"/>
  </dataFields>
  <chartFormats count="3">
    <chartFormat chart="1" format="1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1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 chartFormat="3">
  <location ref="A3:D9" firstHeaderRow="0" firstDataRow="1" firstDataCol="1" rowPageCount="1" colPageCount="1"/>
  <pivotFields count="11">
    <pivotField axis="axisPage" compact="0" outline="0" showAll="0" defaultSubtotal="0">
      <items count="2">
        <item x="0"/>
        <item x="1"/>
      </items>
    </pivotField>
    <pivotField axis="axisRow" compact="0" numFmtId="14" outline="0" showAll="0">
      <items count="9">
        <item x="0"/>
        <item h="1" x="1"/>
        <item h="1" x="2"/>
        <item h="1" x="3"/>
        <item x="4"/>
        <item x="5"/>
        <item x="6"/>
        <item x="7"/>
        <item t="default"/>
      </items>
    </pivotField>
    <pivotField compact="0" numFmtId="165" outline="0" showAll="0"/>
    <pivotField compact="0" numFmtId="165" outline="0" showAll="0"/>
    <pivotField compact="0" numFmtId="165" outline="0" showAll="0"/>
    <pivotField compact="0" numFmtId="165" outline="0" showAll="0" defaultSubtotal="0"/>
    <pivotField compact="0" outline="0" showAll="0" defaultSubtotal="0"/>
    <pivotField compact="0" outline="0" showAll="0" defaultSubtotal="0"/>
    <pivotField dataField="1" compact="0" numFmtId="165" outline="0" showAll="0" defaultSubtotal="0"/>
    <pivotField dataField="1" compact="0" numFmtId="165" outline="0" showAll="0" defaultSubtotal="0"/>
    <pivotField dataField="1" compact="0" numFmtId="165" outline="0" showAll="0" defaultSubtotal="0"/>
  </pivotFields>
  <rowFields count="1">
    <field x="1"/>
  </rowFields>
  <rowItems count="6">
    <i>
      <x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0" hier="-1"/>
  </pageFields>
  <dataFields count="3">
    <dataField name="Сумма КП ($)" fld="8" baseField="0" baseItem="0"/>
    <dataField name="Сумма  Пар 0 ($)" fld="9" baseField="0" baseItem="0"/>
    <dataField name="Сумма  Пар 30 ($)" fld="10" baseField="0" baseItem="0"/>
  </dataFields>
  <chartFormats count="3">
    <chartFormat chart="2" format="2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30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ата" sourceName="дата">
  <pivotTables>
    <pivotTable tabId="14" name="СводнаяТаблица1"/>
  </pivotTables>
  <data>
    <tabular pivotCacheId="2">
      <items count="8">
        <i x="0" s="1"/>
        <i x="1"/>
        <i x="2"/>
        <i x="3"/>
        <i x="4" s="1"/>
        <i x="5" s="1"/>
        <i x="6" s="1"/>
        <i x="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ата1" sourceName="дата">
  <pivotTables>
    <pivotTable tabId="15" name="СводнаяТаблица1"/>
  </pivotTables>
  <data>
    <tabular pivotCacheId="2">
      <items count="8">
        <i x="0" s="1"/>
        <i x="1"/>
        <i x="2"/>
        <i x="3"/>
        <i x="4" s="1"/>
        <i x="5" s="1"/>
        <i x="6" s="1"/>
        <i x="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ата11" sourceName="дата">
  <pivotTables>
    <pivotTable tabId="16" name="СводнаяТаблица1"/>
  </pivotTables>
  <data>
    <tabular pivotCacheId="2">
      <items count="8">
        <i x="0" s="1"/>
        <i x="1"/>
        <i x="2"/>
        <i x="3"/>
        <i x="4" s="1"/>
        <i x="5" s="1"/>
        <i x="6" s="1"/>
        <i x="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дата" cache="Срез_дата" caption="дата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дата 1" cache="Срез_дата1" caption="дата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дата 2" cache="Срез_дата11" caption="дата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CF8B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2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1" customWidth="1"/>
    <col min="2" max="16384" width="9.140625" style="1" hidden="1"/>
  </cols>
  <sheetData>
    <row r="1" spans="1:7" ht="36.75" customHeight="1" x14ac:dyDescent="0.25">
      <c r="A1" s="17" t="s">
        <v>0</v>
      </c>
      <c r="B1" s="17"/>
      <c r="C1" s="17"/>
      <c r="D1" s="17"/>
      <c r="E1" s="17"/>
      <c r="F1" s="17"/>
      <c r="G1" s="17"/>
    </row>
    <row r="2" spans="1:7" ht="107.25" customHeight="1" x14ac:dyDescent="0.25">
      <c r="A2" s="2" t="s">
        <v>1</v>
      </c>
    </row>
    <row r="3" spans="1:7" ht="105" customHeight="1" x14ac:dyDescent="0.25">
      <c r="A3" s="2" t="s">
        <v>2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1:J26"/>
  <sheetViews>
    <sheetView showGridLines="0" topLeftCell="A4" workbookViewId="0">
      <selection activeCell="N12" sqref="N12"/>
    </sheetView>
  </sheetViews>
  <sheetFormatPr defaultRowHeight="15" x14ac:dyDescent="0.25"/>
  <cols>
    <col min="1" max="1" width="13.7109375" customWidth="1"/>
    <col min="2" max="3" width="10.140625" bestFit="1" customWidth="1"/>
    <col min="4" max="4" width="10.5703125" bestFit="1" customWidth="1"/>
    <col min="5" max="16" width="10.140625" bestFit="1" customWidth="1"/>
  </cols>
  <sheetData>
    <row r="1" spans="2:10" x14ac:dyDescent="0.25">
      <c r="G1" s="12" t="s">
        <v>13</v>
      </c>
      <c r="H1" t="str">
        <f>"Кп в риске  "&amp;G1</f>
        <v>Кп в риске  Филиал</v>
      </c>
    </row>
    <row r="2" spans="2:10" x14ac:dyDescent="0.25">
      <c r="C2" s="5"/>
      <c r="D2" s="5"/>
    </row>
    <row r="3" spans="2:10" x14ac:dyDescent="0.25">
      <c r="B3" s="4"/>
      <c r="F3" s="11">
        <v>4</v>
      </c>
    </row>
    <row r="4" spans="2:10" x14ac:dyDescent="0.25">
      <c r="B4" s="4"/>
    </row>
    <row r="5" spans="2:10" x14ac:dyDescent="0.25">
      <c r="B5" s="4"/>
      <c r="I5" s="11">
        <v>2</v>
      </c>
    </row>
    <row r="6" spans="2:10" x14ac:dyDescent="0.25">
      <c r="B6" s="4"/>
    </row>
    <row r="7" spans="2:10" x14ac:dyDescent="0.25">
      <c r="B7" s="4"/>
    </row>
    <row r="8" spans="2:10" x14ac:dyDescent="0.25">
      <c r="B8" s="4"/>
      <c r="J8" s="13" t="s">
        <v>11</v>
      </c>
    </row>
    <row r="9" spans="2:10" x14ac:dyDescent="0.25">
      <c r="B9" s="4"/>
    </row>
    <row r="10" spans="2:10" x14ac:dyDescent="0.25">
      <c r="B10" s="4"/>
    </row>
    <row r="11" spans="2:10" ht="15.75" customHeight="1" x14ac:dyDescent="0.25">
      <c r="B11" s="4"/>
    </row>
    <row r="12" spans="2:10" x14ac:dyDescent="0.25">
      <c r="B12" s="4"/>
    </row>
    <row r="13" spans="2:10" x14ac:dyDescent="0.25">
      <c r="B13" s="4"/>
    </row>
    <row r="14" spans="2:10" x14ac:dyDescent="0.25">
      <c r="B14" s="4"/>
    </row>
    <row r="15" spans="2:10" x14ac:dyDescent="0.25">
      <c r="B15" s="4"/>
    </row>
    <row r="16" spans="2:10" x14ac:dyDescent="0.25">
      <c r="B16" s="4"/>
    </row>
    <row r="17" spans="2:10" x14ac:dyDescent="0.25">
      <c r="B17" s="4"/>
    </row>
    <row r="18" spans="2:10" x14ac:dyDescent="0.25">
      <c r="B18" s="4"/>
    </row>
    <row r="22" spans="2:10" x14ac:dyDescent="0.25">
      <c r="B22" s="3"/>
      <c r="C22" s="3"/>
      <c r="D22" s="3" t="s">
        <v>4</v>
      </c>
      <c r="E22" s="3"/>
      <c r="F22" s="3"/>
      <c r="G22" s="3"/>
    </row>
    <row r="23" spans="2:10" x14ac:dyDescent="0.25">
      <c r="B23" s="9"/>
      <c r="C23" s="10">
        <v>42370</v>
      </c>
      <c r="D23" s="10">
        <v>42371</v>
      </c>
      <c r="E23" s="10">
        <v>42372</v>
      </c>
      <c r="F23" s="10">
        <v>42373</v>
      </c>
      <c r="G23" s="10">
        <v>42374</v>
      </c>
      <c r="H23" s="10">
        <v>42375</v>
      </c>
      <c r="I23" s="10">
        <v>42376</v>
      </c>
      <c r="J23" s="10">
        <v>42377</v>
      </c>
    </row>
    <row r="24" spans="2:10" x14ac:dyDescent="0.25">
      <c r="B24" s="9" t="s">
        <v>3</v>
      </c>
      <c r="C24" s="8">
        <f>SUMIFS(Лист3!$C:$C,Лист3!$B:$B,C23,Лист3!$A:$A,$G$1)</f>
        <v>3775000</v>
      </c>
      <c r="D24" s="8">
        <f>SUMIFS(Лист3!$C:$C,Лист3!$B:$B,D23,Лист3!$A:$A,$G$1)</f>
        <v>3774950</v>
      </c>
      <c r="E24" s="8">
        <f>SUMIFS(Лист3!$C:$C,Лист3!$B:$B,E23,Лист3!$A:$A,$G$1)</f>
        <v>3774900</v>
      </c>
      <c r="F24" s="8">
        <f>SUMIFS(Лист3!$C:$C,Лист3!$B:$B,F23,Лист3!$A:$A,$G$1)</f>
        <v>3774850</v>
      </c>
      <c r="G24" s="8">
        <f>SUMIFS(Лист3!$C:$C,Лист3!$B:$B,G23,Лист3!$A:$A,$G$1)</f>
        <v>3774800</v>
      </c>
      <c r="H24" s="8">
        <f>SUMIFS(Лист3!$C:$C,Лист3!$B:$B,H23,Лист3!$A:$A,$G$1)</f>
        <v>3774750</v>
      </c>
      <c r="I24" s="8">
        <f>SUMIFS(Лист3!$C:$C,Лист3!$B:$B,I23,Лист3!$A:$A,$G$1)</f>
        <v>3774700</v>
      </c>
      <c r="J24" s="8">
        <f>SUMIFS(Лист3!$C:$C,Лист3!$B:$B,J23,Лист3!$A:$A,$G$1)</f>
        <v>3774650</v>
      </c>
    </row>
    <row r="25" spans="2:10" x14ac:dyDescent="0.25">
      <c r="B25" s="9" t="s">
        <v>5</v>
      </c>
      <c r="C25" s="8">
        <f>SUMIFS(Лист3!$D:$D,Лист3!$B:$B,C23,Лист3!$A:$A,$G$1)</f>
        <v>639000</v>
      </c>
      <c r="D25" s="8">
        <f>SUMIFS(Лист3!$D:$D,Лист3!$B:$B,D23,Лист3!$A:$A,$G$1)</f>
        <v>638950</v>
      </c>
      <c r="E25" s="8">
        <f>SUMIFS(Лист3!$D:$D,Лист3!$B:$B,E23,Лист3!$A:$A,$G$1)</f>
        <v>638900</v>
      </c>
      <c r="F25" s="8">
        <f>SUMIFS(Лист3!$D:$D,Лист3!$B:$B,F23,Лист3!$A:$A,$G$1)</f>
        <v>638850</v>
      </c>
      <c r="G25" s="8">
        <f>SUMIFS(Лист3!$D:$D,Лист3!$B:$B,G23,Лист3!$A:$A,$G$1)</f>
        <v>638800</v>
      </c>
      <c r="H25" s="8">
        <f>SUMIFS(Лист3!$D:$D,Лист3!$B:$B,H23,Лист3!$A:$A,$G$1)</f>
        <v>638750</v>
      </c>
      <c r="I25" s="8">
        <f>SUMIFS(Лист3!$D:$D,Лист3!$B:$B,I23,Лист3!$A:$A,$G$1)</f>
        <v>638700</v>
      </c>
      <c r="J25" s="8">
        <f>SUMIFS(Лист3!$D:$D,Лист3!$B:$B,J23,Лист3!$A:$A,$G$1)</f>
        <v>638650</v>
      </c>
    </row>
    <row r="26" spans="2:10" x14ac:dyDescent="0.25">
      <c r="B26" s="9" t="s">
        <v>6</v>
      </c>
      <c r="C26" s="8">
        <f>SUMIFS(Лист3!$E:$E,Лист3!$B:$B,C23,Лист3!$A:$A,$G$1)</f>
        <v>329000</v>
      </c>
      <c r="D26" s="8">
        <f>SUMIFS(Лист3!$E:$E,Лист3!$B:$B,D23,Лист3!$A:$A,$G$1)</f>
        <v>328950</v>
      </c>
      <c r="E26" s="8">
        <f>SUMIFS(Лист3!$E:$E,Лист3!$B:$B,E23,Лист3!$A:$A,$G$1)</f>
        <v>328900</v>
      </c>
      <c r="F26" s="8">
        <f>SUMIFS(Лист3!$E:$E,Лист3!$B:$B,F23,Лист3!$A:$A,$G$1)</f>
        <v>328850</v>
      </c>
      <c r="G26" s="8">
        <f>SUMIFS(Лист3!$E:$E,Лист3!$B:$B,G23,Лист3!$A:$A,$G$1)</f>
        <v>328800</v>
      </c>
      <c r="H26" s="8">
        <f>SUMIFS(Лист3!$E:$E,Лист3!$B:$B,H23,Лист3!$A:$A,$G$1)</f>
        <v>328750</v>
      </c>
      <c r="I26" s="8">
        <f>SUMIFS(Лист3!$E:$E,Лист3!$B:$B,I23,Лист3!$A:$A,$G$1)</f>
        <v>328700</v>
      </c>
      <c r="J26" s="8">
        <f>SUMIFS(Лист3!$E:$E,Лист3!$B:$B,J23,Лист3!$A:$A,$G$1)</f>
        <v>328650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8</xdr:col>
                    <xdr:colOff>152400</xdr:colOff>
                    <xdr:row>3</xdr:row>
                    <xdr:rowOff>95250</xdr:rowOff>
                  </from>
                  <to>
                    <xdr:col>8</xdr:col>
                    <xdr:colOff>323850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Scroll Bar 2">
              <controlPr defaultSize="0" autoPict="0">
                <anchor moveWithCells="1">
                  <from>
                    <xdr:col>2</xdr:col>
                    <xdr:colOff>381000</xdr:colOff>
                    <xdr:row>2</xdr:row>
                    <xdr:rowOff>114300</xdr:rowOff>
                  </from>
                  <to>
                    <xdr:col>4</xdr:col>
                    <xdr:colOff>561975</xdr:colOff>
                    <xdr:row>3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Лист3!$A$8:$A$9</xm:f>
          </x14:formula1>
          <xm:sqref>G1</xm:sqref>
        </x14:dataValidation>
        <x14:dataValidation type="list" allowBlank="1" showInputMessage="1" showErrorMessage="1">
          <x14:formula1>
            <xm:f>Лист3!$F$2:$F$4</xm:f>
          </x14:formula1>
          <xm:sqref>J8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K23"/>
  <sheetViews>
    <sheetView topLeftCell="A4" workbookViewId="0">
      <selection activeCell="N15" sqref="N15"/>
    </sheetView>
  </sheetViews>
  <sheetFormatPr defaultRowHeight="15" x14ac:dyDescent="0.25"/>
  <cols>
    <col min="2" max="2" width="10.140625" bestFit="1" customWidth="1"/>
    <col min="3" max="4" width="14.7109375" bestFit="1" customWidth="1"/>
    <col min="5" max="5" width="13.28515625" bestFit="1" customWidth="1"/>
    <col min="6" max="7" width="12" bestFit="1" customWidth="1"/>
    <col min="8" max="9" width="10.5703125" bestFit="1" customWidth="1"/>
    <col min="10" max="10" width="11" customWidth="1"/>
  </cols>
  <sheetData>
    <row r="2" spans="1:11" x14ac:dyDescent="0.25">
      <c r="F2" t="s">
        <v>10</v>
      </c>
    </row>
    <row r="3" spans="1:11" x14ac:dyDescent="0.25">
      <c r="F3" t="s">
        <v>11</v>
      </c>
    </row>
    <row r="4" spans="1:11" x14ac:dyDescent="0.25">
      <c r="F4" t="s">
        <v>12</v>
      </c>
      <c r="I4">
        <v>74.252499999999998</v>
      </c>
    </row>
    <row r="5" spans="1:11" x14ac:dyDescent="0.25">
      <c r="E5" s="19"/>
    </row>
    <row r="6" spans="1:11" x14ac:dyDescent="0.25">
      <c r="F6" s="18" t="s">
        <v>8</v>
      </c>
      <c r="G6" s="18"/>
      <c r="H6" s="18"/>
      <c r="I6" s="18" t="s">
        <v>9</v>
      </c>
      <c r="J6" s="18"/>
      <c r="K6" s="18"/>
    </row>
    <row r="7" spans="1:11" x14ac:dyDescent="0.25">
      <c r="A7" t="s">
        <v>25</v>
      </c>
      <c r="B7" t="s">
        <v>14</v>
      </c>
      <c r="C7" s="5" t="s">
        <v>3</v>
      </c>
      <c r="D7" s="5" t="s">
        <v>5</v>
      </c>
      <c r="E7" s="5" t="s">
        <v>6</v>
      </c>
      <c r="F7" s="5" t="s">
        <v>19</v>
      </c>
      <c r="G7" s="5" t="s">
        <v>20</v>
      </c>
      <c r="H7" s="5" t="s">
        <v>21</v>
      </c>
      <c r="I7" s="5" t="s">
        <v>22</v>
      </c>
      <c r="J7" s="5" t="s">
        <v>23</v>
      </c>
      <c r="K7" s="5" t="s">
        <v>24</v>
      </c>
    </row>
    <row r="8" spans="1:11" x14ac:dyDescent="0.25">
      <c r="A8" t="s">
        <v>7</v>
      </c>
      <c r="B8" s="4">
        <v>42370</v>
      </c>
      <c r="C8" s="6">
        <v>7550000</v>
      </c>
      <c r="D8" s="6">
        <v>1278000</v>
      </c>
      <c r="E8" s="6">
        <v>658000</v>
      </c>
      <c r="F8" s="7">
        <f>C8/2</f>
        <v>3775000</v>
      </c>
      <c r="G8" s="7">
        <f>D8-258</f>
        <v>1277742</v>
      </c>
      <c r="H8" s="7">
        <f>E8-266</f>
        <v>657734</v>
      </c>
      <c r="I8" s="7">
        <f>C8/$I$4</f>
        <v>101680.0781118481</v>
      </c>
      <c r="J8" s="7">
        <f t="shared" ref="J8:K8" si="0">D8/$I$4</f>
        <v>17211.541698932695</v>
      </c>
      <c r="K8" s="7">
        <f t="shared" si="0"/>
        <v>8861.6544897478198</v>
      </c>
    </row>
    <row r="9" spans="1:11" x14ac:dyDescent="0.25">
      <c r="A9" t="s">
        <v>13</v>
      </c>
      <c r="B9" s="4">
        <v>42370</v>
      </c>
      <c r="C9" s="6">
        <f>C8/2</f>
        <v>3775000</v>
      </c>
      <c r="D9" s="6">
        <f t="shared" ref="D9:E9" si="1">D8/2</f>
        <v>639000</v>
      </c>
      <c r="E9" s="6">
        <f t="shared" si="1"/>
        <v>329000</v>
      </c>
      <c r="F9" s="7">
        <f t="shared" ref="F9:F23" si="2">C9/2</f>
        <v>1887500</v>
      </c>
      <c r="G9" s="7">
        <f t="shared" ref="G9:G23" si="3">D9-258</f>
        <v>638742</v>
      </c>
      <c r="H9" s="7">
        <f t="shared" ref="H9:H23" si="4">E9-266</f>
        <v>328734</v>
      </c>
      <c r="I9" s="7">
        <f t="shared" ref="I9:I23" si="5">C9/$I$4</f>
        <v>50840.039055924048</v>
      </c>
      <c r="J9" s="7">
        <f t="shared" ref="J9:J23" si="6">D9/$I$4</f>
        <v>8605.7708494663475</v>
      </c>
      <c r="K9" s="7">
        <f t="shared" ref="K9:K23" si="7">E9/$I$4</f>
        <v>4430.8272448739099</v>
      </c>
    </row>
    <row r="10" spans="1:11" x14ac:dyDescent="0.25">
      <c r="A10" t="s">
        <v>7</v>
      </c>
      <c r="B10" s="4">
        <v>42371</v>
      </c>
      <c r="C10" s="6">
        <f>C8-100</f>
        <v>7549900</v>
      </c>
      <c r="D10" s="6">
        <f t="shared" ref="D10:E22" si="8">D8-100</f>
        <v>1277900</v>
      </c>
      <c r="E10" s="6">
        <f t="shared" si="8"/>
        <v>657900</v>
      </c>
      <c r="F10" s="7">
        <f t="shared" si="2"/>
        <v>3774950</v>
      </c>
      <c r="G10" s="7">
        <f t="shared" si="3"/>
        <v>1277642</v>
      </c>
      <c r="H10" s="7">
        <f t="shared" si="4"/>
        <v>657634</v>
      </c>
      <c r="I10" s="7">
        <f t="shared" si="5"/>
        <v>101678.73135584661</v>
      </c>
      <c r="J10" s="7">
        <f t="shared" si="6"/>
        <v>17210.194942931215</v>
      </c>
      <c r="K10" s="7">
        <f t="shared" si="7"/>
        <v>8860.3077337463383</v>
      </c>
    </row>
    <row r="11" spans="1:11" x14ac:dyDescent="0.25">
      <c r="A11" t="s">
        <v>13</v>
      </c>
      <c r="B11" s="4">
        <v>42371</v>
      </c>
      <c r="C11" s="6">
        <f>C10/2</f>
        <v>3774950</v>
      </c>
      <c r="D11" s="6">
        <f t="shared" ref="D11" si="9">D10/2</f>
        <v>638950</v>
      </c>
      <c r="E11" s="6">
        <f t="shared" ref="E11" si="10">E10/2</f>
        <v>328950</v>
      </c>
      <c r="F11" s="7">
        <f t="shared" si="2"/>
        <v>1887475</v>
      </c>
      <c r="G11" s="7">
        <f t="shared" si="3"/>
        <v>638692</v>
      </c>
      <c r="H11" s="7">
        <f t="shared" si="4"/>
        <v>328684</v>
      </c>
      <c r="I11" s="7">
        <f t="shared" si="5"/>
        <v>50839.365677923306</v>
      </c>
      <c r="J11" s="7">
        <f t="shared" si="6"/>
        <v>8605.0974714656077</v>
      </c>
      <c r="K11" s="7">
        <f t="shared" si="7"/>
        <v>4430.1538668731691</v>
      </c>
    </row>
    <row r="12" spans="1:11" x14ac:dyDescent="0.25">
      <c r="A12" t="s">
        <v>7</v>
      </c>
      <c r="B12" s="4">
        <v>42372</v>
      </c>
      <c r="C12" s="6">
        <f>C10-100</f>
        <v>7549800</v>
      </c>
      <c r="D12" s="6">
        <f t="shared" si="8"/>
        <v>1277800</v>
      </c>
      <c r="E12" s="6">
        <f t="shared" si="8"/>
        <v>657800</v>
      </c>
      <c r="F12" s="7">
        <f t="shared" si="2"/>
        <v>3774900</v>
      </c>
      <c r="G12" s="7">
        <f t="shared" si="3"/>
        <v>1277542</v>
      </c>
      <c r="H12" s="7">
        <f t="shared" si="4"/>
        <v>657534</v>
      </c>
      <c r="I12" s="7">
        <f t="shared" si="5"/>
        <v>101677.38459984513</v>
      </c>
      <c r="J12" s="7">
        <f t="shared" si="6"/>
        <v>17208.848186929732</v>
      </c>
      <c r="K12" s="7">
        <f t="shared" si="7"/>
        <v>8858.9609777448568</v>
      </c>
    </row>
    <row r="13" spans="1:11" x14ac:dyDescent="0.25">
      <c r="A13" t="s">
        <v>13</v>
      </c>
      <c r="B13" s="4">
        <v>42372</v>
      </c>
      <c r="C13" s="6">
        <f>C12/2</f>
        <v>3774900</v>
      </c>
      <c r="D13" s="6">
        <f t="shared" ref="D13" si="11">D12/2</f>
        <v>638900</v>
      </c>
      <c r="E13" s="6">
        <f t="shared" ref="E13" si="12">E12/2</f>
        <v>328900</v>
      </c>
      <c r="F13" s="7">
        <f t="shared" si="2"/>
        <v>1887450</v>
      </c>
      <c r="G13" s="7">
        <f t="shared" si="3"/>
        <v>638642</v>
      </c>
      <c r="H13" s="7">
        <f t="shared" si="4"/>
        <v>328634</v>
      </c>
      <c r="I13" s="7">
        <f t="shared" si="5"/>
        <v>50838.692299922564</v>
      </c>
      <c r="J13" s="7">
        <f t="shared" si="6"/>
        <v>8604.424093464866</v>
      </c>
      <c r="K13" s="7">
        <f t="shared" si="7"/>
        <v>4429.4804888724284</v>
      </c>
    </row>
    <row r="14" spans="1:11" x14ac:dyDescent="0.25">
      <c r="A14" t="s">
        <v>7</v>
      </c>
      <c r="B14" s="4">
        <v>42373</v>
      </c>
      <c r="C14" s="6">
        <f>C12-100</f>
        <v>7549700</v>
      </c>
      <c r="D14" s="6">
        <f t="shared" si="8"/>
        <v>1277700</v>
      </c>
      <c r="E14" s="6">
        <f t="shared" si="8"/>
        <v>657700</v>
      </c>
      <c r="F14" s="7">
        <f t="shared" si="2"/>
        <v>3774850</v>
      </c>
      <c r="G14" s="7">
        <f t="shared" si="3"/>
        <v>1277442</v>
      </c>
      <c r="H14" s="7">
        <f t="shared" si="4"/>
        <v>657434</v>
      </c>
      <c r="I14" s="7">
        <f t="shared" si="5"/>
        <v>101676.03784384365</v>
      </c>
      <c r="J14" s="7">
        <f t="shared" si="6"/>
        <v>17207.501430928252</v>
      </c>
      <c r="K14" s="7">
        <f t="shared" si="7"/>
        <v>8857.6142217433753</v>
      </c>
    </row>
    <row r="15" spans="1:11" x14ac:dyDescent="0.25">
      <c r="A15" t="s">
        <v>13</v>
      </c>
      <c r="B15" s="4">
        <v>42373</v>
      </c>
      <c r="C15" s="6">
        <f>C14/2</f>
        <v>3774850</v>
      </c>
      <c r="D15" s="6">
        <f t="shared" ref="D15" si="13">D14/2</f>
        <v>638850</v>
      </c>
      <c r="E15" s="6">
        <f t="shared" ref="E15" si="14">E14/2</f>
        <v>328850</v>
      </c>
      <c r="F15" s="7">
        <f t="shared" si="2"/>
        <v>1887425</v>
      </c>
      <c r="G15" s="7">
        <f t="shared" si="3"/>
        <v>638592</v>
      </c>
      <c r="H15" s="7">
        <f t="shared" si="4"/>
        <v>328584</v>
      </c>
      <c r="I15" s="7">
        <f t="shared" si="5"/>
        <v>50838.018921921823</v>
      </c>
      <c r="J15" s="7">
        <f t="shared" si="6"/>
        <v>8603.7507154641262</v>
      </c>
      <c r="K15" s="7">
        <f t="shared" si="7"/>
        <v>4428.8071108716877</v>
      </c>
    </row>
    <row r="16" spans="1:11" x14ac:dyDescent="0.25">
      <c r="A16" t="s">
        <v>7</v>
      </c>
      <c r="B16" s="4">
        <v>42374</v>
      </c>
      <c r="C16" s="6">
        <f>C14-100</f>
        <v>7549600</v>
      </c>
      <c r="D16" s="6">
        <f t="shared" si="8"/>
        <v>1277600</v>
      </c>
      <c r="E16" s="6">
        <f t="shared" si="8"/>
        <v>657600</v>
      </c>
      <c r="F16" s="7">
        <f t="shared" si="2"/>
        <v>3774800</v>
      </c>
      <c r="G16" s="7">
        <f t="shared" si="3"/>
        <v>1277342</v>
      </c>
      <c r="H16" s="7">
        <f t="shared" si="4"/>
        <v>657334</v>
      </c>
      <c r="I16" s="7">
        <f t="shared" si="5"/>
        <v>101674.69108784216</v>
      </c>
      <c r="J16" s="7">
        <f t="shared" si="6"/>
        <v>17206.154674926769</v>
      </c>
      <c r="K16" s="7">
        <f t="shared" si="7"/>
        <v>8856.2674657418938</v>
      </c>
    </row>
    <row r="17" spans="1:11" x14ac:dyDescent="0.25">
      <c r="A17" t="s">
        <v>13</v>
      </c>
      <c r="B17" s="4">
        <v>42374</v>
      </c>
      <c r="C17" s="6">
        <f>C16/2</f>
        <v>3774800</v>
      </c>
      <c r="D17" s="6">
        <f t="shared" ref="D17" si="15">D16/2</f>
        <v>638800</v>
      </c>
      <c r="E17" s="6">
        <f t="shared" ref="E17" si="16">E16/2</f>
        <v>328800</v>
      </c>
      <c r="F17" s="7">
        <f t="shared" si="2"/>
        <v>1887400</v>
      </c>
      <c r="G17" s="7">
        <f t="shared" si="3"/>
        <v>638542</v>
      </c>
      <c r="H17" s="7">
        <f t="shared" si="4"/>
        <v>328534</v>
      </c>
      <c r="I17" s="7">
        <f t="shared" si="5"/>
        <v>50837.345543921081</v>
      </c>
      <c r="J17" s="7">
        <f t="shared" si="6"/>
        <v>8603.0773374633845</v>
      </c>
      <c r="K17" s="7">
        <f t="shared" si="7"/>
        <v>4428.1337328709469</v>
      </c>
    </row>
    <row r="18" spans="1:11" x14ac:dyDescent="0.25">
      <c r="A18" t="s">
        <v>7</v>
      </c>
      <c r="B18" s="4">
        <v>42375</v>
      </c>
      <c r="C18" s="6">
        <f>C16-100</f>
        <v>7549500</v>
      </c>
      <c r="D18" s="6">
        <f t="shared" si="8"/>
        <v>1277500</v>
      </c>
      <c r="E18" s="6">
        <f t="shared" si="8"/>
        <v>657500</v>
      </c>
      <c r="F18" s="7">
        <f t="shared" si="2"/>
        <v>3774750</v>
      </c>
      <c r="G18" s="7">
        <f t="shared" si="3"/>
        <v>1277242</v>
      </c>
      <c r="H18" s="7">
        <f t="shared" si="4"/>
        <v>657234</v>
      </c>
      <c r="I18" s="7">
        <f t="shared" si="5"/>
        <v>101673.34433184068</v>
      </c>
      <c r="J18" s="7">
        <f t="shared" si="6"/>
        <v>17204.807918925289</v>
      </c>
      <c r="K18" s="7">
        <f t="shared" si="7"/>
        <v>8854.9207097404123</v>
      </c>
    </row>
    <row r="19" spans="1:11" x14ac:dyDescent="0.25">
      <c r="A19" t="s">
        <v>13</v>
      </c>
      <c r="B19" s="4">
        <v>42375</v>
      </c>
      <c r="C19" s="6">
        <f>C18/2</f>
        <v>3774750</v>
      </c>
      <c r="D19" s="6">
        <f t="shared" ref="D19" si="17">D18/2</f>
        <v>638750</v>
      </c>
      <c r="E19" s="6">
        <f t="shared" ref="E19" si="18">E18/2</f>
        <v>328750</v>
      </c>
      <c r="F19" s="7">
        <f t="shared" si="2"/>
        <v>1887375</v>
      </c>
      <c r="G19" s="7">
        <f t="shared" si="3"/>
        <v>638492</v>
      </c>
      <c r="H19" s="7">
        <f t="shared" si="4"/>
        <v>328484</v>
      </c>
      <c r="I19" s="7">
        <f t="shared" si="5"/>
        <v>50836.672165920339</v>
      </c>
      <c r="J19" s="7">
        <f t="shared" si="6"/>
        <v>8602.4039594626447</v>
      </c>
      <c r="K19" s="7">
        <f t="shared" si="7"/>
        <v>4427.4603548702062</v>
      </c>
    </row>
    <row r="20" spans="1:11" x14ac:dyDescent="0.25">
      <c r="A20" t="s">
        <v>7</v>
      </c>
      <c r="B20" s="4">
        <v>42376</v>
      </c>
      <c r="C20" s="6">
        <f>C18-100</f>
        <v>7549400</v>
      </c>
      <c r="D20" s="6">
        <f t="shared" si="8"/>
        <v>1277400</v>
      </c>
      <c r="E20" s="6">
        <f t="shared" si="8"/>
        <v>657400</v>
      </c>
      <c r="F20" s="7">
        <f t="shared" si="2"/>
        <v>3774700</v>
      </c>
      <c r="G20" s="7">
        <f t="shared" si="3"/>
        <v>1277142</v>
      </c>
      <c r="H20" s="7">
        <f t="shared" si="4"/>
        <v>657134</v>
      </c>
      <c r="I20" s="7">
        <f t="shared" si="5"/>
        <v>101671.9975758392</v>
      </c>
      <c r="J20" s="7">
        <f t="shared" si="6"/>
        <v>17203.461162923806</v>
      </c>
      <c r="K20" s="7">
        <f t="shared" si="7"/>
        <v>8853.5739537389309</v>
      </c>
    </row>
    <row r="21" spans="1:11" x14ac:dyDescent="0.25">
      <c r="A21" t="s">
        <v>13</v>
      </c>
      <c r="B21" s="4">
        <v>42376</v>
      </c>
      <c r="C21" s="6">
        <f>C20/2</f>
        <v>3774700</v>
      </c>
      <c r="D21" s="6">
        <f t="shared" ref="D21" si="19">D20/2</f>
        <v>638700</v>
      </c>
      <c r="E21" s="6">
        <f t="shared" ref="E21" si="20">E20/2</f>
        <v>328700</v>
      </c>
      <c r="F21" s="7">
        <f t="shared" si="2"/>
        <v>1887350</v>
      </c>
      <c r="G21" s="7">
        <f t="shared" si="3"/>
        <v>638442</v>
      </c>
      <c r="H21" s="7">
        <f t="shared" si="4"/>
        <v>328434</v>
      </c>
      <c r="I21" s="7">
        <f t="shared" si="5"/>
        <v>50835.998787919598</v>
      </c>
      <c r="J21" s="7">
        <f t="shared" si="6"/>
        <v>8601.7305814619031</v>
      </c>
      <c r="K21" s="7">
        <f t="shared" si="7"/>
        <v>4426.7869768694654</v>
      </c>
    </row>
    <row r="22" spans="1:11" x14ac:dyDescent="0.25">
      <c r="A22" t="s">
        <v>7</v>
      </c>
      <c r="B22" s="4">
        <v>42377</v>
      </c>
      <c r="C22" s="6">
        <f>C20-100</f>
        <v>7549300</v>
      </c>
      <c r="D22" s="6">
        <f t="shared" si="8"/>
        <v>1277300</v>
      </c>
      <c r="E22" s="6">
        <f t="shared" si="8"/>
        <v>657300</v>
      </c>
      <c r="F22" s="7">
        <f t="shared" si="2"/>
        <v>3774650</v>
      </c>
      <c r="G22" s="7">
        <f t="shared" si="3"/>
        <v>1277042</v>
      </c>
      <c r="H22" s="7">
        <f t="shared" si="4"/>
        <v>657034</v>
      </c>
      <c r="I22" s="7">
        <f t="shared" si="5"/>
        <v>101670.65081983771</v>
      </c>
      <c r="J22" s="7">
        <f t="shared" si="6"/>
        <v>17202.114406922326</v>
      </c>
      <c r="K22" s="7">
        <f t="shared" si="7"/>
        <v>8852.2271977374494</v>
      </c>
    </row>
    <row r="23" spans="1:11" x14ac:dyDescent="0.25">
      <c r="A23" t="s">
        <v>13</v>
      </c>
      <c r="B23" s="4">
        <v>42377</v>
      </c>
      <c r="C23" s="6">
        <f>C22/2</f>
        <v>3774650</v>
      </c>
      <c r="D23" s="6">
        <f t="shared" ref="D23" si="21">D22/2</f>
        <v>638650</v>
      </c>
      <c r="E23" s="6">
        <f t="shared" ref="E23" si="22">E22/2</f>
        <v>328650</v>
      </c>
      <c r="F23" s="7">
        <f t="shared" si="2"/>
        <v>1887325</v>
      </c>
      <c r="G23" s="7">
        <f t="shared" si="3"/>
        <v>638392</v>
      </c>
      <c r="H23" s="7">
        <f t="shared" si="4"/>
        <v>328384</v>
      </c>
      <c r="I23" s="7">
        <f t="shared" si="5"/>
        <v>50835.325409918856</v>
      </c>
      <c r="J23" s="7">
        <f t="shared" si="6"/>
        <v>8601.0572034611632</v>
      </c>
      <c r="K23" s="7">
        <f t="shared" si="7"/>
        <v>4426.1135988687247</v>
      </c>
    </row>
  </sheetData>
  <mergeCells count="2">
    <mergeCell ref="F6:H6"/>
    <mergeCell ref="I6:K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7" sqref="D7"/>
    </sheetView>
  </sheetViews>
  <sheetFormatPr defaultRowHeight="15" x14ac:dyDescent="0.25"/>
  <cols>
    <col min="1" max="1" width="11.85546875" customWidth="1"/>
    <col min="2" max="2" width="10.5703125" customWidth="1"/>
    <col min="3" max="3" width="13.140625" customWidth="1"/>
    <col min="4" max="4" width="15.7109375" customWidth="1"/>
    <col min="5" max="5" width="14.140625" customWidth="1"/>
    <col min="6" max="8" width="10.140625" customWidth="1"/>
    <col min="9" max="10" width="11.85546875" customWidth="1"/>
    <col min="11" max="12" width="22.140625" bestFit="1" customWidth="1"/>
    <col min="13" max="18" width="22.140625" customWidth="1"/>
    <col min="19" max="19" width="25.85546875" customWidth="1"/>
    <col min="20" max="20" width="26.85546875" bestFit="1" customWidth="1"/>
    <col min="21" max="24" width="22.140625" bestFit="1" customWidth="1"/>
    <col min="25" max="26" width="22.140625" customWidth="1"/>
    <col min="27" max="27" width="22.140625" bestFit="1" customWidth="1"/>
    <col min="28" max="28" width="23.28515625" bestFit="1" customWidth="1"/>
    <col min="29" max="29" width="25.85546875" bestFit="1" customWidth="1"/>
    <col min="30" max="30" width="26.85546875" bestFit="1" customWidth="1"/>
  </cols>
  <sheetData>
    <row r="1" spans="1:4" x14ac:dyDescent="0.25">
      <c r="A1" s="14" t="s">
        <v>25</v>
      </c>
      <c r="B1" t="s">
        <v>26</v>
      </c>
      <c r="D1" t="str">
        <f>"КП в риске "&amp;B1</f>
        <v>КП в риске (Все)</v>
      </c>
    </row>
    <row r="3" spans="1:4" x14ac:dyDescent="0.25">
      <c r="A3" s="14" t="s">
        <v>14</v>
      </c>
      <c r="B3" t="s">
        <v>16</v>
      </c>
      <c r="C3" t="s">
        <v>17</v>
      </c>
      <c r="D3" t="s">
        <v>18</v>
      </c>
    </row>
    <row r="4" spans="1:4" x14ac:dyDescent="0.25">
      <c r="A4" s="16">
        <v>42370</v>
      </c>
      <c r="B4" s="15">
        <v>11325000</v>
      </c>
      <c r="C4" s="15">
        <v>1917000</v>
      </c>
      <c r="D4" s="15">
        <v>987000</v>
      </c>
    </row>
    <row r="5" spans="1:4" x14ac:dyDescent="0.25">
      <c r="A5" s="16">
        <v>42374</v>
      </c>
      <c r="B5" s="15">
        <v>11324400</v>
      </c>
      <c r="C5" s="15">
        <v>1916400</v>
      </c>
      <c r="D5" s="15">
        <v>986400</v>
      </c>
    </row>
    <row r="6" spans="1:4" x14ac:dyDescent="0.25">
      <c r="A6" s="16">
        <v>42375</v>
      </c>
      <c r="B6" s="15">
        <v>11324250</v>
      </c>
      <c r="C6" s="15">
        <v>1916250</v>
      </c>
      <c r="D6" s="15">
        <v>986250</v>
      </c>
    </row>
    <row r="7" spans="1:4" x14ac:dyDescent="0.25">
      <c r="A7" s="16">
        <v>42376</v>
      </c>
      <c r="B7" s="15">
        <v>11324100</v>
      </c>
      <c r="C7" s="15">
        <v>1916100</v>
      </c>
      <c r="D7" s="15">
        <v>986100</v>
      </c>
    </row>
    <row r="8" spans="1:4" x14ac:dyDescent="0.25">
      <c r="A8" s="16">
        <v>42377</v>
      </c>
      <c r="B8" s="15">
        <v>11323950</v>
      </c>
      <c r="C8" s="15">
        <v>1915950</v>
      </c>
      <c r="D8" s="15">
        <v>985950</v>
      </c>
    </row>
    <row r="9" spans="1:4" x14ac:dyDescent="0.25">
      <c r="A9" s="16" t="s">
        <v>15</v>
      </c>
      <c r="B9" s="15">
        <v>56621700</v>
      </c>
      <c r="C9" s="15">
        <v>9581700</v>
      </c>
      <c r="D9" s="15">
        <v>4931700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B1" workbookViewId="0">
      <selection activeCell="D2" sqref="D2"/>
    </sheetView>
  </sheetViews>
  <sheetFormatPr defaultRowHeight="15" x14ac:dyDescent="0.25"/>
  <cols>
    <col min="1" max="1" width="11.85546875" customWidth="1"/>
    <col min="2" max="2" width="21.7109375" bestFit="1" customWidth="1"/>
    <col min="3" max="3" width="24.140625" customWidth="1"/>
    <col min="4" max="4" width="25.140625" customWidth="1"/>
    <col min="5" max="5" width="21.7109375" customWidth="1"/>
    <col min="6" max="8" width="10.140625" customWidth="1"/>
    <col min="9" max="10" width="11.85546875" customWidth="1"/>
    <col min="11" max="12" width="22.140625" bestFit="1" customWidth="1"/>
    <col min="13" max="18" width="22.140625" customWidth="1"/>
    <col min="19" max="19" width="25.85546875" customWidth="1"/>
    <col min="20" max="20" width="26.85546875" bestFit="1" customWidth="1"/>
    <col min="21" max="24" width="22.140625" bestFit="1" customWidth="1"/>
    <col min="25" max="26" width="22.140625" customWidth="1"/>
    <col min="27" max="27" width="22.140625" bestFit="1" customWidth="1"/>
    <col min="28" max="28" width="23.28515625" bestFit="1" customWidth="1"/>
    <col min="29" max="29" width="25.85546875" bestFit="1" customWidth="1"/>
    <col min="30" max="30" width="26.85546875" bestFit="1" customWidth="1"/>
  </cols>
  <sheetData>
    <row r="1" spans="1:4" x14ac:dyDescent="0.25">
      <c r="A1" s="14" t="s">
        <v>25</v>
      </c>
      <c r="B1" t="s">
        <v>7</v>
      </c>
      <c r="D1" t="str">
        <f>"КП в риске "&amp;B1&amp;" ("&amp;MID(RIGHT(B3,2),1,1)&amp;")"</f>
        <v>КП в риске Банк (₽)</v>
      </c>
    </row>
    <row r="3" spans="1:4" x14ac:dyDescent="0.25">
      <c r="A3" s="14" t="s">
        <v>14</v>
      </c>
      <c r="B3" t="s">
        <v>27</v>
      </c>
      <c r="C3" t="s">
        <v>31</v>
      </c>
      <c r="D3" t="s">
        <v>32</v>
      </c>
    </row>
    <row r="4" spans="1:4" x14ac:dyDescent="0.25">
      <c r="A4" s="16">
        <v>42370</v>
      </c>
      <c r="B4" s="15">
        <v>3775000</v>
      </c>
      <c r="C4" s="15">
        <v>1277742</v>
      </c>
      <c r="D4" s="15">
        <v>657734</v>
      </c>
    </row>
    <row r="5" spans="1:4" x14ac:dyDescent="0.25">
      <c r="A5" s="16">
        <v>42374</v>
      </c>
      <c r="B5" s="15">
        <v>3774800</v>
      </c>
      <c r="C5" s="15">
        <v>1277342</v>
      </c>
      <c r="D5" s="15">
        <v>657334</v>
      </c>
    </row>
    <row r="6" spans="1:4" x14ac:dyDescent="0.25">
      <c r="A6" s="16">
        <v>42375</v>
      </c>
      <c r="B6" s="15">
        <v>3774750</v>
      </c>
      <c r="C6" s="15">
        <v>1277242</v>
      </c>
      <c r="D6" s="15">
        <v>657234</v>
      </c>
    </row>
    <row r="7" spans="1:4" x14ac:dyDescent="0.25">
      <c r="A7" s="16">
        <v>42376</v>
      </c>
      <c r="B7" s="15">
        <v>3774700</v>
      </c>
      <c r="C7" s="15">
        <v>1277142</v>
      </c>
      <c r="D7" s="15">
        <v>657134</v>
      </c>
    </row>
    <row r="8" spans="1:4" x14ac:dyDescent="0.25">
      <c r="A8" s="16">
        <v>42377</v>
      </c>
      <c r="B8" s="15">
        <v>3774650</v>
      </c>
      <c r="C8" s="15">
        <v>1277042</v>
      </c>
      <c r="D8" s="15">
        <v>657034</v>
      </c>
    </row>
    <row r="9" spans="1:4" x14ac:dyDescent="0.25">
      <c r="A9" s="16" t="s">
        <v>15</v>
      </c>
      <c r="B9" s="15">
        <v>18873900</v>
      </c>
      <c r="C9" s="15">
        <v>6386510</v>
      </c>
      <c r="D9" s="15">
        <v>3286470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topLeftCell="B1" zoomScaleNormal="100" workbookViewId="0">
      <selection activeCell="D2" sqref="D2"/>
    </sheetView>
  </sheetViews>
  <sheetFormatPr defaultRowHeight="15" x14ac:dyDescent="0.25"/>
  <cols>
    <col min="1" max="1" width="11.85546875" customWidth="1"/>
    <col min="2" max="2" width="13.140625" customWidth="1"/>
    <col min="3" max="3" width="16" customWidth="1"/>
    <col min="4" max="4" width="17" customWidth="1"/>
    <col min="5" max="5" width="21.7109375" customWidth="1"/>
    <col min="6" max="8" width="10.140625" customWidth="1"/>
    <col min="9" max="10" width="11.85546875" customWidth="1"/>
    <col min="11" max="12" width="22.140625" bestFit="1" customWidth="1"/>
    <col min="13" max="18" width="22.140625" customWidth="1"/>
    <col min="19" max="19" width="25.85546875" customWidth="1"/>
    <col min="20" max="20" width="26.85546875" bestFit="1" customWidth="1"/>
    <col min="21" max="24" width="22.140625" bestFit="1" customWidth="1"/>
    <col min="25" max="26" width="22.140625" customWidth="1"/>
    <col min="27" max="27" width="22.140625" bestFit="1" customWidth="1"/>
    <col min="28" max="28" width="23.28515625" bestFit="1" customWidth="1"/>
    <col min="29" max="29" width="25.85546875" bestFit="1" customWidth="1"/>
    <col min="30" max="30" width="26.85546875" bestFit="1" customWidth="1"/>
  </cols>
  <sheetData>
    <row r="1" spans="1:4" x14ac:dyDescent="0.25">
      <c r="A1" s="14" t="s">
        <v>25</v>
      </c>
      <c r="B1" t="s">
        <v>7</v>
      </c>
      <c r="D1" t="str">
        <f>"КП в риске "&amp;B1&amp;" ("&amp;MID(RIGHT(B3,2),1,1)&amp;")"</f>
        <v>КП в риске Банк ($)</v>
      </c>
    </row>
    <row r="3" spans="1:4" x14ac:dyDescent="0.25">
      <c r="A3" s="14" t="s">
        <v>14</v>
      </c>
      <c r="B3" t="s">
        <v>28</v>
      </c>
      <c r="C3" t="s">
        <v>29</v>
      </c>
      <c r="D3" t="s">
        <v>30</v>
      </c>
    </row>
    <row r="4" spans="1:4" x14ac:dyDescent="0.25">
      <c r="A4" s="16">
        <v>42370</v>
      </c>
      <c r="B4" s="15">
        <v>101680.0781118481</v>
      </c>
      <c r="C4" s="15">
        <v>17211.541698932695</v>
      </c>
      <c r="D4" s="15">
        <v>8861.6544897478198</v>
      </c>
    </row>
    <row r="5" spans="1:4" x14ac:dyDescent="0.25">
      <c r="A5" s="16">
        <v>42374</v>
      </c>
      <c r="B5" s="15">
        <v>101674.69108784216</v>
      </c>
      <c r="C5" s="15">
        <v>17206.154674926769</v>
      </c>
      <c r="D5" s="15">
        <v>8856.2674657418938</v>
      </c>
    </row>
    <row r="6" spans="1:4" x14ac:dyDescent="0.25">
      <c r="A6" s="16">
        <v>42375</v>
      </c>
      <c r="B6" s="15">
        <v>101673.34433184068</v>
      </c>
      <c r="C6" s="15">
        <v>17204.807918925289</v>
      </c>
      <c r="D6" s="15">
        <v>8854.9207097404123</v>
      </c>
    </row>
    <row r="7" spans="1:4" x14ac:dyDescent="0.25">
      <c r="A7" s="16">
        <v>42376</v>
      </c>
      <c r="B7" s="15">
        <v>101671.9975758392</v>
      </c>
      <c r="C7" s="15">
        <v>17203.461162923806</v>
      </c>
      <c r="D7" s="15">
        <v>8853.5739537389309</v>
      </c>
    </row>
    <row r="8" spans="1:4" x14ac:dyDescent="0.25">
      <c r="A8" s="16">
        <v>42377</v>
      </c>
      <c r="B8" s="15">
        <v>101670.65081983771</v>
      </c>
      <c r="C8" s="15">
        <v>17202.114406922326</v>
      </c>
      <c r="D8" s="15">
        <v>8852.2271977374494</v>
      </c>
    </row>
    <row r="9" spans="1:4" x14ac:dyDescent="0.25">
      <c r="A9" s="16" t="s">
        <v>15</v>
      </c>
      <c r="B9" s="15">
        <v>508370.76192720782</v>
      </c>
      <c r="C9" s="15">
        <v>86028.079862630882</v>
      </c>
      <c r="D9" s="15">
        <v>44278.643816706506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Лист2</vt:lpstr>
      <vt:lpstr>Лист3</vt:lpstr>
      <vt:lpstr>Лист1</vt:lpstr>
      <vt:lpstr>Рубли</vt:lpstr>
      <vt:lpstr>Дол</vt:lpstr>
    </vt:vector>
  </TitlesOfParts>
  <Company>excel2.ru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MMM</dc:creator>
  <cp:lastModifiedBy>Мария</cp:lastModifiedBy>
  <dcterms:created xsi:type="dcterms:W3CDTF">2011-05-10T12:10:13Z</dcterms:created>
  <dcterms:modified xsi:type="dcterms:W3CDTF">2016-03-20T09:51:21Z</dcterms:modified>
</cp:coreProperties>
</file>