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90" windowWidth="15480" windowHeight="11640" firstSheet="1" activeTab="1"/>
  </bookViews>
  <sheets>
    <sheet name="EXCEL2.RU (2)" sheetId="9" state="veryHidden" r:id="rId1"/>
    <sheet name="Лист2" sheetId="10" r:id="rId2"/>
    <sheet name="Лист3" sheetId="11" r:id="rId3"/>
  </sheets>
  <definedNames>
    <definedName name="anscount" hidden="1">2</definedName>
    <definedName name="limcount" hidden="1">2</definedName>
    <definedName name="sencount" hidden="1">4</definedName>
    <definedName name="дата" localSheetId="1">OFFSET(Лист2!$C$23,,Лист2!$I$5,,Лист2!$F$3)</definedName>
    <definedName name="суммаКП" localSheetId="1">OFFSET(Лист2!$C$24,,Лист2!$I$5,,Лист2!$F$3)</definedName>
    <definedName name="суммапар0" localSheetId="1">OFFSET(Лист2!$C$25,,Лист2!$I$5,,Лист2!$F$3)</definedName>
    <definedName name="суммапар30" localSheetId="1">OFFSET(Лист2!$C$26,,Лист2!$I$5,,Лист2!$F$3)</definedName>
  </definedNames>
  <calcPr calcId="145621"/>
</workbook>
</file>

<file path=xl/calcChain.xml><?xml version="1.0" encoding="utf-8"?>
<calcChain xmlns="http://schemas.openxmlformats.org/spreadsheetml/2006/main">
  <c r="H1" i="10" l="1"/>
  <c r="C24" i="10" l="1"/>
  <c r="C26" i="10" l="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I9" i="11"/>
  <c r="J9" i="11"/>
  <c r="K9" i="11"/>
  <c r="I10" i="11"/>
  <c r="J10" i="11"/>
  <c r="K10" i="11"/>
  <c r="I11" i="11"/>
  <c r="J11" i="11"/>
  <c r="K11" i="11"/>
  <c r="I12" i="11"/>
  <c r="J12" i="11"/>
  <c r="K12" i="11"/>
  <c r="I13" i="11"/>
  <c r="J13" i="11"/>
  <c r="K13" i="11"/>
  <c r="I14" i="11"/>
  <c r="J14" i="11"/>
  <c r="K14" i="11"/>
  <c r="I15" i="11"/>
  <c r="J15" i="11"/>
  <c r="K15" i="11"/>
  <c r="I16" i="11"/>
  <c r="J16" i="11"/>
  <c r="K16" i="11"/>
  <c r="I17" i="11"/>
  <c r="J17" i="11"/>
  <c r="K17" i="11"/>
  <c r="I18" i="11"/>
  <c r="J18" i="11"/>
  <c r="K18" i="11"/>
  <c r="I19" i="11"/>
  <c r="J19" i="11"/>
  <c r="K19" i="11"/>
  <c r="I20" i="11"/>
  <c r="J20" i="11"/>
  <c r="K20" i="11"/>
  <c r="I21" i="11"/>
  <c r="J21" i="11"/>
  <c r="K21" i="11"/>
  <c r="I22" i="11"/>
  <c r="J22" i="11"/>
  <c r="K22" i="11"/>
  <c r="I23" i="11"/>
  <c r="J23" i="11"/>
  <c r="K23" i="11"/>
  <c r="J8" i="11"/>
  <c r="K8" i="11"/>
  <c r="I8" i="11"/>
  <c r="D25" i="10"/>
  <c r="E25" i="10"/>
  <c r="F25" i="10"/>
  <c r="G25" i="10"/>
  <c r="H25" i="10"/>
  <c r="I25" i="10"/>
  <c r="J25" i="10"/>
  <c r="D26" i="10"/>
  <c r="E26" i="10"/>
  <c r="F26" i="10"/>
  <c r="G26" i="10"/>
  <c r="H26" i="10"/>
  <c r="I26" i="10"/>
  <c r="J26" i="10"/>
  <c r="C25" i="10"/>
  <c r="D24" i="10"/>
  <c r="E24" i="10"/>
  <c r="F24" i="10"/>
  <c r="G24" i="10"/>
  <c r="H24" i="10"/>
  <c r="I24" i="10"/>
  <c r="J24" i="10"/>
  <c r="E22" i="11"/>
  <c r="E23" i="11" s="1"/>
  <c r="E20" i="11"/>
  <c r="D20" i="11"/>
  <c r="D22" i="11" s="1"/>
  <c r="D23" i="11" s="1"/>
  <c r="E18" i="11"/>
  <c r="D18" i="11"/>
  <c r="C18" i="11"/>
  <c r="C20" i="11" s="1"/>
  <c r="E16" i="11"/>
  <c r="D16" i="11"/>
  <c r="C16" i="11"/>
  <c r="E14" i="11"/>
  <c r="E15" i="11" s="1"/>
  <c r="D14" i="11"/>
  <c r="D15" i="11" s="1"/>
  <c r="E12" i="11"/>
  <c r="D12" i="11"/>
  <c r="D13" i="11" s="1"/>
  <c r="C12" i="11"/>
  <c r="C14" i="11" s="1"/>
  <c r="C15" i="11" s="1"/>
  <c r="E21" i="11"/>
  <c r="E19" i="11"/>
  <c r="D19" i="11"/>
  <c r="E17" i="11"/>
  <c r="D17" i="11"/>
  <c r="C17" i="11"/>
  <c r="E13" i="11"/>
  <c r="E11" i="11"/>
  <c r="D11" i="11"/>
  <c r="C11" i="11"/>
  <c r="C9" i="11"/>
  <c r="D10" i="11"/>
  <c r="E10" i="11"/>
  <c r="C10" i="11"/>
  <c r="D9" i="11"/>
  <c r="E9" i="11"/>
  <c r="C22" i="11" l="1"/>
  <c r="C23" i="11" s="1"/>
  <c r="C21" i="11"/>
  <c r="C19" i="11"/>
  <c r="D21" i="11"/>
  <c r="C13" i="11"/>
</calcChain>
</file>

<file path=xl/sharedStrings.xml><?xml version="1.0" encoding="utf-8"?>
<sst xmlns="http://schemas.openxmlformats.org/spreadsheetml/2006/main" count="39" uniqueCount="14">
  <si>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</si>
  <si>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</si>
  <si>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</si>
  <si>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КП</t>
  </si>
  <si>
    <t>КП в риске</t>
  </si>
  <si>
    <t>Пар 0</t>
  </si>
  <si>
    <t>Пар 30</t>
  </si>
  <si>
    <t>Банк</t>
  </si>
  <si>
    <t>Номинал</t>
  </si>
  <si>
    <t>USD</t>
  </si>
  <si>
    <t>в USD</t>
  </si>
  <si>
    <t>в KGS</t>
  </si>
  <si>
    <t>номинал</t>
  </si>
  <si>
    <t>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</si>
</sst>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&quot;$&quot;* #,##0.00_);_(&quot;$&quot;* \(#,##0.00\);_(&quot;$&quot;* &quot;-&quot;??_);_(@_)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sz val="8"/>
      <name val="Helv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1"/>
    <xf numFmtId="0" fontId="6" fillId="3" borderId="0" xfId="1" applyFont="1" applyFill="1" applyAlignment="1">
      <alignment vertical="center" wrapText="1"/>
    </xf>
    <xf numFmtId="0" fontId="10" fillId="0" borderId="0" xfId="0" applyFont="1" applyFill="1" applyBorder="1"/>
    <xf numFmtId="14" fontId="10" fillId="0" borderId="0" xfId="0" applyNumberFormat="1" applyFont="1" applyFill="1" applyBorder="1"/>
    <xf numFmtId="0" fontId="0" fillId="0" borderId="0" xfId="0" applyAlignment="1">
      <alignment horizontal="center"/>
    </xf>
    <xf numFmtId="165" fontId="0" fillId="0" borderId="0" xfId="8" applyNumberFormat="1" applyFont="1"/>
    <xf numFmtId="165" fontId="0" fillId="0" borderId="0" xfId="0" applyNumberFormat="1"/>
    <xf numFmtId="3" fontId="10" fillId="0" borderId="0" xfId="0" applyNumberFormat="1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14" fontId="10" fillId="0" borderId="0" xfId="0" applyNumberFormat="1" applyFont="1" applyFill="1" applyBorder="1" applyProtection="1">
      <protection hidden="1"/>
    </xf>
    <xf numFmtId="0" fontId="0" fillId="0" borderId="0" xfId="0" applyProtection="1"/>
    <xf numFmtId="0" fontId="0" fillId="4" borderId="0" xfId="0" applyFill="1" applyProtection="1"/>
    <xf numFmtId="0" fontId="5" fillId="2" borderId="0" xfId="4" applyFont="1" applyFill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</cellXfs>
  <cellStyles count="9">
    <cellStyle name="Currency_TapePivot" xfId="3"/>
    <cellStyle name="Normal_ALLOC1" xfId="5"/>
    <cellStyle name="Гиперссылка" xfId="4" builtinId="8"/>
    <cellStyle name="Гиперссылка 2" xfId="2"/>
    <cellStyle name="Гиперссылка 3" xfId="7"/>
    <cellStyle name="Обычный" xfId="0" builtinId="0"/>
    <cellStyle name="Обычный 2" xfId="1"/>
    <cellStyle name="Обычный 3" xfId="6"/>
    <cellStyle name="Финансовый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Лист2!$H$1</c:f>
          <c:strCache>
            <c:ptCount val="1"/>
            <c:pt idx="0">
              <c:v>Кп в риске  Филиал</c:v>
            </c:pt>
          </c:strCache>
        </c:strRef>
      </c:tx>
      <c:layout>
        <c:manualLayout>
          <c:xMode val="edge"/>
          <c:yMode val="edge"/>
          <c:x val="0.34943335777753742"/>
          <c:y val="5.6907548262955417E-2"/>
        </c:manualLayout>
      </c:layout>
      <c:overlay val="0"/>
      <c:txPr>
        <a:bodyPr/>
        <a:lstStyle/>
        <a:p>
          <a:pPr algn="ctr">
            <a:defRPr/>
          </a:pPr>
          <a:endParaRPr lang="ru-RU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Лист2!$B$24</c:f>
              <c:strCache>
                <c:ptCount val="1"/>
                <c:pt idx="0">
                  <c:v>КП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0936329588014979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932584269662923E-2"/>
                  <c:y val="-4.2780740657011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925093632958802E-2"/>
                  <c:y val="-4.2780740657011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917602996254682E-2"/>
                  <c:y val="-4.2780740657011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921348314606745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6110933905317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Лист2!дата</c:f>
              <c:numCache>
                <c:formatCode>m/d/yyyy</c:formatCode>
                <c:ptCount val="4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</c:numCache>
            </c:numRef>
          </c:cat>
          <c:val>
            <c:numRef>
              <c:f>Лист2!суммаКП</c:f>
              <c:numCache>
                <c:formatCode>#,##0</c:formatCode>
                <c:ptCount val="4"/>
                <c:pt idx="0">
                  <c:v>3775000</c:v>
                </c:pt>
                <c:pt idx="1">
                  <c:v>3774950</c:v>
                </c:pt>
                <c:pt idx="2">
                  <c:v>3774900</c:v>
                </c:pt>
                <c:pt idx="3">
                  <c:v>3774850</c:v>
                </c:pt>
              </c:numCache>
            </c:numRef>
          </c:val>
        </c:ser>
        <c:ser>
          <c:idx val="1"/>
          <c:order val="1"/>
          <c:tx>
            <c:strRef>
              <c:f>Лист2!$B$25</c:f>
              <c:strCache>
                <c:ptCount val="1"/>
                <c:pt idx="0">
                  <c:v>Пар 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2472534870556773"/>
                  <c:y val="-1.426022854576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772172438602966"/>
                  <c:y val="-3.938946942694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201887706792925"/>
                  <c:y val="-9.5068190305104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468141042991813"/>
                  <c:y val="-8.6926666112526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0917424789586413"/>
                  <c:y val="-3.938946942694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5417413618670857E-2"/>
                  <c:y val="-7.87789388538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7928398187583199E-2"/>
                  <c:y val="1.1816840828084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3734753430212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Лист2!дата</c:f>
              <c:numCache>
                <c:formatCode>m/d/yyyy</c:formatCode>
                <c:ptCount val="4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</c:numCache>
            </c:numRef>
          </c:cat>
          <c:val>
            <c:numRef>
              <c:f>Лист2!суммапар0</c:f>
              <c:numCache>
                <c:formatCode>#,##0</c:formatCode>
                <c:ptCount val="4"/>
                <c:pt idx="0">
                  <c:v>639000</c:v>
                </c:pt>
                <c:pt idx="1">
                  <c:v>638950</c:v>
                </c:pt>
                <c:pt idx="2">
                  <c:v>638900</c:v>
                </c:pt>
                <c:pt idx="3">
                  <c:v>638850</c:v>
                </c:pt>
              </c:numCache>
            </c:numRef>
          </c:val>
        </c:ser>
        <c:ser>
          <c:idx val="2"/>
          <c:order val="2"/>
          <c:tx>
            <c:strRef>
              <c:f>Лист2!$B$26</c:f>
              <c:strCache>
                <c:ptCount val="1"/>
                <c:pt idx="0">
                  <c:v>Пар 30</c:v>
                </c:pt>
              </c:strCache>
            </c:strRef>
          </c:tx>
          <c:invertIfNegative val="0"/>
          <c:dLbls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Лист2!дата</c:f>
              <c:numCache>
                <c:formatCode>m/d/yyyy</c:formatCode>
                <c:ptCount val="4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</c:numCache>
            </c:numRef>
          </c:cat>
          <c:val>
            <c:numRef>
              <c:f>Лист2!суммапар30</c:f>
              <c:numCache>
                <c:formatCode>#,##0</c:formatCode>
                <c:ptCount val="4"/>
                <c:pt idx="0">
                  <c:v>329000</c:v>
                </c:pt>
                <c:pt idx="1">
                  <c:v>328950</c:v>
                </c:pt>
                <c:pt idx="2">
                  <c:v>328900</c:v>
                </c:pt>
                <c:pt idx="3">
                  <c:v>328850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945216"/>
        <c:axId val="111946752"/>
        <c:axId val="0"/>
      </c:bar3DChart>
      <c:dateAx>
        <c:axId val="111945216"/>
        <c:scaling>
          <c:orientation val="minMax"/>
        </c:scaling>
        <c:delete val="0"/>
        <c:axPos val="l"/>
        <c:numFmt formatCode="m/d/yyyy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accent1"/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txPr>
          <a:bodyPr/>
          <a:lstStyle/>
          <a:p>
            <a:pPr>
              <a:defRPr b="1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1946752"/>
        <c:crosses val="autoZero"/>
        <c:auto val="1"/>
        <c:lblOffset val="100"/>
        <c:baseTimeUnit val="days"/>
      </c:dateAx>
      <c:valAx>
        <c:axId val="111946752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11194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97744106210816"/>
          <c:y val="0.37106659535295611"/>
          <c:w val="0.12404129393155799"/>
          <c:h val="0.357688537493782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6" fmlaLink="$I$5" max="5" page="10" val="0"/>
</file>

<file path=xl/ctrlProps/ctrlProp2.xml><?xml version="1.0" encoding="utf-8"?>
<formControlPr xmlns="http://schemas.microsoft.com/office/spreadsheetml/2009/9/main" objectType="Scroll" dx="16" fmlaLink="$F$3" horiz="1" max="100" page="10" val="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3</xdr:row>
          <xdr:rowOff>95249</xdr:rowOff>
        </xdr:from>
        <xdr:to>
          <xdr:col>8</xdr:col>
          <xdr:colOff>323850</xdr:colOff>
          <xdr:row>7</xdr:row>
          <xdr:rowOff>28575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381001</xdr:colOff>
          <xdr:row>2</xdr:row>
          <xdr:rowOff>114300</xdr:rowOff>
        </xdr:from>
        <xdr:to>
          <xdr:col>4</xdr:col>
          <xdr:colOff>561976</xdr:colOff>
          <xdr:row>3</xdr:row>
          <xdr:rowOff>66675</xdr:rowOff>
        </xdr:to>
        <xdr:sp macro="" textlink="">
          <xdr:nvSpPr>
            <xdr:cNvPr id="4098" name="Scroll Ba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333373</xdr:colOff>
      <xdr:row>3</xdr:row>
      <xdr:rowOff>80963</xdr:rowOff>
    </xdr:from>
    <xdr:to>
      <xdr:col>8</xdr:col>
      <xdr:colOff>142875</xdr:colOff>
      <xdr:row>20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2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13" t="s">
        <v>0</v>
      </c>
      <c r="B1" s="13"/>
      <c r="C1" s="13"/>
      <c r="D1" s="13"/>
      <c r="E1" s="13"/>
      <c r="F1" s="13"/>
      <c r="G1" s="13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J26"/>
  <sheetViews>
    <sheetView showGridLines="0" tabSelected="1" workbookViewId="0">
      <selection activeCell="J14" sqref="J14"/>
    </sheetView>
  </sheetViews>
  <sheetFormatPr defaultRowHeight="15" x14ac:dyDescent="0.25"/>
  <cols>
    <col min="1" max="1" width="13.7109375" customWidth="1"/>
    <col min="2" max="3" width="10.140625" bestFit="1" customWidth="1"/>
    <col min="4" max="4" width="10.5703125" bestFit="1" customWidth="1"/>
    <col min="5" max="16" width="10.140625" bestFit="1" customWidth="1"/>
  </cols>
  <sheetData>
    <row r="1" spans="2:10" x14ac:dyDescent="0.25">
      <c r="G1" s="12" t="s">
        <v>13</v>
      </c>
      <c r="H1" t="str">
        <f>"Кп в риске  "&amp;G1</f>
        <v>Кп в риске  Филиал</v>
      </c>
    </row>
    <row r="2" spans="2:10" x14ac:dyDescent="0.25">
      <c r="C2" s="5"/>
      <c r="D2" s="5"/>
    </row>
    <row r="3" spans="2:10" x14ac:dyDescent="0.25">
      <c r="B3" s="4"/>
      <c r="F3" s="11">
        <v>4</v>
      </c>
    </row>
    <row r="4" spans="2:10" x14ac:dyDescent="0.25">
      <c r="B4" s="4"/>
    </row>
    <row r="5" spans="2:10" x14ac:dyDescent="0.25">
      <c r="B5" s="4"/>
      <c r="I5" s="11">
        <v>0</v>
      </c>
    </row>
    <row r="6" spans="2:10" x14ac:dyDescent="0.25">
      <c r="B6" s="4"/>
    </row>
    <row r="7" spans="2:10" x14ac:dyDescent="0.25">
      <c r="B7" s="4"/>
    </row>
    <row r="8" spans="2:10" x14ac:dyDescent="0.25">
      <c r="B8" s="4"/>
      <c r="J8" s="15" t="s">
        <v>11</v>
      </c>
    </row>
    <row r="9" spans="2:10" x14ac:dyDescent="0.25">
      <c r="B9" s="4"/>
    </row>
    <row r="10" spans="2:10" x14ac:dyDescent="0.25">
      <c r="B10" s="4"/>
    </row>
    <row r="11" spans="2:10" ht="15.75" customHeight="1" x14ac:dyDescent="0.25">
      <c r="B11" s="4"/>
    </row>
    <row r="12" spans="2:10" x14ac:dyDescent="0.25">
      <c r="B12" s="4"/>
    </row>
    <row r="13" spans="2:10" x14ac:dyDescent="0.25">
      <c r="B13" s="4"/>
    </row>
    <row r="14" spans="2:10" x14ac:dyDescent="0.25">
      <c r="B14" s="4"/>
    </row>
    <row r="15" spans="2:10" x14ac:dyDescent="0.25">
      <c r="B15" s="4"/>
    </row>
    <row r="16" spans="2:10" x14ac:dyDescent="0.25">
      <c r="B16" s="4"/>
    </row>
    <row r="17" spans="2:10" x14ac:dyDescent="0.25">
      <c r="B17" s="4"/>
    </row>
    <row r="18" spans="2:10" x14ac:dyDescent="0.25">
      <c r="B18" s="4"/>
    </row>
    <row r="22" spans="2:10" x14ac:dyDescent="0.25">
      <c r="B22" s="3"/>
      <c r="C22" s="3"/>
      <c r="D22" s="3" t="s">
        <v>4</v>
      </c>
      <c r="E22" s="3"/>
      <c r="F22" s="3"/>
      <c r="G22" s="3"/>
    </row>
    <row r="23" spans="2:10" x14ac:dyDescent="0.25">
      <c r="B23" s="9"/>
      <c r="C23" s="10">
        <v>42370</v>
      </c>
      <c r="D23" s="10">
        <v>42371</v>
      </c>
      <c r="E23" s="10">
        <v>42372</v>
      </c>
      <c r="F23" s="10">
        <v>42373</v>
      </c>
      <c r="G23" s="10">
        <v>42374</v>
      </c>
      <c r="H23" s="10">
        <v>42375</v>
      </c>
      <c r="I23" s="10">
        <v>42376</v>
      </c>
      <c r="J23" s="10">
        <v>42377</v>
      </c>
    </row>
    <row r="24" spans="2:10" x14ac:dyDescent="0.25">
      <c r="B24" s="9" t="s">
        <v>3</v>
      </c>
      <c r="C24" s="8">
        <f>SUMIFS(Лист3!$C:$C,Лист3!$B:$B,C23,Лист3!$A:$A,$G$1)</f>
        <v>3775000</v>
      </c>
      <c r="D24" s="8">
        <f>SUMIFS(Лист3!$C:$C,Лист3!$B:$B,D23,Лист3!$A:$A,$G$1)</f>
        <v>3774950</v>
      </c>
      <c r="E24" s="8">
        <f>SUMIFS(Лист3!$C:$C,Лист3!$B:$B,E23,Лист3!$A:$A,$G$1)</f>
        <v>3774900</v>
      </c>
      <c r="F24" s="8">
        <f>SUMIFS(Лист3!$C:$C,Лист3!$B:$B,F23,Лист3!$A:$A,$G$1)</f>
        <v>3774850</v>
      </c>
      <c r="G24" s="8">
        <f>SUMIFS(Лист3!$C:$C,Лист3!$B:$B,G23,Лист3!$A:$A,$G$1)</f>
        <v>3774800</v>
      </c>
      <c r="H24" s="8">
        <f>SUMIFS(Лист3!$C:$C,Лист3!$B:$B,H23,Лист3!$A:$A,$G$1)</f>
        <v>3774750</v>
      </c>
      <c r="I24" s="8">
        <f>SUMIFS(Лист3!$C:$C,Лист3!$B:$B,I23,Лист3!$A:$A,$G$1)</f>
        <v>3774700</v>
      </c>
      <c r="J24" s="8">
        <f>SUMIFS(Лист3!$C:$C,Лист3!$B:$B,J23,Лист3!$A:$A,$G$1)</f>
        <v>3774650</v>
      </c>
    </row>
    <row r="25" spans="2:10" x14ac:dyDescent="0.25">
      <c r="B25" s="9" t="s">
        <v>5</v>
      </c>
      <c r="C25" s="8">
        <f>SUMIFS(Лист3!$D:$D,Лист3!$B:$B,C23,Лист3!$A:$A,$G$1)</f>
        <v>639000</v>
      </c>
      <c r="D25" s="8">
        <f>SUMIFS(Лист3!$D:$D,Лист3!$B:$B,D23,Лист3!$A:$A,$G$1)</f>
        <v>638950</v>
      </c>
      <c r="E25" s="8">
        <f>SUMIFS(Лист3!$D:$D,Лист3!$B:$B,E23,Лист3!$A:$A,$G$1)</f>
        <v>638900</v>
      </c>
      <c r="F25" s="8">
        <f>SUMIFS(Лист3!$D:$D,Лист3!$B:$B,F23,Лист3!$A:$A,$G$1)</f>
        <v>638850</v>
      </c>
      <c r="G25" s="8">
        <f>SUMIFS(Лист3!$D:$D,Лист3!$B:$B,G23,Лист3!$A:$A,$G$1)</f>
        <v>638800</v>
      </c>
      <c r="H25" s="8">
        <f>SUMIFS(Лист3!$D:$D,Лист3!$B:$B,H23,Лист3!$A:$A,$G$1)</f>
        <v>638750</v>
      </c>
      <c r="I25" s="8">
        <f>SUMIFS(Лист3!$D:$D,Лист3!$B:$B,I23,Лист3!$A:$A,$G$1)</f>
        <v>638700</v>
      </c>
      <c r="J25" s="8">
        <f>SUMIFS(Лист3!$D:$D,Лист3!$B:$B,J23,Лист3!$A:$A,$G$1)</f>
        <v>638650</v>
      </c>
    </row>
    <row r="26" spans="2:10" x14ac:dyDescent="0.25">
      <c r="B26" s="9" t="s">
        <v>6</v>
      </c>
      <c r="C26" s="8">
        <f>SUMIFS(Лист3!$E:$E,Лист3!$B:$B,C23,Лист3!$A:$A,$G$1)</f>
        <v>329000</v>
      </c>
      <c r="D26" s="8">
        <f>SUMIFS(Лист3!$E:$E,Лист3!$B:$B,D23,Лист3!$A:$A,$G$1)</f>
        <v>328950</v>
      </c>
      <c r="E26" s="8">
        <f>SUMIFS(Лист3!$E:$E,Лист3!$B:$B,E23,Лист3!$A:$A,$G$1)</f>
        <v>328900</v>
      </c>
      <c r="F26" s="8">
        <f>SUMIFS(Лист3!$E:$E,Лист3!$B:$B,F23,Лист3!$A:$A,$G$1)</f>
        <v>328850</v>
      </c>
      <c r="G26" s="8">
        <f>SUMIFS(Лист3!$E:$E,Лист3!$B:$B,G23,Лист3!$A:$A,$G$1)</f>
        <v>328800</v>
      </c>
      <c r="H26" s="8">
        <f>SUMIFS(Лист3!$E:$E,Лист3!$B:$B,H23,Лист3!$A:$A,$G$1)</f>
        <v>328750</v>
      </c>
      <c r="I26" s="8">
        <f>SUMIFS(Лист3!$E:$E,Лист3!$B:$B,I23,Лист3!$A:$A,$G$1)</f>
        <v>328700</v>
      </c>
      <c r="J26" s="8">
        <f>SUMIFS(Лист3!$E:$E,Лист3!$B:$B,J23,Лист3!$A:$A,$G$1)</f>
        <v>328650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8</xdr:col>
                    <xdr:colOff>152400</xdr:colOff>
                    <xdr:row>3</xdr:row>
                    <xdr:rowOff>95250</xdr:rowOff>
                  </from>
                  <to>
                    <xdr:col>8</xdr:col>
                    <xdr:colOff>323850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Scroll Bar 2">
              <controlPr defaultSize="0" autoPict="0">
                <anchor moveWithCells="1">
                  <from>
                    <xdr:col>2</xdr:col>
                    <xdr:colOff>381000</xdr:colOff>
                    <xdr:row>2</xdr:row>
                    <xdr:rowOff>114300</xdr:rowOff>
                  </from>
                  <to>
                    <xdr:col>4</xdr:col>
                    <xdr:colOff>561975</xdr:colOff>
                    <xdr:row>3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Лист3!$A$8:$A$9</xm:f>
          </x14:formula1>
          <xm:sqref>G1</xm:sqref>
        </x14:dataValidation>
        <x14:dataValidation type="list" allowBlank="1" showInputMessage="1" showErrorMessage="1">
          <x14:formula1>
            <xm:f>Лист3!$F$2:$F$4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K23"/>
  <sheetViews>
    <sheetView workbookViewId="0">
      <selection activeCell="A23" activeCellId="6" sqref="A11 A13 A15 A17 A19 A21 A23"/>
    </sheetView>
  </sheetViews>
  <sheetFormatPr defaultRowHeight="15" x14ac:dyDescent="0.25"/>
  <cols>
    <col min="2" max="2" width="10.140625" bestFit="1" customWidth="1"/>
    <col min="3" max="4" width="14.7109375" bestFit="1" customWidth="1"/>
    <col min="5" max="5" width="13.28515625" bestFit="1" customWidth="1"/>
    <col min="6" max="6" width="12" bestFit="1" customWidth="1"/>
    <col min="9" max="9" width="10.5703125" bestFit="1" customWidth="1"/>
    <col min="10" max="10" width="11" customWidth="1"/>
  </cols>
  <sheetData>
    <row r="2" spans="1:11" x14ac:dyDescent="0.25">
      <c r="F2" t="s">
        <v>10</v>
      </c>
    </row>
    <row r="3" spans="1:11" x14ac:dyDescent="0.25">
      <c r="F3" t="s">
        <v>11</v>
      </c>
    </row>
    <row r="4" spans="1:11" x14ac:dyDescent="0.25">
      <c r="F4" t="s">
        <v>12</v>
      </c>
      <c r="I4">
        <v>74.252499999999998</v>
      </c>
    </row>
    <row r="6" spans="1:11" x14ac:dyDescent="0.25">
      <c r="F6" s="14" t="s">
        <v>8</v>
      </c>
      <c r="G6" s="14"/>
      <c r="H6" s="14"/>
      <c r="I6" s="14" t="s">
        <v>9</v>
      </c>
      <c r="J6" s="14"/>
      <c r="K6" s="14"/>
    </row>
    <row r="7" spans="1:11" x14ac:dyDescent="0.25">
      <c r="C7" s="5" t="s">
        <v>3</v>
      </c>
      <c r="D7" s="5" t="s">
        <v>5</v>
      </c>
      <c r="E7" s="5" t="s">
        <v>6</v>
      </c>
      <c r="F7" s="5" t="s">
        <v>3</v>
      </c>
      <c r="G7" s="5" t="s">
        <v>5</v>
      </c>
      <c r="H7" s="5" t="s">
        <v>6</v>
      </c>
      <c r="I7" s="5" t="s">
        <v>3</v>
      </c>
      <c r="J7" s="5" t="s">
        <v>5</v>
      </c>
      <c r="K7" s="5" t="s">
        <v>6</v>
      </c>
    </row>
    <row r="8" spans="1:11" x14ac:dyDescent="0.25">
      <c r="A8" t="s">
        <v>7</v>
      </c>
      <c r="B8" s="4">
        <v>42370</v>
      </c>
      <c r="C8" s="6">
        <v>7550000</v>
      </c>
      <c r="D8" s="6">
        <v>1278000</v>
      </c>
      <c r="E8" s="6">
        <v>658000</v>
      </c>
      <c r="F8" s="7">
        <f>C8/2</f>
        <v>3775000</v>
      </c>
      <c r="I8" s="7">
        <f>C8/$I$4</f>
        <v>101680.0781118481</v>
      </c>
      <c r="J8" s="7">
        <f t="shared" ref="J8:K8" si="0">D8/$I$4</f>
        <v>17211.541698932695</v>
      </c>
      <c r="K8" s="7">
        <f t="shared" si="0"/>
        <v>8861.6544897478198</v>
      </c>
    </row>
    <row r="9" spans="1:11" x14ac:dyDescent="0.25">
      <c r="A9" t="s">
        <v>13</v>
      </c>
      <c r="B9" s="4">
        <v>42370</v>
      </c>
      <c r="C9" s="6">
        <f>C8/2</f>
        <v>3775000</v>
      </c>
      <c r="D9" s="6">
        <f t="shared" ref="D9:E9" si="1">D8/2</f>
        <v>639000</v>
      </c>
      <c r="E9" s="6">
        <f t="shared" si="1"/>
        <v>329000</v>
      </c>
      <c r="F9" s="7">
        <f t="shared" ref="F9:F23" si="2">C9/2</f>
        <v>1887500</v>
      </c>
      <c r="I9" s="7">
        <f t="shared" ref="I9:I23" si="3">C9/$I$4</f>
        <v>50840.039055924048</v>
      </c>
      <c r="J9" s="7">
        <f t="shared" ref="J9:J23" si="4">D9/$I$4</f>
        <v>8605.7708494663475</v>
      </c>
      <c r="K9" s="7">
        <f t="shared" ref="K9:K23" si="5">E9/$I$4</f>
        <v>4430.8272448739099</v>
      </c>
    </row>
    <row r="10" spans="1:11" x14ac:dyDescent="0.25">
      <c r="A10" t="s">
        <v>7</v>
      </c>
      <c r="B10" s="4">
        <v>42371</v>
      </c>
      <c r="C10" s="6">
        <f>C8-100</f>
        <v>7549900</v>
      </c>
      <c r="D10" s="6">
        <f t="shared" ref="D10:E22" si="6">D8-100</f>
        <v>1277900</v>
      </c>
      <c r="E10" s="6">
        <f t="shared" si="6"/>
        <v>657900</v>
      </c>
      <c r="F10" s="7">
        <f t="shared" si="2"/>
        <v>3774950</v>
      </c>
      <c r="I10" s="7">
        <f t="shared" si="3"/>
        <v>101678.73135584661</v>
      </c>
      <c r="J10" s="7">
        <f t="shared" si="4"/>
        <v>17210.194942931215</v>
      </c>
      <c r="K10" s="7">
        <f t="shared" si="5"/>
        <v>8860.3077337463383</v>
      </c>
    </row>
    <row r="11" spans="1:11" x14ac:dyDescent="0.25">
      <c r="A11" t="s">
        <v>13</v>
      </c>
      <c r="B11" s="4">
        <v>42371</v>
      </c>
      <c r="C11" s="6">
        <f>C10/2</f>
        <v>3774950</v>
      </c>
      <c r="D11" s="6">
        <f t="shared" ref="D11" si="7">D10/2</f>
        <v>638950</v>
      </c>
      <c r="E11" s="6">
        <f t="shared" ref="E11" si="8">E10/2</f>
        <v>328950</v>
      </c>
      <c r="F11" s="7">
        <f t="shared" si="2"/>
        <v>1887475</v>
      </c>
      <c r="I11" s="7">
        <f t="shared" si="3"/>
        <v>50839.365677923306</v>
      </c>
      <c r="J11" s="7">
        <f t="shared" si="4"/>
        <v>8605.0974714656077</v>
      </c>
      <c r="K11" s="7">
        <f t="shared" si="5"/>
        <v>4430.1538668731691</v>
      </c>
    </row>
    <row r="12" spans="1:11" x14ac:dyDescent="0.25">
      <c r="A12" t="s">
        <v>7</v>
      </c>
      <c r="B12" s="4">
        <v>42372</v>
      </c>
      <c r="C12" s="6">
        <f>C10-100</f>
        <v>7549800</v>
      </c>
      <c r="D12" s="6">
        <f t="shared" si="6"/>
        <v>1277800</v>
      </c>
      <c r="E12" s="6">
        <f t="shared" si="6"/>
        <v>657800</v>
      </c>
      <c r="F12" s="7">
        <f t="shared" si="2"/>
        <v>3774900</v>
      </c>
      <c r="I12" s="7">
        <f t="shared" si="3"/>
        <v>101677.38459984513</v>
      </c>
      <c r="J12" s="7">
        <f t="shared" si="4"/>
        <v>17208.848186929732</v>
      </c>
      <c r="K12" s="7">
        <f t="shared" si="5"/>
        <v>8858.9609777448568</v>
      </c>
    </row>
    <row r="13" spans="1:11" x14ac:dyDescent="0.25">
      <c r="A13" t="s">
        <v>13</v>
      </c>
      <c r="B13" s="4">
        <v>42372</v>
      </c>
      <c r="C13" s="6">
        <f>C12/2</f>
        <v>3774900</v>
      </c>
      <c r="D13" s="6">
        <f t="shared" ref="D13" si="9">D12/2</f>
        <v>638900</v>
      </c>
      <c r="E13" s="6">
        <f t="shared" ref="E13" si="10">E12/2</f>
        <v>328900</v>
      </c>
      <c r="F13" s="7">
        <f t="shared" si="2"/>
        <v>1887450</v>
      </c>
      <c r="I13" s="7">
        <f t="shared" si="3"/>
        <v>50838.692299922564</v>
      </c>
      <c r="J13" s="7">
        <f t="shared" si="4"/>
        <v>8604.424093464866</v>
      </c>
      <c r="K13" s="7">
        <f t="shared" si="5"/>
        <v>4429.4804888724284</v>
      </c>
    </row>
    <row r="14" spans="1:11" x14ac:dyDescent="0.25">
      <c r="A14" t="s">
        <v>7</v>
      </c>
      <c r="B14" s="4">
        <v>42373</v>
      </c>
      <c r="C14" s="6">
        <f>C12-100</f>
        <v>7549700</v>
      </c>
      <c r="D14" s="6">
        <f t="shared" si="6"/>
        <v>1277700</v>
      </c>
      <c r="E14" s="6">
        <f t="shared" si="6"/>
        <v>657700</v>
      </c>
      <c r="F14" s="7">
        <f t="shared" si="2"/>
        <v>3774850</v>
      </c>
      <c r="I14" s="7">
        <f t="shared" si="3"/>
        <v>101676.03784384365</v>
      </c>
      <c r="J14" s="7">
        <f t="shared" si="4"/>
        <v>17207.501430928252</v>
      </c>
      <c r="K14" s="7">
        <f t="shared" si="5"/>
        <v>8857.6142217433753</v>
      </c>
    </row>
    <row r="15" spans="1:11" x14ac:dyDescent="0.25">
      <c r="A15" t="s">
        <v>13</v>
      </c>
      <c r="B15" s="4">
        <v>42373</v>
      </c>
      <c r="C15" s="6">
        <f>C14/2</f>
        <v>3774850</v>
      </c>
      <c r="D15" s="6">
        <f t="shared" ref="D15" si="11">D14/2</f>
        <v>638850</v>
      </c>
      <c r="E15" s="6">
        <f t="shared" ref="E15" si="12">E14/2</f>
        <v>328850</v>
      </c>
      <c r="F15" s="7">
        <f t="shared" si="2"/>
        <v>1887425</v>
      </c>
      <c r="I15" s="7">
        <f t="shared" si="3"/>
        <v>50838.018921921823</v>
      </c>
      <c r="J15" s="7">
        <f t="shared" si="4"/>
        <v>8603.7507154641262</v>
      </c>
      <c r="K15" s="7">
        <f t="shared" si="5"/>
        <v>4428.8071108716877</v>
      </c>
    </row>
    <row r="16" spans="1:11" x14ac:dyDescent="0.25">
      <c r="A16" t="s">
        <v>7</v>
      </c>
      <c r="B16" s="4">
        <v>42374</v>
      </c>
      <c r="C16" s="6">
        <f>C14-100</f>
        <v>7549600</v>
      </c>
      <c r="D16" s="6">
        <f t="shared" si="6"/>
        <v>1277600</v>
      </c>
      <c r="E16" s="6">
        <f t="shared" si="6"/>
        <v>657600</v>
      </c>
      <c r="F16" s="7">
        <f t="shared" si="2"/>
        <v>3774800</v>
      </c>
      <c r="I16" s="7">
        <f t="shared" si="3"/>
        <v>101674.69108784216</v>
      </c>
      <c r="J16" s="7">
        <f t="shared" si="4"/>
        <v>17206.154674926769</v>
      </c>
      <c r="K16" s="7">
        <f t="shared" si="5"/>
        <v>8856.2674657418938</v>
      </c>
    </row>
    <row r="17" spans="1:11" x14ac:dyDescent="0.25">
      <c r="A17" t="s">
        <v>13</v>
      </c>
      <c r="B17" s="4">
        <v>42374</v>
      </c>
      <c r="C17" s="6">
        <f>C16/2</f>
        <v>3774800</v>
      </c>
      <c r="D17" s="6">
        <f t="shared" ref="D17" si="13">D16/2</f>
        <v>638800</v>
      </c>
      <c r="E17" s="6">
        <f t="shared" ref="E17" si="14">E16/2</f>
        <v>328800</v>
      </c>
      <c r="F17" s="7">
        <f t="shared" si="2"/>
        <v>1887400</v>
      </c>
      <c r="I17" s="7">
        <f t="shared" si="3"/>
        <v>50837.345543921081</v>
      </c>
      <c r="J17" s="7">
        <f t="shared" si="4"/>
        <v>8603.0773374633845</v>
      </c>
      <c r="K17" s="7">
        <f t="shared" si="5"/>
        <v>4428.1337328709469</v>
      </c>
    </row>
    <row r="18" spans="1:11" x14ac:dyDescent="0.25">
      <c r="A18" t="s">
        <v>7</v>
      </c>
      <c r="B18" s="4">
        <v>42375</v>
      </c>
      <c r="C18" s="6">
        <f>C16-100</f>
        <v>7549500</v>
      </c>
      <c r="D18" s="6">
        <f t="shared" si="6"/>
        <v>1277500</v>
      </c>
      <c r="E18" s="6">
        <f t="shared" si="6"/>
        <v>657500</v>
      </c>
      <c r="F18" s="7">
        <f t="shared" si="2"/>
        <v>3774750</v>
      </c>
      <c r="I18" s="7">
        <f t="shared" si="3"/>
        <v>101673.34433184068</v>
      </c>
      <c r="J18" s="7">
        <f t="shared" si="4"/>
        <v>17204.807918925289</v>
      </c>
      <c r="K18" s="7">
        <f t="shared" si="5"/>
        <v>8854.9207097404123</v>
      </c>
    </row>
    <row r="19" spans="1:11" x14ac:dyDescent="0.25">
      <c r="A19" t="s">
        <v>13</v>
      </c>
      <c r="B19" s="4">
        <v>42375</v>
      </c>
      <c r="C19" s="6">
        <f>C18/2</f>
        <v>3774750</v>
      </c>
      <c r="D19" s="6">
        <f t="shared" ref="D19" si="15">D18/2</f>
        <v>638750</v>
      </c>
      <c r="E19" s="6">
        <f t="shared" ref="E19" si="16">E18/2</f>
        <v>328750</v>
      </c>
      <c r="F19" s="7">
        <f t="shared" si="2"/>
        <v>1887375</v>
      </c>
      <c r="I19" s="7">
        <f t="shared" si="3"/>
        <v>50836.672165920339</v>
      </c>
      <c r="J19" s="7">
        <f t="shared" si="4"/>
        <v>8602.4039594626447</v>
      </c>
      <c r="K19" s="7">
        <f t="shared" si="5"/>
        <v>4427.4603548702062</v>
      </c>
    </row>
    <row r="20" spans="1:11" x14ac:dyDescent="0.25">
      <c r="A20" t="s">
        <v>7</v>
      </c>
      <c r="B20" s="4">
        <v>42376</v>
      </c>
      <c r="C20" s="6">
        <f>C18-100</f>
        <v>7549400</v>
      </c>
      <c r="D20" s="6">
        <f t="shared" si="6"/>
        <v>1277400</v>
      </c>
      <c r="E20" s="6">
        <f t="shared" si="6"/>
        <v>657400</v>
      </c>
      <c r="F20" s="7">
        <f t="shared" si="2"/>
        <v>3774700</v>
      </c>
      <c r="I20" s="7">
        <f t="shared" si="3"/>
        <v>101671.9975758392</v>
      </c>
      <c r="J20" s="7">
        <f t="shared" si="4"/>
        <v>17203.461162923806</v>
      </c>
      <c r="K20" s="7">
        <f t="shared" si="5"/>
        <v>8853.5739537389309</v>
      </c>
    </row>
    <row r="21" spans="1:11" x14ac:dyDescent="0.25">
      <c r="A21" t="s">
        <v>13</v>
      </c>
      <c r="B21" s="4">
        <v>42376</v>
      </c>
      <c r="C21" s="6">
        <f>C20/2</f>
        <v>3774700</v>
      </c>
      <c r="D21" s="6">
        <f t="shared" ref="D21" si="17">D20/2</f>
        <v>638700</v>
      </c>
      <c r="E21" s="6">
        <f t="shared" ref="E21" si="18">E20/2</f>
        <v>328700</v>
      </c>
      <c r="F21" s="7">
        <f t="shared" si="2"/>
        <v>1887350</v>
      </c>
      <c r="I21" s="7">
        <f t="shared" si="3"/>
        <v>50835.998787919598</v>
      </c>
      <c r="J21" s="7">
        <f t="shared" si="4"/>
        <v>8601.7305814619031</v>
      </c>
      <c r="K21" s="7">
        <f t="shared" si="5"/>
        <v>4426.7869768694654</v>
      </c>
    </row>
    <row r="22" spans="1:11" x14ac:dyDescent="0.25">
      <c r="A22" t="s">
        <v>7</v>
      </c>
      <c r="B22" s="4">
        <v>42377</v>
      </c>
      <c r="C22" s="6">
        <f>C20-100</f>
        <v>7549300</v>
      </c>
      <c r="D22" s="6">
        <f t="shared" si="6"/>
        <v>1277300</v>
      </c>
      <c r="E22" s="6">
        <f t="shared" si="6"/>
        <v>657300</v>
      </c>
      <c r="F22" s="7">
        <f t="shared" si="2"/>
        <v>3774650</v>
      </c>
      <c r="I22" s="7">
        <f t="shared" si="3"/>
        <v>101670.65081983771</v>
      </c>
      <c r="J22" s="7">
        <f t="shared" si="4"/>
        <v>17202.114406922326</v>
      </c>
      <c r="K22" s="7">
        <f t="shared" si="5"/>
        <v>8852.2271977374494</v>
      </c>
    </row>
    <row r="23" spans="1:11" x14ac:dyDescent="0.25">
      <c r="A23" t="s">
        <v>13</v>
      </c>
      <c r="B23" s="4">
        <v>42377</v>
      </c>
      <c r="C23" s="6">
        <f>C22/2</f>
        <v>3774650</v>
      </c>
      <c r="D23" s="6">
        <f t="shared" ref="D23" si="19">D22/2</f>
        <v>638650</v>
      </c>
      <c r="E23" s="6">
        <f t="shared" ref="E23" si="20">E22/2</f>
        <v>328650</v>
      </c>
      <c r="F23" s="7">
        <f t="shared" si="2"/>
        <v>1887325</v>
      </c>
      <c r="I23" s="7">
        <f t="shared" si="3"/>
        <v>50835.325409918856</v>
      </c>
      <c r="J23" s="7">
        <f t="shared" si="4"/>
        <v>8601.0572034611632</v>
      </c>
      <c r="K23" s="7">
        <f t="shared" si="5"/>
        <v>4426.1135988687247</v>
      </c>
    </row>
  </sheetData>
  <mergeCells count="2"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excel2.ru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Admin</cp:lastModifiedBy>
  <dcterms:created xsi:type="dcterms:W3CDTF">2011-05-10T12:10:13Z</dcterms:created>
  <dcterms:modified xsi:type="dcterms:W3CDTF">2016-03-19T15:47:17Z</dcterms:modified>
</cp:coreProperties>
</file>