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 activeTab="1"/>
  </bookViews>
  <sheets>
    <sheet name="Nädalad Q1" sheetId="1" r:id="rId1"/>
    <sheet name="Nädalad Q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" l="1" a="1"/>
  <c r="T4" i="2" a="1"/>
  <c r="V4" i="2" a="1"/>
  <c r="X4" i="2" a="1"/>
  <c r="Z4" i="2" a="1"/>
  <c r="AD4" i="2" a="1"/>
  <c r="Y4" i="2" a="1"/>
  <c r="AB4" i="2" a="1"/>
  <c r="U4" i="2" a="1"/>
  <c r="W4" i="2" a="1"/>
  <c r="AA4" i="2" a="1"/>
  <c r="AC4" i="2" a="1"/>
  <c r="AE4" i="2" a="1"/>
  <c r="S4" i="2" l="1"/>
  <c r="AE4" i="2"/>
  <c r="AC4" i="2"/>
  <c r="AA4" i="2"/>
  <c r="W4" i="2"/>
  <c r="U4" i="2"/>
  <c r="AB4" i="2"/>
  <c r="Y4" i="2"/>
  <c r="AD4" i="2"/>
  <c r="Z4" i="2"/>
  <c r="X4" i="2"/>
  <c r="V4" i="2"/>
  <c r="T4" i="2"/>
  <c r="T4" i="1" l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S4" i="1" a="1"/>
  <c r="S4" i="1" s="1"/>
  <c r="AB3" i="1" l="1"/>
  <c r="AB3" i="2" s="1"/>
  <c r="X3" i="1"/>
  <c r="X3" i="2" s="1"/>
  <c r="AA3" i="1" l="1"/>
  <c r="AA3" i="2" s="1"/>
  <c r="Z3" i="1"/>
  <c r="Z3" i="2" s="1"/>
  <c r="Y3" i="1"/>
  <c r="Y3" i="2" s="1"/>
  <c r="W3" i="1"/>
  <c r="W3" i="2" s="1"/>
  <c r="V3" i="1"/>
  <c r="V3" i="2" s="1"/>
  <c r="U3" i="1"/>
  <c r="U3" i="2" s="1"/>
  <c r="T3" i="1"/>
  <c r="T3" i="2" s="1"/>
  <c r="S3" i="1"/>
  <c r="S3" i="2" s="1"/>
</calcChain>
</file>

<file path=xl/sharedStrings.xml><?xml version="1.0" encoding="utf-8"?>
<sst xmlns="http://schemas.openxmlformats.org/spreadsheetml/2006/main" count="45" uniqueCount="20">
  <si>
    <t>Töö alustamise kuupäev</t>
  </si>
  <si>
    <t>ET</t>
  </si>
  <si>
    <t>№</t>
  </si>
  <si>
    <t>Kim</t>
  </si>
  <si>
    <t>NN</t>
  </si>
  <si>
    <t>Perekonnanimi</t>
  </si>
  <si>
    <t>Eesnimi</t>
  </si>
  <si>
    <t>Vasserman</t>
  </si>
  <si>
    <t>MP</t>
  </si>
  <si>
    <t>TO</t>
  </si>
  <si>
    <t>EA</t>
  </si>
  <si>
    <t>SK</t>
  </si>
  <si>
    <t>KT</t>
  </si>
  <si>
    <t>H</t>
  </si>
  <si>
    <t>P</t>
  </si>
  <si>
    <t>OK</t>
  </si>
  <si>
    <t>LA</t>
  </si>
  <si>
    <t>Jooksev progress Q1</t>
  </si>
  <si>
    <t>M</t>
  </si>
  <si>
    <t>Jooksev progress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</si>
</sst>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24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9" fontId="1" fillId="5" borderId="5" xfId="0" applyNumberFormat="1" applyFont="1" applyFill="1" applyBorder="1" applyAlignment="1" applyProtection="1">
      <alignment horizontal="center" vertical="center"/>
      <protection hidden="1"/>
    </xf>
    <xf numFmtId="9" fontId="1" fillId="5" borderId="4" xfId="0" applyNumberFormat="1" applyFont="1" applyFill="1" applyBorder="1" applyAlignment="1" applyProtection="1">
      <alignment horizontal="center" vertical="center"/>
      <protection hidden="1"/>
    </xf>
    <xf numFmtId="9" fontId="1" fillId="5" borderId="7" xfId="0" applyNumberFormat="1" applyFont="1" applyFill="1" applyBorder="1" applyAlignment="1" applyProtection="1">
      <alignment horizontal="center" vertical="center"/>
      <protection hidden="1"/>
    </xf>
    <xf numFmtId="9" fontId="1" fillId="5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9" fontId="1" fillId="5" borderId="5" xfId="0" applyNumberFormat="1" applyFont="1" applyFill="1" applyBorder="1" applyAlignment="1" applyProtection="1">
      <alignment horizontal="center" vertical="center"/>
      <protection locked="0"/>
    </xf>
    <xf numFmtId="9" fontId="1" fillId="5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3" xfId="0" applyNumberFormat="1" applyFill="1" applyBorder="1" applyAlignment="1" applyProtection="1">
      <alignment horizontal="center" vertical="center" wrapText="1"/>
      <protection hidden="1"/>
    </xf>
    <xf numFmtId="0" fontId="0" fillId="7" borderId="6" xfId="0" applyNumberForma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7" borderId="2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7" borderId="8" xfId="0" applyFill="1" applyBorder="1" applyAlignment="1" applyProtection="1">
      <alignment vertical="center"/>
      <protection hidden="1"/>
    </xf>
    <xf numFmtId="0" fontId="0" fillId="7" borderId="13" xfId="0" applyFill="1" applyBorder="1" applyAlignment="1" applyProtection="1">
      <alignment vertical="center"/>
      <protection hidden="1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4" borderId="9" xfId="0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24">
    <dxf>
      <fill>
        <patternFill>
          <bgColor rgb="FFD8F5C3"/>
        </patternFill>
      </fill>
    </dxf>
    <dxf>
      <font>
        <color theme="0" tint="-4.9989318521683403E-2"/>
      </font>
    </dxf>
    <dxf>
      <fill>
        <patternFill>
          <bgColor rgb="FFD8F5C3"/>
        </patternFill>
      </fill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8F5C3"/>
        </patternFill>
      </fill>
    </dxf>
    <dxf>
      <font>
        <color theme="0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8F5C3"/>
        </patternFill>
      </fill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FCE7"/>
      <color rgb="FFD8F5C3"/>
      <color rgb="FFD9F4D8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79998168889431442"/>
  </sheetPr>
  <dimension ref="A1:CV212"/>
  <sheetViews>
    <sheetView zoomScaleNormal="100" workbookViewId="0">
      <selection activeCell="G5" sqref="G5"/>
    </sheetView>
  </sheetViews>
  <sheetFormatPr defaultRowHeight="15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31" width="4.28515625" customWidth="1"/>
  </cols>
  <sheetData>
    <row r="1" spans="1:100" ht="37.5" customHeight="1" x14ac:dyDescent="0.25">
      <c r="A1" s="43" t="s">
        <v>2</v>
      </c>
      <c r="B1" s="41" t="s">
        <v>6</v>
      </c>
      <c r="C1" s="48" t="s">
        <v>5</v>
      </c>
      <c r="D1" s="37" t="s">
        <v>0</v>
      </c>
      <c r="E1" s="39" t="s">
        <v>4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45" t="s">
        <v>17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21.75" customHeight="1" x14ac:dyDescent="0.25">
      <c r="A2" s="44"/>
      <c r="B2" s="42"/>
      <c r="C2" s="49"/>
      <c r="D2" s="38"/>
      <c r="E2" s="40"/>
      <c r="F2" s="6">
        <v>1</v>
      </c>
      <c r="G2" s="7">
        <v>2</v>
      </c>
      <c r="H2" s="7">
        <v>3</v>
      </c>
      <c r="I2" s="6">
        <v>4</v>
      </c>
      <c r="J2" s="6">
        <v>5</v>
      </c>
      <c r="K2" s="7">
        <v>6</v>
      </c>
      <c r="L2" s="7">
        <v>7</v>
      </c>
      <c r="M2" s="7">
        <v>8</v>
      </c>
      <c r="N2" s="6">
        <v>9</v>
      </c>
      <c r="O2" s="7">
        <v>10</v>
      </c>
      <c r="P2" s="7">
        <v>11</v>
      </c>
      <c r="Q2" s="7">
        <v>12</v>
      </c>
      <c r="R2" s="8">
        <v>13</v>
      </c>
      <c r="S2" s="9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16</v>
      </c>
      <c r="Y2" s="10" t="s">
        <v>1</v>
      </c>
      <c r="Z2" s="11" t="s">
        <v>13</v>
      </c>
      <c r="AA2" s="11" t="s">
        <v>14</v>
      </c>
      <c r="AB2" s="11" t="s">
        <v>18</v>
      </c>
      <c r="AC2" s="10"/>
      <c r="AD2" s="10"/>
      <c r="AE2" s="1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21.75" customHeight="1" x14ac:dyDescent="0.25">
      <c r="A3" s="29">
        <v>1</v>
      </c>
      <c r="B3" s="31" t="s">
        <v>3</v>
      </c>
      <c r="C3" s="31" t="s">
        <v>7</v>
      </c>
      <c r="D3" s="33">
        <v>42373</v>
      </c>
      <c r="E3" s="35">
        <v>1</v>
      </c>
      <c r="F3" s="22" t="s">
        <v>8</v>
      </c>
      <c r="G3" s="22" t="s">
        <v>8</v>
      </c>
      <c r="H3" s="28" t="s">
        <v>9</v>
      </c>
      <c r="I3" s="28" t="s">
        <v>12</v>
      </c>
      <c r="J3" s="22" t="s">
        <v>11</v>
      </c>
      <c r="K3" s="22" t="s">
        <v>1</v>
      </c>
      <c r="L3" s="22"/>
      <c r="M3" s="22"/>
      <c r="N3" s="22"/>
      <c r="O3" s="23"/>
      <c r="P3" s="23"/>
      <c r="Q3" s="23"/>
      <c r="R3" s="24"/>
      <c r="S3" s="15">
        <f>COUNTIF(F3,"MP")+COUNTIF(G3,"MP")+COUNTIF(H3,"MP")+COUNTIF(I3,"MP")+COUNTIF(J3,"MP")+COUNTIF(K3,"MP")+COUNTIF(L3,"MP")+COUNTIF(M3,"MP")+COUNTIF(N3,"MP")+COUNTIF(O3,"MP")+COUNTIF(P3,"MP")+COUNTIF(Q3,"MP")+COUNTIF(R3,"MP")</f>
        <v>2</v>
      </c>
      <c r="T3" s="16">
        <f>COUNTIF(F3,"TO")+COUNTIF(G3,"TO")+COUNTIF(H3,"TO")+COUNTIF(I3,"TO")+COUNTIF(J3,"TO")+COUNTIF(K3,"TO")+COUNTIF(L3,"TO")+COUNTIF(M3,"TO")+COUNTIF(N3,"TO")+COUNTIF(O3,"TO")+COUNTIF(P3,"TO")+COUNTIF(Q3,"TO")+COUNTIF(R3,"TO")</f>
        <v>1</v>
      </c>
      <c r="U3" s="13">
        <f>COUNTIF(F3,"EA")+COUNTIF(G3,"EA")+COUNTIF(H3,"EA")+COUNTIF(I3,"EA")+COUNTIF(J3,"EA")+COUNTIF(K3,"EA")+COUNTIF(L3,"EA")+COUNTIF(M3,"EA")+COUNTIF(N3,"EA")+COUNTIF(O3,"EA")+COUNTIF(P3,"EA")+COUNTIF(Q3,"EA")+COUNTIF(R3,"EA")</f>
        <v>0</v>
      </c>
      <c r="V3" s="13">
        <f>COUNTIF(F3,"SK")+COUNTIF(G3,"SK")+COUNTIF(H3,"SK")+COUNTIF(I3,"SK")+COUNTIF(J3,"SK")+COUNTIF(K3,"SK")+COUNTIF(L3,"SK")+COUNTIF(M3,"SK")+COUNTIF(N3,"SK")+COUNTIF(O3,"SK")+COUNTIF(P3,"SK")+COUNTIF(Q3,"SK")+COUNTIF(R3,"SK")</f>
        <v>1</v>
      </c>
      <c r="W3" s="13">
        <f>COUNTIF(F3,"KT")+COUNTIF(G3,"KT")+COUNTIF(H3,"KT")+COUNTIF(I3,"KT")+COUNTIF(J3,"KT")+COUNTIF(K3,"KT")+COUNTIF(L3,"KT")+COUNTIF(M3,"KT")+COUNTIF(N3,"KT")+COUNTIF(O3,"KT")+COUNTIF(P3,"KT")+COUNTIF(Q3,"KT")+COUNTIF(R3,"KT")</f>
        <v>1</v>
      </c>
      <c r="X3" s="14">
        <f>COUNTIF(F3,"LA")+COUNTIF(G3,"LA")+COUNTIF(H3,"LA")+COUNTIF(I3,"LA")+COUNTIF(J3,"LA")+COUNTIF(K3,"LA")+COUNTIF(L3,"LA")+COUNTIF(M3,"LA")+COUNTIF(N3,"LA")+COUNTIF(O3,"LA")+COUNTIF(P3,"LA")+COUNTIF(Q3,"LA")+COUNTIF(R3,"LA")</f>
        <v>0</v>
      </c>
      <c r="Y3" s="13">
        <f>COUNTIF(F3,"ET")+COUNTIF(G3,"ET")+COUNTIF(H3,"ET")+COUNTIF(I3,"ET")+COUNTIF(J3,"ET")+COUNTIF(K3,"ET")+COUNTIF(L3,"ET")+COUNTIF(M3,"ET")+COUNTIF(N3,"ET")+COUNTIF(O3,"ET")+COUNTIF(P3,"ET")+COUNTIF(Q3,"ET")+COUNTIF(R3,"ET")</f>
        <v>1</v>
      </c>
      <c r="Z3" s="13">
        <f>COUNTIF(F3,"H")+COUNTIF(G3,"H")+COUNTIF(H3,"H")+COUNTIF(I3,"H")+COUNTIF(J3,"H")+COUNTIF(K3,"H")+COUNTIF(L3,"H")+COUNTIF(M3,"H")+COUNTIF(N3,"H")+COUNTIF(O3,"H")+COUNTIF(P3,"H")+COUNTIF(Q3,"H")+COUNTIF(R3,"H")</f>
        <v>0</v>
      </c>
      <c r="AA3" s="13">
        <f>COUNTIF(F3,"P")+COUNTIF(G3,"P")+COUNTIF(H3,"P")+COUNTIF(I3,"P")+COUNTIF(J3,"P")+COUNTIF(K3,"P")+COUNTIF(L3,"P")+COUNTIF(M3,"P")+COUNTIF(N3,"P")+COUNTIF(O3,"P")+COUNTIF(P3,"P")+COUNTIF(Q3,"P")+COUNTIF(R3,"P")</f>
        <v>0</v>
      </c>
      <c r="AB3" s="13">
        <f>COUNTIF(F3,"M")+COUNTIF(G3,"M")+COUNTIF(H3,"M")+COUNTIF(I3,"M")+COUNTIF(J3,"M")+COUNTIF(K3,"M")+COUNTIF(L3,"M")+COUNTIF(M3,"M")+COUNTIF(N3,"M")+COUNTIF(O3,"M")+COUNTIF(P3,"M")+COUNTIF(Q3,"M")+COUNTIF(R3,"M")</f>
        <v>0</v>
      </c>
      <c r="AC3" s="14"/>
      <c r="AD3" s="14"/>
      <c r="AE3" s="1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21.75" customHeight="1" x14ac:dyDescent="0.25">
      <c r="A4" s="30"/>
      <c r="B4" s="32"/>
      <c r="C4" s="32"/>
      <c r="D4" s="34"/>
      <c r="E4" s="36"/>
      <c r="F4" s="25">
        <v>0.1</v>
      </c>
      <c r="G4" s="25">
        <v>0.4</v>
      </c>
      <c r="H4" s="25">
        <v>0.5</v>
      </c>
      <c r="I4" s="25" t="s">
        <v>15</v>
      </c>
      <c r="J4" s="25">
        <v>0.5</v>
      </c>
      <c r="K4" s="25">
        <v>0.7</v>
      </c>
      <c r="L4" s="25"/>
      <c r="M4" s="25"/>
      <c r="N4" s="25"/>
      <c r="O4" s="25"/>
      <c r="P4" s="25"/>
      <c r="Q4" s="25"/>
      <c r="R4" s="26"/>
      <c r="S4" s="19">
        <f t="array" ref="S4">IF(ISNUMBER(MATCH("OK",IF($F$3:$R$3=S$2,$F4:$R4),)),"OK",MAX(IF($F$3:$R$3=S$2,$F4:$R4)))</f>
        <v>0.4</v>
      </c>
      <c r="T4" s="20">
        <f t="array" ref="T4">IF(ISNUMBER(MATCH("OK",IF($F$3:$R$3=T$2,$F4:$R4),)),"OK",MAX(IF($F$3:$R$3=T$2,$F4:$R4)))</f>
        <v>0.5</v>
      </c>
      <c r="U4" s="20">
        <f t="array" ref="U4">IF(ISNUMBER(MATCH("OK",IF($F$3:$R$3=U$2,$F4:$R4),)),"OK",MAX(IF($F$3:$R$3=U$2,$F4:$R4)))</f>
        <v>0</v>
      </c>
      <c r="V4" s="20">
        <f t="array" ref="V4">IF(ISNUMBER(MATCH("OK",IF($F$3:$R$3=V$2,$F4:$R4),)),"OK",MAX(IF($F$3:$R$3=V$2,$F4:$R4)))</f>
        <v>0.5</v>
      </c>
      <c r="W4" s="18" t="str">
        <f t="array" ref="W4">IF(ISNUMBER(MATCH("OK",IF($F$3:$R$3=W$2,$F4:$R4),)),"OK",MAX(IF($F$3:$R$3=W$2,$F4:$R4)))</f>
        <v>OK</v>
      </c>
      <c r="X4" s="18">
        <f t="array" ref="X4">IF(ISNUMBER(MATCH("OK",IF($F$3:$R$3=X$2,$F4:$R4),)),"OK",MAX(IF($F$3:$R$3=X$2,$F4:$R4)))</f>
        <v>0</v>
      </c>
      <c r="Y4" s="18">
        <f t="array" ref="Y4">IF(ISNUMBER(MATCH("OK",IF($F$3:$R$3=Y$2,$F4:$R4),)),"OK",MAX(IF($F$3:$R$3=Y$2,$F4:$R4)))</f>
        <v>0.7</v>
      </c>
      <c r="Z4" s="18">
        <f t="array" ref="Z4">IF(ISNUMBER(MATCH("OK",IF($F$3:$R$3=Z$2,$F4:$R4),)),"OK",MAX(IF($F$3:$R$3=Z$2,$F4:$R4)))</f>
        <v>0</v>
      </c>
      <c r="AA4" s="18">
        <f t="array" ref="AA4">IF(ISNUMBER(MATCH("OK",IF($F$3:$R$3=AA$2,$F4:$R4),)),"OK",MAX(IF($F$3:$R$3=AA$2,$F4:$R4)))</f>
        <v>0</v>
      </c>
      <c r="AB4" s="18">
        <f t="array" ref="AB4">IF(ISNUMBER(MATCH("OK",IF($F$3:$R$3=AB$2,$F4:$R4),)),"OK",MAX(IF($F$3:$R$3=AB$2,$F4:$R4)))</f>
        <v>0</v>
      </c>
      <c r="AC4" s="18"/>
      <c r="AD4" s="18"/>
      <c r="AE4" s="2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x14ac:dyDescent="0.25">
      <c r="D9" s="3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x14ac:dyDescent="0.25">
      <c r="D10" s="3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x14ac:dyDescent="0.25">
      <c r="D11" s="3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x14ac:dyDescent="0.25">
      <c r="D12" s="3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x14ac:dyDescent="0.25">
      <c r="D13" s="3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x14ac:dyDescent="0.25">
      <c r="D14" s="3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x14ac:dyDescent="0.25">
      <c r="D15" s="3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x14ac:dyDescent="0.25">
      <c r="D16" s="3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4:100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4:100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4:100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4:100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4:100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4:100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4:100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4:100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4:100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4:100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4:100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4:100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4:100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4:100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4:100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4:100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6:100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6:100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6:100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6:100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6:10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6:10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6:10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6:10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6:10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6:10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6:10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6:10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6:10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6:10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6:10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6:10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6:100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6:100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6:100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6:100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6:100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6:100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6:100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6:100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6:100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6:100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6:100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6:100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6:100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6:100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6:100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6:100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6:100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6:100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6:100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6:100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6:100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6:100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6:100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6:100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6:100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6:100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6:100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6:100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6:100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6:100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6:100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6:100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6:100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6:100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6:100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6:100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6:100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6:100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6:100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6:100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6:100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6:100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6:100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6:100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6:100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6:100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6:100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6:100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6:100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6:100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6:100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6:100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6:100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6:100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6:100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6:100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6:100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6:100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6:100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6:100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6:100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6:100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6:100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6:100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6:100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6:100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6:100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6:100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6:100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6:100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6:100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6:100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6:100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6:100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6:100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6:100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6:100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6:100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6:100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6:100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6:100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6:100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6:100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6:100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6:100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6:100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6:100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6:100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6:100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6:100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6:100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6:100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6:100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6:100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6:100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6:100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6:100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6:100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6:100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6:100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6:100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6:100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6:100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6:100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6:100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6:100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6:100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6:100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6:100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6:100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6:100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6:100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</sheetData>
  <sheetProtection autoFilter="0"/>
  <mergeCells count="12">
    <mergeCell ref="D1:D2"/>
    <mergeCell ref="E1:E2"/>
    <mergeCell ref="B1:B2"/>
    <mergeCell ref="A1:A2"/>
    <mergeCell ref="S1:AE1"/>
    <mergeCell ref="C1:C2"/>
    <mergeCell ref="F1:R1"/>
    <mergeCell ref="A3:A4"/>
    <mergeCell ref="B3:B4"/>
    <mergeCell ref="C3:C4"/>
    <mergeCell ref="D3:D4"/>
    <mergeCell ref="E3:E4"/>
  </mergeCells>
  <conditionalFormatting sqref="S4:AE4">
    <cfRule type="cellIs" dxfId="23" priority="22" operator="equal">
      <formula>0</formula>
    </cfRule>
  </conditionalFormatting>
  <conditionalFormatting sqref="S3:AE3">
    <cfRule type="cellIs" dxfId="22" priority="21" operator="equal">
      <formula>0</formula>
    </cfRule>
  </conditionalFormatting>
  <conditionalFormatting sqref="F4:AE4">
    <cfRule type="containsText" dxfId="21" priority="9" operator="containsText" text="OK">
      <formula>NOT(ISERROR(SEARCH("OK",F4)))</formula>
    </cfRule>
  </conditionalFormatting>
  <conditionalFormatting sqref="S3">
    <cfRule type="cellIs" dxfId="20" priority="7" operator="greaterThan">
      <formula>7</formula>
    </cfRule>
  </conditionalFormatting>
  <conditionalFormatting sqref="T3">
    <cfRule type="cellIs" dxfId="19" priority="6" operator="greaterThan">
      <formula>2</formula>
    </cfRule>
  </conditionalFormatting>
  <conditionalFormatting sqref="U3">
    <cfRule type="cellIs" dxfId="18" priority="5" operator="greaterThan">
      <formula>1</formula>
    </cfRule>
  </conditionalFormatting>
  <conditionalFormatting sqref="V3">
    <cfRule type="cellIs" dxfId="17" priority="4" operator="greaterThan">
      <formula>8</formula>
    </cfRule>
  </conditionalFormatting>
  <conditionalFormatting sqref="W3">
    <cfRule type="cellIs" dxfId="16" priority="3" operator="greaterThan">
      <formula>2</formula>
    </cfRule>
  </conditionalFormatting>
  <conditionalFormatting sqref="X3">
    <cfRule type="cellIs" dxfId="15" priority="2" operator="greaterThan">
      <formula>1</formula>
    </cfRule>
  </conditionalFormatting>
  <conditionalFormatting sqref="Y3">
    <cfRule type="cellIs" dxfId="14" priority="1" operator="greaterThan">
      <formula>1</formula>
    </cfRule>
  </conditionalFormatting>
  <dataValidations count="2">
    <dataValidation type="list" allowBlank="1" showErrorMessage="1" errorTitle="Viga andmete sisestamisel" error="Sisestamiseks on lubatud ainult:_x000a__x000a_10% - 90% või &quot;OK&quot;" sqref="F4 G4 Q4 R4 J4 K4 L4 M4 N4 O4 P4 H4 I4">
      <formula1>"10%,20%,30%,40%,50%,60%,70%,80%,90%,OK"</formula1>
    </dataValidation>
    <dataValidation type="list" allowBlank="1" showErrorMessage="1" errorTitle="Viga andmete sisestamisel" error="Sisestamiseks on lubatud ainult:_x000a_  _x000a_MP, TO, EA, SK, KT, LA, ET, H, P, M" sqref="F3:R3">
      <formula1>"MP,TO,EA,SK,KT,LA,ET,H,P,M"</formula1>
    </dataValidation>
  </dataValidations>
  <pageMargins left="0" right="0" top="0.78740157480314965" bottom="0" header="0" footer="0"/>
  <pageSetup paperSize="8" orientation="landscape" r:id="rId1"/>
  <ignoredErrors>
    <ignoredError sqref="S4:AB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CV212"/>
  <sheetViews>
    <sheetView tabSelected="1" zoomScaleNormal="100" workbookViewId="0">
      <selection activeCell="S4" sqref="S4"/>
    </sheetView>
  </sheetViews>
  <sheetFormatPr defaultRowHeight="15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31" width="4.28515625" customWidth="1"/>
  </cols>
  <sheetData>
    <row r="1" spans="1:100" ht="37.5" customHeight="1" x14ac:dyDescent="0.25">
      <c r="A1" s="43" t="s">
        <v>2</v>
      </c>
      <c r="B1" s="41" t="s">
        <v>6</v>
      </c>
      <c r="C1" s="48" t="s">
        <v>5</v>
      </c>
      <c r="D1" s="37" t="s">
        <v>0</v>
      </c>
      <c r="E1" s="39" t="s">
        <v>4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45" t="s">
        <v>19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21.75" customHeight="1" x14ac:dyDescent="0.25">
      <c r="A2" s="44"/>
      <c r="B2" s="42"/>
      <c r="C2" s="49"/>
      <c r="D2" s="38"/>
      <c r="E2" s="40"/>
      <c r="F2" s="6">
        <v>14</v>
      </c>
      <c r="G2" s="7">
        <v>15</v>
      </c>
      <c r="H2" s="7">
        <v>16</v>
      </c>
      <c r="I2" s="6">
        <v>17</v>
      </c>
      <c r="J2" s="6">
        <v>18</v>
      </c>
      <c r="K2" s="7">
        <v>19</v>
      </c>
      <c r="L2" s="7">
        <v>20</v>
      </c>
      <c r="M2" s="7">
        <v>21</v>
      </c>
      <c r="N2" s="6">
        <v>22</v>
      </c>
      <c r="O2" s="7">
        <v>23</v>
      </c>
      <c r="P2" s="7">
        <v>24</v>
      </c>
      <c r="Q2" s="7">
        <v>25</v>
      </c>
      <c r="R2" s="8">
        <v>26</v>
      </c>
      <c r="S2" s="9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16</v>
      </c>
      <c r="Y2" s="10" t="s">
        <v>1</v>
      </c>
      <c r="Z2" s="11" t="s">
        <v>13</v>
      </c>
      <c r="AA2" s="11" t="s">
        <v>14</v>
      </c>
      <c r="AB2" s="11" t="s">
        <v>18</v>
      </c>
      <c r="AC2" s="10"/>
      <c r="AD2" s="10"/>
      <c r="AE2" s="1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21.75" customHeight="1" x14ac:dyDescent="0.25">
      <c r="A3" s="29">
        <v>1</v>
      </c>
      <c r="B3" s="31" t="s">
        <v>3</v>
      </c>
      <c r="C3" s="31" t="s">
        <v>7</v>
      </c>
      <c r="D3" s="33">
        <v>42373</v>
      </c>
      <c r="E3" s="35">
        <v>1</v>
      </c>
      <c r="F3" s="27" t="s">
        <v>8</v>
      </c>
      <c r="G3" s="27" t="s">
        <v>9</v>
      </c>
      <c r="H3" s="27"/>
      <c r="I3" s="27"/>
      <c r="J3" s="27"/>
      <c r="K3" s="27"/>
      <c r="L3" s="27"/>
      <c r="M3" s="27"/>
      <c r="N3" s="27"/>
      <c r="O3" s="23"/>
      <c r="P3" s="23"/>
      <c r="Q3" s="23"/>
      <c r="R3" s="24"/>
      <c r="S3" s="15">
        <f>COUNTIF(F3,"MP")+COUNTIF(G3,"MP")+COUNTIF(H3,"MP")+COUNTIF(I3,"MP")+COUNTIF(J3,"MP")+COUNTIF(K3,"MP")+COUNTIF(L3,"MP")+COUNTIF(M3,"MP")+COUNTIF(N3,"MP")+COUNTIF(O3,"MP")+COUNTIF(P3,"MP")+COUNTIF(Q3,"MP")+COUNTIF(R3,"MP")+'Nädalad Q1'!S3</f>
        <v>3</v>
      </c>
      <c r="T3" s="16">
        <f>COUNTIF(F3,"TO")+COUNTIF(G3,"TO")+COUNTIF(H3,"TO")+COUNTIF(I3,"TO")+COUNTIF(J3,"TO")+COUNTIF(K3,"TO")+COUNTIF(L3,"TO")+COUNTIF(M3,"TO")+COUNTIF(N3,"TO")+COUNTIF(O3,"TO")+COUNTIF(P3,"TO")+COUNTIF(Q3,"TO")+COUNTIF(R3,"TO")+'Nädalad Q1'!T3</f>
        <v>2</v>
      </c>
      <c r="U3" s="13">
        <f>COUNTIF(F3,"EA")+COUNTIF(G3,"EA")+COUNTIF(H3,"EA")+COUNTIF(I3,"EA")+COUNTIF(J3,"EA")+COUNTIF(K3,"EA")+COUNTIF(L3,"EA")+COUNTIF(M3,"EA")+COUNTIF(N3,"EA")+COUNTIF(O3,"EA")+COUNTIF(P3,"EA")+COUNTIF(Q3,"EA")+COUNTIF(R3,"EA")+'Nädalad Q1'!U3</f>
        <v>0</v>
      </c>
      <c r="V3" s="13">
        <f>COUNTIF(F3,"SK")+COUNTIF(G3,"SK")+COUNTIF(H3,"SK")+COUNTIF(I3,"SK")+COUNTIF(J3,"SK")+COUNTIF(K3,"SK")+COUNTIF(L3,"SK")+COUNTIF(M3,"SK")+COUNTIF(N3,"SK")+COUNTIF(O3,"SK")+COUNTIF(P3,"SK")+COUNTIF(Q3,"SK")+COUNTIF(R3,"SK")+'Nädalad Q1'!V3</f>
        <v>1</v>
      </c>
      <c r="W3" s="13">
        <f>COUNTIF(F3,"KT")+COUNTIF(G3,"KT")+COUNTIF(H3,"KT")+COUNTIF(I3,"KT")+COUNTIF(J3,"KT")+COUNTIF(K3,"KT")+COUNTIF(L3,"KT")+COUNTIF(M3,"KT")+COUNTIF(N3,"KT")+COUNTIF(O3,"KT")+COUNTIF(P3,"KT")+COUNTIF(Q3,"KT")+COUNTIF(R3,"KT")+'Nädalad Q1'!W3</f>
        <v>1</v>
      </c>
      <c r="X3" s="14">
        <f>COUNTIF(F3,"LA")+COUNTIF(G3,"LA")+COUNTIF(H3,"LA")+COUNTIF(I3,"LA")+COUNTIF(J3,"LA")+COUNTIF(K3,"LA")+COUNTIF(L3,"LA")+COUNTIF(M3,"LA")+COUNTIF(N3,"LA")+COUNTIF(O3,"LA")+COUNTIF(P3,"LA")+COUNTIF(Q3,"LA")+COUNTIF(R3,"LA")+'Nädalad Q1'!X3</f>
        <v>0</v>
      </c>
      <c r="Y3" s="13">
        <f>COUNTIF(F3,"ET")+COUNTIF(G3,"ET")+COUNTIF(H3,"ET")+COUNTIF(I3,"ET")+COUNTIF(J3,"ET")+COUNTIF(K3,"ET")+COUNTIF(L3,"ET")+COUNTIF(M3,"ET")+COUNTIF(N3,"ET")+COUNTIF(O3,"ET")+COUNTIF(P3,"ET")+COUNTIF(Q3,"ET")+COUNTIF(R3,"ET")+'Nädalad Q1'!Y3</f>
        <v>1</v>
      </c>
      <c r="Z3" s="13">
        <f>COUNTIF(F3,"H")+COUNTIF(G3,"H")+COUNTIF(H3,"H")+COUNTIF(I3,"H")+COUNTIF(J3,"H")+COUNTIF(K3,"H")+COUNTIF(L3,"H")+COUNTIF(M3,"H")+COUNTIF(N3,"H")+COUNTIF(O3,"H")+COUNTIF(P3,"H")+COUNTIF(Q3,"H")+COUNTIF(R3,"H")+'Nädalad Q1'!Z3</f>
        <v>0</v>
      </c>
      <c r="AA3" s="13">
        <f>COUNTIF(F3,"P")+COUNTIF(G3,"P")+COUNTIF(H3,"P")+COUNTIF(I3,"P")+COUNTIF(J3,"P")+COUNTIF(K3,"P")+COUNTIF(L3,"P")+COUNTIF(M3,"P")+COUNTIF(N3,"P")+COUNTIF(O3,"P")+COUNTIF(P3,"P")+COUNTIF(Q3,"P")+COUNTIF(R3,"P")+'Nädalad Q1'!AA3</f>
        <v>0</v>
      </c>
      <c r="AB3" s="13">
        <f>COUNTIF(F3,"M")+COUNTIF(G3,"M")+COUNTIF(H3,"M")+COUNTIF(I3,"M")+COUNTIF(J3,"M")+COUNTIF(K3,"M")+COUNTIF(L3,"M")+COUNTIF(M3,"M")+COUNTIF(N3,"M")+COUNTIF(O3,"M")+COUNTIF(P3,"M")+COUNTIF(Q3,"M")+COUNTIF(R3,"M")+'Nädalad Q1'!AB3</f>
        <v>0</v>
      </c>
      <c r="AC3" s="14"/>
      <c r="AD3" s="14"/>
      <c r="AE3" s="1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21.75" customHeight="1" x14ac:dyDescent="0.25">
      <c r="A4" s="30"/>
      <c r="B4" s="32"/>
      <c r="C4" s="32"/>
      <c r="D4" s="34"/>
      <c r="E4" s="36"/>
      <c r="F4" s="25">
        <v>0.3</v>
      </c>
      <c r="G4" s="25">
        <v>0.6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19">
        <f t="array" aca="1" ref="S4" ca="1">IF(OR(IFERROR(INDIRECT("'Nädalad Q"&amp;RIGHTB(CELL("имяфайла",S5))-1&amp;"'!RC",),)="OK",ISNUMBER(MATCH("OK",IF($F$3:$R$3=S$2,$F4:$R4),))),"OK",MAX(IF($F$3:$R$3=S$2,$F4:$R4),IFERROR(INDIRECT("'Nädalad Q"&amp;RIGHTB(CELL("имяфайла",S5))-1&amp;"'!RC",),)))</f>
        <v>0.4</v>
      </c>
      <c r="T4" s="19">
        <f t="array" aca="1" ref="T4" ca="1">IF(OR(IFERROR(INDIRECT("'Nädalad Q"&amp;RIGHTB(CELL("имяфайла",T5))-1&amp;"'!RC",),)="OK",ISNUMBER(MATCH("OK",IF($F$3:$R$3=T$2,$F4:$R4),))),"OK",MAX(IF($F$3:$R$3=T$2,$F4:$R4),IFERROR(INDIRECT("'Nädalad Q"&amp;RIGHTB(CELL("имяфайла",T5))-1&amp;"'!RC",),)))</f>
        <v>0.6</v>
      </c>
      <c r="U4" s="19">
        <f t="array" aca="1" ref="U4" ca="1">IF(OR(IFERROR(INDIRECT("'Nädalad Q"&amp;RIGHTB(CELL("имяфайла",U5))-1&amp;"'!RC",),)="OK",ISNUMBER(MATCH("OK",IF($F$3:$R$3=U$2,$F4:$R4),))),"OK",MAX(IF($F$3:$R$3=U$2,$F4:$R4),IFERROR(INDIRECT("'Nädalad Q"&amp;RIGHTB(CELL("имяфайла",U5))-1&amp;"'!RC",),)))</f>
        <v>0</v>
      </c>
      <c r="V4" s="19">
        <f t="array" aca="1" ref="V4" ca="1">IF(OR(IFERROR(INDIRECT("'Nädalad Q"&amp;RIGHTB(CELL("имяфайла",V5))-1&amp;"'!RC",),)="OK",ISNUMBER(MATCH("OK",IF($F$3:$R$3=V$2,$F4:$R4),))),"OK",MAX(IF($F$3:$R$3=V$2,$F4:$R4),IFERROR(INDIRECT("'Nädalad Q"&amp;RIGHTB(CELL("имяфайла",V5))-1&amp;"'!RC",),)))</f>
        <v>0.5</v>
      </c>
      <c r="W4" s="19" t="str">
        <f t="array" aca="1" ref="W4" ca="1">IF(OR(IFERROR(INDIRECT("'Nädalad Q"&amp;RIGHTB(CELL("имяфайла",W5))-1&amp;"'!RC",),)="OK",ISNUMBER(MATCH("OK",IF($F$3:$R$3=W$2,$F4:$R4),))),"OK",MAX(IF($F$3:$R$3=W$2,$F4:$R4),IFERROR(INDIRECT("'Nädalad Q"&amp;RIGHTB(CELL("имяфайла",W5))-1&amp;"'!RC",),)))</f>
        <v>OK</v>
      </c>
      <c r="X4" s="19">
        <f t="array" aca="1" ref="X4" ca="1">IF(OR(IFERROR(INDIRECT("'Nädalad Q"&amp;RIGHTB(CELL("имяфайла",X5))-1&amp;"'!RC",),)="OK",ISNUMBER(MATCH("OK",IF($F$3:$R$3=X$2,$F4:$R4),))),"OK",MAX(IF($F$3:$R$3=X$2,$F4:$R4),IFERROR(INDIRECT("'Nädalad Q"&amp;RIGHTB(CELL("имяфайла",X5))-1&amp;"'!RC",),)))</f>
        <v>0</v>
      </c>
      <c r="Y4" s="19">
        <f t="array" aca="1" ref="Y4" ca="1">IF(OR(IFERROR(INDIRECT("'Nädalad Q"&amp;RIGHTB(CELL("имяфайла",Y5))-1&amp;"'!RC",),)="OK",ISNUMBER(MATCH("OK",IF($F$3:$R$3=Y$2,$F4:$R4),))),"OK",MAX(IF($F$3:$R$3=Y$2,$F4:$R4),IFERROR(INDIRECT("'Nädalad Q"&amp;RIGHTB(CELL("имяфайла",Y5))-1&amp;"'!RC",),)))</f>
        <v>0.7</v>
      </c>
      <c r="Z4" s="19">
        <f t="array" aca="1" ref="Z4" ca="1">IF(OR(IFERROR(INDIRECT("'Nädalad Q"&amp;RIGHTB(CELL("имяфайла",Z5))-1&amp;"'!RC",),)="OK",ISNUMBER(MATCH("OK",IF($F$3:$R$3=Z$2,$F4:$R4),))),"OK",MAX(IF($F$3:$R$3=Z$2,$F4:$R4),IFERROR(INDIRECT("'Nädalad Q"&amp;RIGHTB(CELL("имяфайла",Z5))-1&amp;"'!RC",),)))</f>
        <v>0</v>
      </c>
      <c r="AA4" s="19">
        <f t="array" aca="1" ref="AA4" ca="1">IF(OR(IFERROR(INDIRECT("'Nädalad Q"&amp;RIGHTB(CELL("имяфайла",AA5))-1&amp;"'!RC",),)="OK",ISNUMBER(MATCH("OK",IF($F$3:$R$3=AA$2,$F4:$R4),))),"OK",MAX(IF($F$3:$R$3=AA$2,$F4:$R4),IFERROR(INDIRECT("'Nädalad Q"&amp;RIGHTB(CELL("имяфайла",AA5))-1&amp;"'!RC",),)))</f>
        <v>0</v>
      </c>
      <c r="AB4" s="19">
        <f t="array" aca="1" ref="AB4" ca="1">IF(OR(IFERROR(INDIRECT("'Nädalad Q"&amp;RIGHTB(CELL("имяфайла",AB5))-1&amp;"'!RC",),)="OK",ISNUMBER(MATCH("OK",IF($F$3:$R$3=AB$2,$F4:$R4),))),"OK",MAX(IF($F$3:$R$3=AB$2,$F4:$R4),IFERROR(INDIRECT("'Nädalad Q"&amp;RIGHTB(CELL("имяфайла",AB5))-1&amp;"'!RC",),)))</f>
        <v>0</v>
      </c>
      <c r="AC4" s="19">
        <f t="array" aca="1" ref="AC4" ca="1">IF(OR(IFERROR(INDIRECT("'Nädalad Q"&amp;RIGHTB(CELL("имяфайла",AC5))-1&amp;"'!RC",),)="OK",ISNUMBER(MATCH("OK",IF($F$3:$R$3=AC$2,$F4:$R4),))),"OK",MAX(IF($F$3:$R$3=AC$2,$F4:$R4),IFERROR(INDIRECT("'Nädalad Q"&amp;RIGHTB(CELL("имяфайла",AC5))-1&amp;"'!RC",),)))</f>
        <v>0</v>
      </c>
      <c r="AD4" s="19">
        <f t="array" aca="1" ref="AD4" ca="1">IF(OR(IFERROR(INDIRECT("'Nädalad Q"&amp;RIGHTB(CELL("имяфайла",AD5))-1&amp;"'!RC",),)="OK",ISNUMBER(MATCH("OK",IF($F$3:$R$3=AD$2,$F4:$R4),))),"OK",MAX(IF($F$3:$R$3=AD$2,$F4:$R4),IFERROR(INDIRECT("'Nädalad Q"&amp;RIGHTB(CELL("имяфайла",AD5))-1&amp;"'!RC",),)))</f>
        <v>0</v>
      </c>
      <c r="AE4" s="19">
        <f t="array" aca="1" ref="AE4" ca="1">IF(OR(IFERROR(INDIRECT("'Nädalad Q"&amp;RIGHTB(CELL("имяфайла",AE5))-1&amp;"'!RC",),)="OK",ISNUMBER(MATCH("OK",IF($F$3:$R$3=AE$2,$F4:$R4),))),"OK",MAX(IF($F$3:$R$3=AE$2,$F4:$R4),IFERROR(INDIRECT("'Nädalad Q"&amp;RIGHTB(CELL("имяфайла",AE5))-1&amp;"'!RC",),)))</f>
        <v>0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x14ac:dyDescent="0.25">
      <c r="D9" s="3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x14ac:dyDescent="0.25">
      <c r="D10" s="3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x14ac:dyDescent="0.25">
      <c r="D11" s="3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x14ac:dyDescent="0.25">
      <c r="D12" s="3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x14ac:dyDescent="0.25">
      <c r="D13" s="3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x14ac:dyDescent="0.25">
      <c r="D14" s="3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x14ac:dyDescent="0.25">
      <c r="D15" s="3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x14ac:dyDescent="0.25">
      <c r="D16" s="3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4:100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4:100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4:100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4:100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4:100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4:100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4:100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4:100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4:100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4:100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4:100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4:100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4:100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4:100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4:100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4:100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6:100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6:100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6:100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6:100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6:10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6:10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6:10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6:10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6:10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6:10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6:10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6:10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6:10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6:10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6:10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6:10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6:100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6:100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6:100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6:100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6:100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6:100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6:100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6:100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6:100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6:100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6:100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6:100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6:100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6:100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6:100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6:100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6:100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6:100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6:100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6:100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6:100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6:100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6:100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6:100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6:100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6:100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6:100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6:100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6:100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6:100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6:100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6:100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6:100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6:100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6:100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6:100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6:100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6:100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6:100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6:100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6:100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6:100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6:100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6:100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6:100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6:100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6:100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6:100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6:100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6:100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6:100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6:100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6:100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6:100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6:100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6:100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6:100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6:100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6:100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6:100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6:100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6:100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6:100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6:100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6:100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6:100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6:100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6:100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6:100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6:100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6:100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6:100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6:100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6:100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6:100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6:100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6:100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6:100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6:100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6:100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6:100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6:100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6:100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6:100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6:100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6:100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6:100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6:100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6:100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6:100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6:100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6:100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6:100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6:100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6:100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6:100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6:100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6:100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6:100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6:100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6:100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6:100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6:100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6:100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6:100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6:100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6:100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6:100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6:100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6:100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6:100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6:100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</sheetData>
  <sheetProtection autoFilter="0"/>
  <mergeCells count="12">
    <mergeCell ref="E1:E2"/>
    <mergeCell ref="B3:B4"/>
    <mergeCell ref="C3:C4"/>
    <mergeCell ref="S1:AE1"/>
    <mergeCell ref="D3:D4"/>
    <mergeCell ref="E3:E4"/>
    <mergeCell ref="F1:R1"/>
    <mergeCell ref="A3:A4"/>
    <mergeCell ref="A1:A2"/>
    <mergeCell ref="B1:B2"/>
    <mergeCell ref="C1:C2"/>
    <mergeCell ref="D1:D2"/>
  </mergeCells>
  <conditionalFormatting sqref="S4:AE4">
    <cfRule type="cellIs" dxfId="13" priority="10" operator="equal">
      <formula>0</formula>
    </cfRule>
  </conditionalFormatting>
  <conditionalFormatting sqref="S3:AE3">
    <cfRule type="cellIs" dxfId="12" priority="9" operator="equal">
      <formula>0</formula>
    </cfRule>
  </conditionalFormatting>
  <conditionalFormatting sqref="F4:AE4">
    <cfRule type="containsText" dxfId="11" priority="8" operator="containsText" text="OK">
      <formula>NOT(ISERROR(SEARCH("OK",F4)))</formula>
    </cfRule>
  </conditionalFormatting>
  <conditionalFormatting sqref="S3">
    <cfRule type="cellIs" dxfId="10" priority="7" operator="greaterThan">
      <formula>7</formula>
    </cfRule>
  </conditionalFormatting>
  <conditionalFormatting sqref="T3">
    <cfRule type="cellIs" dxfId="9" priority="6" operator="greaterThan">
      <formula>2</formula>
    </cfRule>
  </conditionalFormatting>
  <conditionalFormatting sqref="U3">
    <cfRule type="cellIs" dxfId="8" priority="5" operator="greaterThan">
      <formula>1</formula>
    </cfRule>
  </conditionalFormatting>
  <conditionalFormatting sqref="V3">
    <cfRule type="cellIs" dxfId="7" priority="4" operator="greaterThan">
      <formula>8</formula>
    </cfRule>
  </conditionalFormatting>
  <conditionalFormatting sqref="W3">
    <cfRule type="cellIs" dxfId="6" priority="3" operator="greaterThan">
      <formula>2</formula>
    </cfRule>
  </conditionalFormatting>
  <conditionalFormatting sqref="X3">
    <cfRule type="cellIs" dxfId="5" priority="2" operator="greaterThan">
      <formula>1</formula>
    </cfRule>
  </conditionalFormatting>
  <conditionalFormatting sqref="Y3">
    <cfRule type="cellIs" dxfId="4" priority="1" operator="greaterThan">
      <formula>1</formula>
    </cfRule>
  </conditionalFormatting>
  <dataValidations count="2">
    <dataValidation type="list" allowBlank="1" showErrorMessage="1" errorTitle="Viga andmete sisestamisel" error="Sisestamiseks on lubatud ainult:_x000a__x000a_10% - 90% või &quot;OK&quot;" sqref="F4:R4">
      <formula1>"10%,20%,30%,40%,50%,60%,70%,80%,90%,OK"</formula1>
    </dataValidation>
    <dataValidation type="list" allowBlank="1" showErrorMessage="1" errorTitle="Viga andmete sisestamisel" error="Sisestamiseks on lubatud ainult:_x000a_  _x000a_MP, TO, EA, SK, KT, LA, ET, H, P, M" sqref="F3:R3">
      <formula1>"MP,TO,EA,SK,KT,LA,ET,H,P,M"</formula1>
    </dataValidation>
  </dataValidations>
  <pageMargins left="0" right="0" top="0.78740157480314965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Nädalad Q1</vt:lpstr>
      <vt:lpstr>Nädalad Q2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Гусев Александр Валентинович</cp:lastModifiedBy>
  <cp:lastPrinted>2016-03-28T07:07:26Z</cp:lastPrinted>
  <dcterms:created xsi:type="dcterms:W3CDTF">2016-01-15T08:32:56Z</dcterms:created>
  <dcterms:modified xsi:type="dcterms:W3CDTF">2016-03-29T09:05:21Z</dcterms:modified>
</cp:coreProperties>
</file>