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definedNames>
    <definedName name="_xlnm.Print_Area" localSheetId="0">Лист1!$A$9:$AE$24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M24" i="1"/>
  <c r="M22" i="1"/>
  <c r="J24" i="1"/>
  <c r="J22" i="1"/>
  <c r="J20" i="1"/>
  <c r="G24" i="1"/>
  <c r="G22" i="1"/>
  <c r="G20" i="1"/>
  <c r="D24" i="1"/>
  <c r="D22" i="1"/>
  <c r="D20" i="1"/>
  <c r="D16" i="1"/>
  <c r="C15" i="1" l="1"/>
  <c r="D15" i="1"/>
  <c r="G14" i="1"/>
  <c r="C16" i="1"/>
  <c r="E15" i="1"/>
  <c r="J15" i="1" l="1"/>
  <c r="J16" i="1"/>
  <c r="M18" i="1"/>
  <c r="M16" i="1"/>
  <c r="P16" i="1"/>
  <c r="P18" i="1"/>
  <c r="P20" i="1"/>
  <c r="S22" i="1"/>
  <c r="S20" i="1"/>
  <c r="S18" i="1"/>
  <c r="S16" i="1"/>
  <c r="S14" i="1"/>
  <c r="P14" i="1"/>
  <c r="M14" i="1"/>
  <c r="J14" i="1"/>
  <c r="Y15" i="1" l="1"/>
  <c r="AA13" i="1"/>
  <c r="Y13" i="1"/>
  <c r="AA21" i="1"/>
  <c r="Y21" i="1"/>
  <c r="AA19" i="1"/>
  <c r="Y19" i="1"/>
  <c r="AA15" i="1"/>
  <c r="X21" i="1"/>
  <c r="X19" i="1"/>
  <c r="V21" i="1"/>
  <c r="V19" i="1"/>
  <c r="W21" i="1"/>
  <c r="W19" i="1"/>
  <c r="K23" i="1" l="1"/>
  <c r="H21" i="1" l="1"/>
  <c r="Q23" i="1" l="1"/>
  <c r="O23" i="1"/>
  <c r="P23" i="1" s="1"/>
  <c r="N23" i="1"/>
  <c r="L23" i="1"/>
  <c r="M23" i="1" s="1"/>
  <c r="N21" i="1"/>
  <c r="L21" i="1"/>
  <c r="M21" i="1" s="1"/>
  <c r="I23" i="1"/>
  <c r="K21" i="1"/>
  <c r="I21" i="1"/>
  <c r="K19" i="1"/>
  <c r="I19" i="1"/>
  <c r="H23" i="1"/>
  <c r="F23" i="1"/>
  <c r="G23" i="1" s="1"/>
  <c r="F21" i="1"/>
  <c r="H19" i="1"/>
  <c r="F19" i="1"/>
  <c r="E23" i="1"/>
  <c r="AA23" i="1" s="1"/>
  <c r="C23" i="1"/>
  <c r="Y23" i="1" s="1"/>
  <c r="E21" i="1"/>
  <c r="C21" i="1"/>
  <c r="H17" i="1"/>
  <c r="C19" i="1"/>
  <c r="E19" i="1"/>
  <c r="Y17" i="1"/>
  <c r="E17" i="1"/>
  <c r="S21" i="1"/>
  <c r="S19" i="1"/>
  <c r="P19" i="1"/>
  <c r="S17" i="1"/>
  <c r="P17" i="1"/>
  <c r="M17" i="1"/>
  <c r="M15" i="1"/>
  <c r="P15" i="1"/>
  <c r="S15" i="1"/>
  <c r="S13" i="1"/>
  <c r="P13" i="1"/>
  <c r="M13" i="1"/>
  <c r="J13" i="1"/>
  <c r="G13" i="1"/>
  <c r="G18" i="1" l="1"/>
  <c r="AA17" i="1"/>
  <c r="D18" i="1"/>
  <c r="W13" i="1"/>
  <c r="V13" i="1"/>
  <c r="X13" i="1"/>
  <c r="J23" i="1"/>
  <c r="J21" i="1"/>
  <c r="J19" i="1"/>
  <c r="G21" i="1"/>
  <c r="G19" i="1"/>
  <c r="D23" i="1"/>
  <c r="D21" i="1"/>
  <c r="G17" i="1"/>
  <c r="D19" i="1"/>
  <c r="D17" i="1"/>
  <c r="S24" i="1"/>
  <c r="T23" i="1"/>
  <c r="R23" i="1"/>
  <c r="P22" i="1"/>
  <c r="Q21" i="1"/>
  <c r="O21" i="1"/>
  <c r="M20" i="1"/>
  <c r="N19" i="1"/>
  <c r="L19" i="1"/>
  <c r="J18" i="1"/>
  <c r="K17" i="1"/>
  <c r="I17" i="1"/>
  <c r="G16" i="1"/>
  <c r="H15" i="1"/>
  <c r="F15" i="1"/>
  <c r="D14" i="1"/>
  <c r="E13" i="1"/>
  <c r="C13" i="1"/>
  <c r="F11" i="1"/>
  <c r="R11" i="1"/>
  <c r="O11" i="1"/>
  <c r="L11" i="1"/>
  <c r="I11" i="1"/>
  <c r="C11" i="1"/>
  <c r="V17" i="1" l="1"/>
  <c r="X17" i="1"/>
  <c r="W17" i="1"/>
  <c r="U13" i="1"/>
  <c r="X23" i="1"/>
  <c r="V23" i="1"/>
  <c r="W23" i="1"/>
  <c r="X15" i="1"/>
  <c r="V15" i="1"/>
  <c r="W15" i="1"/>
  <c r="AB13" i="1"/>
  <c r="U19" i="1" l="1"/>
  <c r="AC19" i="1"/>
  <c r="AC15" i="1"/>
  <c r="AB19" i="1"/>
  <c r="AC21" i="1"/>
  <c r="AC23" i="1"/>
  <c r="AB23" i="1"/>
  <c r="AB21" i="1"/>
  <c r="U17" i="1"/>
  <c r="AC13" i="1"/>
  <c r="AG12" i="1" s="1"/>
  <c r="AF13" i="1" s="1"/>
  <c r="U23" i="1"/>
  <c r="U21" i="1"/>
  <c r="AC17" i="1"/>
  <c r="AB17" i="1"/>
  <c r="AB15" i="1"/>
  <c r="U15" i="1"/>
  <c r="AJ12" i="1" l="1"/>
  <c r="AK15" i="1" s="1"/>
  <c r="AS12" i="1"/>
  <c r="AP12" i="1"/>
  <c r="AM12" i="1"/>
  <c r="AV12" i="1"/>
  <c r="AH13" i="1"/>
  <c r="AH23" i="1"/>
  <c r="AH19" i="1"/>
  <c r="AG24" i="1"/>
  <c r="AF23" i="1"/>
  <c r="AG20" i="1"/>
  <c r="AF19" i="1"/>
  <c r="AG18" i="1"/>
  <c r="AG22" i="1"/>
  <c r="AF21" i="1"/>
  <c r="AH21" i="1"/>
  <c r="AH17" i="1"/>
  <c r="AF17" i="1"/>
  <c r="AH15" i="1"/>
  <c r="AF15" i="1"/>
  <c r="AG16" i="1"/>
  <c r="AG14" i="1"/>
  <c r="AI13" i="1" l="1"/>
  <c r="AJ24" i="1"/>
  <c r="AJ16" i="1"/>
  <c r="AK19" i="1"/>
  <c r="AK17" i="1"/>
  <c r="AJ22" i="1"/>
  <c r="AK21" i="1"/>
  <c r="AI17" i="1"/>
  <c r="AJ18" i="1"/>
  <c r="AJ14" i="1"/>
  <c r="AI23" i="1"/>
  <c r="AK23" i="1"/>
  <c r="AK13" i="1"/>
  <c r="AI21" i="1"/>
  <c r="AI19" i="1"/>
  <c r="AI15" i="1"/>
  <c r="AJ20" i="1"/>
  <c r="AT17" i="1"/>
  <c r="AO13" i="1"/>
  <c r="AQ17" i="1"/>
  <c r="AQ23" i="1"/>
  <c r="AO23" i="1"/>
  <c r="AQ13" i="1"/>
  <c r="AV14" i="1"/>
  <c r="AU13" i="1"/>
  <c r="AW17" i="1"/>
  <c r="AW23" i="1"/>
  <c r="AW21" i="1"/>
  <c r="AV18" i="1"/>
  <c r="AN19" i="1"/>
  <c r="AL21" i="1"/>
  <c r="AN21" i="1"/>
  <c r="AN23" i="1"/>
  <c r="AL23" i="1"/>
  <c r="AM22" i="1"/>
  <c r="AN13" i="1"/>
  <c r="AL17" i="1"/>
  <c r="AM16" i="1"/>
  <c r="AM14" i="1"/>
  <c r="AL15" i="1"/>
  <c r="AM20" i="1"/>
  <c r="AL13" i="1"/>
  <c r="AN15" i="1"/>
  <c r="AN17" i="1"/>
  <c r="AM24" i="1"/>
  <c r="AL19" i="1"/>
  <c r="AM18" i="1"/>
  <c r="AU21" i="1"/>
  <c r="AU23" i="1"/>
  <c r="AV22" i="1"/>
  <c r="AW13" i="1"/>
  <c r="AS18" i="1"/>
  <c r="AO17" i="1"/>
  <c r="AP18" i="1"/>
  <c r="AP14" i="1"/>
  <c r="AP22" i="1"/>
  <c r="AU17" i="1"/>
  <c r="AV16" i="1"/>
  <c r="AU19" i="1"/>
  <c r="AU15" i="1"/>
  <c r="AV20" i="1"/>
  <c r="AW15" i="1"/>
  <c r="AV24" i="1"/>
  <c r="AW19" i="1"/>
  <c r="AP20" i="1"/>
  <c r="AQ15" i="1"/>
  <c r="AO15" i="1"/>
  <c r="AO19" i="1"/>
  <c r="AP16" i="1"/>
  <c r="AQ19" i="1"/>
  <c r="AQ21" i="1"/>
  <c r="AO21" i="1"/>
  <c r="AP24" i="1"/>
  <c r="AR21" i="1"/>
  <c r="AT21" i="1"/>
  <c r="AT23" i="1"/>
  <c r="AR23" i="1"/>
  <c r="AR13" i="1"/>
  <c r="AS24" i="1"/>
  <c r="AS20" i="1"/>
  <c r="AT15" i="1"/>
  <c r="AS22" i="1"/>
  <c r="AT19" i="1"/>
  <c r="AS14" i="1"/>
  <c r="AT13" i="1"/>
  <c r="AR15" i="1"/>
  <c r="AR17" i="1"/>
  <c r="AR19" i="1"/>
  <c r="AS16" i="1"/>
  <c r="BA19" i="1" l="1"/>
  <c r="AY21" i="1"/>
  <c r="AY15" i="1"/>
  <c r="BA15" i="1"/>
  <c r="BA21" i="1"/>
  <c r="BA17" i="1"/>
  <c r="BA23" i="1"/>
  <c r="AX15" i="1"/>
  <c r="AX19" i="1"/>
  <c r="AY19" i="1"/>
  <c r="BA13" i="1"/>
  <c r="AY23" i="1"/>
  <c r="AX17" i="1"/>
  <c r="AX13" i="1"/>
  <c r="AY17" i="1"/>
  <c r="AX21" i="1"/>
  <c r="AX23" i="1"/>
  <c r="AY13" i="1"/>
  <c r="BB19" i="1"/>
  <c r="AD19" i="1" s="1"/>
  <c r="BB15" i="1"/>
  <c r="AD15" i="1" s="1"/>
  <c r="BB23" i="1"/>
  <c r="AD23" i="1" s="1"/>
  <c r="BB21" i="1" l="1"/>
  <c r="AD21" i="1" s="1"/>
  <c r="BB17" i="1"/>
  <c r="AD17" i="1" s="1"/>
  <c r="BB13" i="1"/>
  <c r="AD13" i="1" s="1"/>
  <c r="AE19" i="1" l="1"/>
  <c r="AE21" i="1"/>
  <c r="AE15" i="1"/>
  <c r="AE13" i="1"/>
  <c r="AE17" i="1"/>
  <c r="AE23" i="1"/>
</calcChain>
</file>

<file path=xl/sharedStrings.xml><?xml version="1.0" encoding="utf-8"?>
<sst xmlns="http://schemas.openxmlformats.org/spreadsheetml/2006/main" count="32" uniqueCount="21">
  <si>
    <t>№ п.п.</t>
  </si>
  <si>
    <t>Команда</t>
  </si>
  <si>
    <t>В</t>
  </si>
  <si>
    <t>Н</t>
  </si>
  <si>
    <t>П</t>
  </si>
  <si>
    <t>Разн</t>
  </si>
  <si>
    <t>Шайбы</t>
  </si>
  <si>
    <t>-</t>
  </si>
  <si>
    <t>Рейтинг</t>
  </si>
  <si>
    <t>Очки М собой</t>
  </si>
  <si>
    <t>Ш</t>
  </si>
  <si>
    <t>И</t>
  </si>
  <si>
    <t>РШ</t>
  </si>
  <si>
    <t>М</t>
  </si>
  <si>
    <t>О</t>
  </si>
  <si>
    <t>ХК "Рубин-2" Тюмень</t>
  </si>
  <si>
    <t>ХК "Мечел" Челябинск</t>
  </si>
  <si>
    <t>ХК "Алекс" Александровск</t>
  </si>
  <si>
    <t>ХК "Орлан" Стерлитамак</t>
  </si>
  <si>
    <t>ХК "Таганай-1" Златоуст</t>
  </si>
  <si>
    <t>ХК "Таганай-2" Златоуст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</si>
</sst>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/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0" fontId="0" fillId="0" borderId="13" xfId="0" applyBorder="1"/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0" borderId="3" xfId="0" applyFont="1" applyBorder="1"/>
    <xf numFmtId="0" fontId="0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shrinkToFit="1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7</xdr:row>
      <xdr:rowOff>11906</xdr:rowOff>
    </xdr:from>
    <xdr:ext cx="8398617" cy="690563"/>
    <xdr:sp macro="" textlink="">
      <xdr:nvSpPr>
        <xdr:cNvPr id="2" name="Прямоугольник 1"/>
        <xdr:cNvSpPr/>
      </xdr:nvSpPr>
      <xdr:spPr>
        <a:xfrm>
          <a:off x="1926431" y="1345406"/>
          <a:ext cx="8398617" cy="690563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ru-RU" sz="4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Турнирная таблица</a:t>
          </a:r>
        </a:p>
      </xdr:txBody>
    </xdr:sp>
    <xdr:clientData/>
  </xdr:oneCellAnchor>
  <xdr:oneCellAnchor>
    <xdr:from>
      <xdr:col>0</xdr:col>
      <xdr:colOff>83346</xdr:colOff>
      <xdr:row>8</xdr:row>
      <xdr:rowOff>407144</xdr:rowOff>
    </xdr:from>
    <xdr:ext cx="12845142" cy="468013"/>
    <xdr:sp macro="" textlink="">
      <xdr:nvSpPr>
        <xdr:cNvPr id="3" name="Прямоугольник 2"/>
        <xdr:cNvSpPr/>
      </xdr:nvSpPr>
      <xdr:spPr>
        <a:xfrm>
          <a:off x="83346" y="1966863"/>
          <a:ext cx="12845142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ru-RU" sz="2400" b="1" cap="none" spc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Турнир памяти Лобанова В.П. (юноши</a:t>
          </a:r>
          <a:r>
            <a:rPr lang="ru-RU" sz="2400" b="1" cap="none" spc="0" baseline="0">
              <a:ln w="12700" cmpd="sng">
                <a:solidFill>
                  <a:schemeClr val="accent4"/>
                </a:solidFill>
                <a:prstDash val="solid"/>
              </a:ln>
              <a:gradFill>
                <a:gsLst>
                  <a:gs pos="0">
                    <a:schemeClr val="accent4"/>
                  </a:gs>
                  <a:gs pos="4000">
                    <a:schemeClr val="accent4">
                      <a:lumMod val="60000"/>
                      <a:lumOff val="40000"/>
                    </a:schemeClr>
                  </a:gs>
                  <a:gs pos="87000">
                    <a:schemeClr val="accent4">
                      <a:lumMod val="20000"/>
                      <a:lumOff val="80000"/>
                    </a:schemeClr>
                  </a:gs>
                </a:gsLst>
                <a:lin ang="5400000"/>
              </a:gradFill>
              <a:effectLst/>
            </a:rPr>
            <a:t> 2007 г.р.)</a:t>
          </a:r>
          <a:endParaRPr lang="ru-RU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BB24"/>
  <sheetViews>
    <sheetView tabSelected="1" topLeftCell="A8" zoomScale="80" zoomScaleNormal="80" zoomScaleSheetLayoutView="80" workbookViewId="0">
      <pane xSplit="2" ySplit="5" topLeftCell="C13" activePane="bottomRight" state="frozen"/>
      <selection activeCell="A8" sqref="A8"/>
      <selection pane="topRight" activeCell="C8" sqref="C8"/>
      <selection pane="bottomLeft" activeCell="A21" sqref="A21"/>
      <selection pane="bottomRight" activeCell="D16" sqref="D16"/>
    </sheetView>
  </sheetViews>
  <sheetFormatPr defaultRowHeight="15" x14ac:dyDescent="0.25"/>
  <cols>
    <col min="1" max="1" width="6.28515625" customWidth="1"/>
    <col min="2" max="2" width="16.7109375" customWidth="1"/>
    <col min="3" max="20" width="5.7109375" customWidth="1"/>
    <col min="21" max="24" width="4.7109375" customWidth="1"/>
    <col min="25" max="25" width="4.28515625" customWidth="1"/>
    <col min="26" max="26" width="2.7109375" customWidth="1"/>
    <col min="27" max="27" width="4.28515625" customWidth="1"/>
    <col min="28" max="29" width="4.7109375" customWidth="1"/>
    <col min="30" max="30" width="21.28515625" style="30" hidden="1" customWidth="1"/>
    <col min="31" max="31" width="4.42578125" customWidth="1"/>
    <col min="32" max="49" width="4.7109375" customWidth="1"/>
    <col min="51" max="51" width="25" bestFit="1" customWidth="1"/>
    <col min="52" max="52" width="3.7109375" customWidth="1"/>
  </cols>
  <sheetData>
    <row r="8" spans="1:54" ht="18" customHeight="1" x14ac:dyDescent="0.25"/>
    <row r="9" spans="1:54" ht="38.25" customHeight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</row>
    <row r="10" spans="1:54" ht="31.5" customHeight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</row>
    <row r="11" spans="1:54" x14ac:dyDescent="0.25">
      <c r="A11" s="29"/>
      <c r="B11" s="29"/>
      <c r="C11" s="64" t="str">
        <f>B13</f>
        <v>ХК "Рубин-2" Тюмень</v>
      </c>
      <c r="D11" s="64"/>
      <c r="E11" s="64"/>
      <c r="F11" s="64" t="str">
        <f>B15</f>
        <v>ХК "Алекс" Александровск</v>
      </c>
      <c r="G11" s="64"/>
      <c r="H11" s="64"/>
      <c r="I11" s="56" t="str">
        <f>B17</f>
        <v>ХК "Мечел" Челябинск</v>
      </c>
      <c r="J11" s="56"/>
      <c r="K11" s="56"/>
      <c r="L11" s="56" t="str">
        <f>B19</f>
        <v>ХК "Орлан" Стерлитамак</v>
      </c>
      <c r="M11" s="56"/>
      <c r="N11" s="56"/>
      <c r="O11" s="56" t="str">
        <f>B21</f>
        <v>ХК "Таганай-1" Златоуст</v>
      </c>
      <c r="P11" s="56"/>
      <c r="Q11" s="56"/>
      <c r="R11" s="56" t="str">
        <f>B23</f>
        <v>ХК "Таганай-2" Златоуст</v>
      </c>
      <c r="S11" s="56"/>
      <c r="T11" s="56"/>
      <c r="U11" s="60" t="s">
        <v>11</v>
      </c>
      <c r="V11" s="60" t="s">
        <v>2</v>
      </c>
      <c r="W11" s="60" t="s">
        <v>3</v>
      </c>
      <c r="X11" s="60" t="s">
        <v>4</v>
      </c>
      <c r="Y11" s="60" t="s">
        <v>6</v>
      </c>
      <c r="Z11" s="60"/>
      <c r="AA11" s="60"/>
      <c r="AB11" s="59" t="s">
        <v>12</v>
      </c>
      <c r="AC11" s="60" t="s">
        <v>14</v>
      </c>
      <c r="AD11" s="61" t="s">
        <v>8</v>
      </c>
      <c r="AE11" s="60" t="s">
        <v>13</v>
      </c>
      <c r="AF11" s="2"/>
      <c r="AG11" s="3">
        <v>1</v>
      </c>
      <c r="AH11" s="4"/>
      <c r="AI11" s="2"/>
      <c r="AJ11" s="3">
        <v>2</v>
      </c>
      <c r="AK11" s="4"/>
      <c r="AL11" s="2"/>
      <c r="AM11" s="3">
        <v>3</v>
      </c>
      <c r="AN11" s="4"/>
      <c r="AO11" s="2"/>
      <c r="AP11" s="3">
        <v>4</v>
      </c>
      <c r="AQ11" s="4"/>
      <c r="AR11" s="2"/>
      <c r="AS11" s="3">
        <v>5</v>
      </c>
      <c r="AT11" s="4"/>
      <c r="AU11" s="2"/>
      <c r="AV11" s="3">
        <v>6</v>
      </c>
      <c r="AW11" s="4"/>
    </row>
    <row r="12" spans="1:54" x14ac:dyDescent="0.25">
      <c r="A12" s="31" t="s">
        <v>0</v>
      </c>
      <c r="B12" s="31" t="s">
        <v>1</v>
      </c>
      <c r="C12" s="58">
        <v>1</v>
      </c>
      <c r="D12" s="58"/>
      <c r="E12" s="58"/>
      <c r="F12" s="58">
        <v>2</v>
      </c>
      <c r="G12" s="58"/>
      <c r="H12" s="58"/>
      <c r="I12" s="58">
        <v>3</v>
      </c>
      <c r="J12" s="58"/>
      <c r="K12" s="58"/>
      <c r="L12" s="58">
        <v>4</v>
      </c>
      <c r="M12" s="58"/>
      <c r="N12" s="58"/>
      <c r="O12" s="58">
        <v>5</v>
      </c>
      <c r="P12" s="58"/>
      <c r="Q12" s="58"/>
      <c r="R12" s="58">
        <v>6</v>
      </c>
      <c r="S12" s="58"/>
      <c r="T12" s="58"/>
      <c r="U12" s="60"/>
      <c r="V12" s="60"/>
      <c r="W12" s="60"/>
      <c r="X12" s="60"/>
      <c r="Y12" s="60"/>
      <c r="Z12" s="60"/>
      <c r="AA12" s="60"/>
      <c r="AB12" s="59"/>
      <c r="AC12" s="60"/>
      <c r="AD12" s="62"/>
      <c r="AE12" s="60"/>
      <c r="AF12" s="1"/>
      <c r="AG12" s="1">
        <f>AC13</f>
        <v>0</v>
      </c>
      <c r="AH12" s="1"/>
      <c r="AI12" s="1"/>
      <c r="AJ12" s="1">
        <f>AC15</f>
        <v>0</v>
      </c>
      <c r="AK12" s="1"/>
      <c r="AL12" s="1"/>
      <c r="AM12" s="1">
        <f>AC17</f>
        <v>0</v>
      </c>
      <c r="AN12" s="1"/>
      <c r="AO12" s="1"/>
      <c r="AP12" s="1">
        <f>AC19</f>
        <v>0</v>
      </c>
      <c r="AQ12" s="1"/>
      <c r="AR12" s="1"/>
      <c r="AS12" s="1">
        <f>AC21</f>
        <v>0</v>
      </c>
      <c r="AT12" s="1"/>
      <c r="AU12" s="1"/>
      <c r="AV12" s="1">
        <f>AC23</f>
        <v>0</v>
      </c>
      <c r="AW12" s="1"/>
      <c r="AX12" t="s">
        <v>9</v>
      </c>
      <c r="AY12" s="8"/>
      <c r="AZ12" s="9" t="s">
        <v>10</v>
      </c>
      <c r="BA12" s="10"/>
      <c r="BB12" s="11" t="s">
        <v>5</v>
      </c>
    </row>
    <row r="13" spans="1:54" ht="24.95" customHeight="1" x14ac:dyDescent="0.25">
      <c r="A13" s="58">
        <v>1</v>
      </c>
      <c r="B13" s="63" t="s">
        <v>15</v>
      </c>
      <c r="C13" s="44" t="str">
        <f>""</f>
        <v/>
      </c>
      <c r="D13" s="44"/>
      <c r="E13" s="44" t="str">
        <f>""</f>
        <v/>
      </c>
      <c r="F13" s="33"/>
      <c r="G13" s="34" t="str">
        <f>IF(ISBLANK(F13),"",":")</f>
        <v/>
      </c>
      <c r="H13" s="35"/>
      <c r="I13" s="33"/>
      <c r="J13" s="34" t="str">
        <f>IF(ISBLANK(I13),"",":")</f>
        <v/>
      </c>
      <c r="K13" s="34"/>
      <c r="L13" s="33"/>
      <c r="M13" s="34" t="str">
        <f>IF(ISBLANK(L13),"",":")</f>
        <v/>
      </c>
      <c r="N13" s="34"/>
      <c r="O13" s="33"/>
      <c r="P13" s="34" t="str">
        <f>IF(ISBLANK(O13),"",":")</f>
        <v/>
      </c>
      <c r="Q13" s="35"/>
      <c r="R13" s="33"/>
      <c r="S13" s="34" t="str">
        <f>IF(ISBLANK(R13),"",":")</f>
        <v/>
      </c>
      <c r="T13" s="35"/>
      <c r="U13" s="52">
        <f>SUM(V13,W13,X13)</f>
        <v>0</v>
      </c>
      <c r="V13" s="52">
        <f>COUNTIF(C14:T14,2)</f>
        <v>0</v>
      </c>
      <c r="W13" s="52">
        <f>COUNTIF(C14:T14,1)</f>
        <v>0</v>
      </c>
      <c r="X13" s="52">
        <f>COUNTIF(C14:T14,0)</f>
        <v>0</v>
      </c>
      <c r="Y13" s="52">
        <f>SUM(C13,F13,I13,L13,O13,R13,)</f>
        <v>0</v>
      </c>
      <c r="Z13" s="52" t="s">
        <v>7</v>
      </c>
      <c r="AA13" s="52">
        <f>SUM(E13,H13,K13,N13,Q13,T13,)</f>
        <v>0</v>
      </c>
      <c r="AB13" s="52">
        <f>Y13-AA13</f>
        <v>0</v>
      </c>
      <c r="AC13" s="52">
        <f>V13*2+W13*1</f>
        <v>0</v>
      </c>
      <c r="AD13" s="47">
        <f>AC13*100000000000000+ AX13*1000000000000 + (BB13+500)*1000000000 +(AB13+500)*1000000+V13*10000+Y13*100+100-A13</f>
        <v>500500000099</v>
      </c>
      <c r="AE13" s="50" t="str">
        <f>IF(U13=0,"",_xlfn.RANK.EQ(AD13,$AD$13:$AD$24))</f>
        <v/>
      </c>
      <c r="AF13" s="12" t="str">
        <f>IF($AC13=AG$12,C13,"")</f>
        <v/>
      </c>
      <c r="AG13" s="13"/>
      <c r="AH13" s="13" t="str">
        <f>IF($AC13=AG$12,E13,"")</f>
        <v/>
      </c>
      <c r="AI13" s="5">
        <f>IF($AC13=AJ$12,F13,"")</f>
        <v>0</v>
      </c>
      <c r="AJ13" s="16"/>
      <c r="AK13" s="6">
        <f>IF($AC13=AJ$12,H13,"")</f>
        <v>0</v>
      </c>
      <c r="AL13" s="5">
        <f>IF($AC13=AM$12,I13,"")</f>
        <v>0</v>
      </c>
      <c r="AM13" s="16"/>
      <c r="AN13" s="6">
        <f>IF($AC13=AM$12,K13,"")</f>
        <v>0</v>
      </c>
      <c r="AO13" s="5">
        <f>IF($AC13=AP$12,L13,"")</f>
        <v>0</v>
      </c>
      <c r="AP13" s="16"/>
      <c r="AQ13" s="6">
        <f>IF($AC13=AP$12,N13,"")</f>
        <v>0</v>
      </c>
      <c r="AR13" s="5">
        <f>IF($AC13=AS$12,O13,"")</f>
        <v>0</v>
      </c>
      <c r="AS13" s="16"/>
      <c r="AT13" s="6">
        <f>IF($AC13=AS$12,Q13,"")</f>
        <v>0</v>
      </c>
      <c r="AU13" s="5">
        <f>IF($AC13=AV$12,R13,"")</f>
        <v>0</v>
      </c>
      <c r="AV13" s="16"/>
      <c r="AW13" s="6">
        <f>IF($AC13=AV$12,T13,"")</f>
        <v>0</v>
      </c>
      <c r="AX13" s="45">
        <f>SUM(AF14:AW14)</f>
        <v>0</v>
      </c>
      <c r="AY13" s="45">
        <f>SUM(AF13,AI13,AL13,AO13,AR13,AU13)</f>
        <v>0</v>
      </c>
      <c r="AZ13" s="45" t="s">
        <v>7</v>
      </c>
      <c r="BA13" s="45">
        <f>SUM(AH13,AK13,AN13,AQ13,AT13,AW13)</f>
        <v>0</v>
      </c>
      <c r="BB13" s="45">
        <f>AX13-BA13</f>
        <v>0</v>
      </c>
    </row>
    <row r="14" spans="1:54" ht="24.95" customHeight="1" x14ac:dyDescent="0.25">
      <c r="A14" s="58"/>
      <c r="B14" s="63"/>
      <c r="C14" s="44"/>
      <c r="D14" s="44" t="str">
        <f>""</f>
        <v/>
      </c>
      <c r="E14" s="44"/>
      <c r="F14" s="36"/>
      <c r="G14" s="37" t="str">
        <f>IF(IFERROR(F13+H13,0),3-(H13&gt;F13)*3+(F14&lt;&gt;"")*SIGN(H13-F13), IF(ISBLANK(F13),"",(F13="+")*3))</f>
        <v/>
      </c>
      <c r="H14" s="38"/>
      <c r="I14" s="36"/>
      <c r="J14" s="37" t="str">
        <f>IF(IFERROR(I13+K13,0),3-(K13&gt;I13)*3+(I14&lt;&gt;"")*SIGN(K13-I13), IF(ISBLANK(I13),"",(I13="+")*3))</f>
        <v/>
      </c>
      <c r="K14" s="38"/>
      <c r="L14" s="36"/>
      <c r="M14" s="37" t="str">
        <f>IF(IFERROR(L13+N13,0),3-(N13&gt;L13)*3+(L14&lt;&gt;"")*SIGN(N13-L13), IF(ISBLANK(L13),"",(L13="+")*3))</f>
        <v/>
      </c>
      <c r="N14" s="37"/>
      <c r="O14" s="36"/>
      <c r="P14" s="37" t="str">
        <f>IF(IFERROR(O13+Q13,0),3-(Q13&gt;O13)*3+(O14&lt;&gt;"")*SIGN(Q13-O13), IF(ISBLANK(O13),"",(O13="+")*3))</f>
        <v/>
      </c>
      <c r="Q14" s="38"/>
      <c r="R14" s="36"/>
      <c r="S14" s="37" t="str">
        <f>IF(IFERROR(R13+T13,0),3-(T13&gt;R13)*3+(R14&lt;&gt;"")*SIGN(T13-R13), IF(ISBLANK(R13),"",(R13="+")*3))</f>
        <v/>
      </c>
      <c r="T14" s="38"/>
      <c r="U14" s="55"/>
      <c r="V14" s="55"/>
      <c r="W14" s="55"/>
      <c r="X14" s="55"/>
      <c r="Y14" s="55"/>
      <c r="Z14" s="55"/>
      <c r="AA14" s="55"/>
      <c r="AB14" s="55"/>
      <c r="AC14" s="55"/>
      <c r="AD14" s="49"/>
      <c r="AE14" s="51"/>
      <c r="AF14" s="15"/>
      <c r="AG14" s="14" t="str">
        <f>IF($AC13=AG$12,D14,"")</f>
        <v/>
      </c>
      <c r="AH14" s="14"/>
      <c r="AI14" s="17"/>
      <c r="AJ14" s="7" t="str">
        <f>IF($AC13=AJ$12,G14,"")</f>
        <v/>
      </c>
      <c r="AK14" s="18"/>
      <c r="AL14" s="17"/>
      <c r="AM14" s="7" t="str">
        <f>IF($AC13=AM$12,J14,"")</f>
        <v/>
      </c>
      <c r="AN14" s="18"/>
      <c r="AO14" s="17"/>
      <c r="AP14" s="7" t="str">
        <f>IF($AC13=AP$12,M14,"")</f>
        <v/>
      </c>
      <c r="AQ14" s="18"/>
      <c r="AR14" s="17"/>
      <c r="AS14" s="7" t="str">
        <f>IF($AC13=AS$12,P14,"")</f>
        <v/>
      </c>
      <c r="AT14" s="18"/>
      <c r="AU14" s="17"/>
      <c r="AV14" s="7" t="str">
        <f>IF($AC13=AV$12,S14,"")</f>
        <v/>
      </c>
      <c r="AW14" s="18"/>
      <c r="AX14" s="45"/>
      <c r="AY14" s="45"/>
      <c r="AZ14" s="45"/>
      <c r="BA14" s="45"/>
      <c r="BB14" s="45"/>
    </row>
    <row r="15" spans="1:54" ht="24.95" customHeight="1" x14ac:dyDescent="0.25">
      <c r="A15" s="58">
        <v>2</v>
      </c>
      <c r="B15" s="63" t="s">
        <v>17</v>
      </c>
      <c r="C15" s="34" t="str">
        <f>IF(ISBLANK(H13),"",H13)</f>
        <v/>
      </c>
      <c r="D15" s="34" t="str">
        <f>IF(C15="","",":")</f>
        <v/>
      </c>
      <c r="E15" s="35" t="str">
        <f>IF(ISBLANK(F13),"",F13)</f>
        <v/>
      </c>
      <c r="F15" s="32" t="str">
        <f>""</f>
        <v/>
      </c>
      <c r="G15" s="32"/>
      <c r="H15" s="32" t="str">
        <f>""</f>
        <v/>
      </c>
      <c r="I15" s="41"/>
      <c r="J15" s="39" t="str">
        <f>IF(ISBLANK(I15),"",":")</f>
        <v/>
      </c>
      <c r="K15" s="40"/>
      <c r="L15" s="41"/>
      <c r="M15" s="39" t="str">
        <f>IF(ISBLANK(L15),"",":")</f>
        <v/>
      </c>
      <c r="N15" s="39"/>
      <c r="O15" s="41"/>
      <c r="P15" s="39" t="str">
        <f>IF(ISBLANK(O15),"",":")</f>
        <v/>
      </c>
      <c r="Q15" s="40"/>
      <c r="R15" s="41"/>
      <c r="S15" s="39" t="str">
        <f>IF(ISBLANK(R15),"",":")</f>
        <v/>
      </c>
      <c r="T15" s="40"/>
      <c r="U15" s="52">
        <f>SUM(V15,W15,X15)</f>
        <v>0</v>
      </c>
      <c r="V15" s="52">
        <f>COUNTIF(C16:T16,2)</f>
        <v>0</v>
      </c>
      <c r="W15" s="52">
        <f>COUNTIF(C16:T16,1)</f>
        <v>0</v>
      </c>
      <c r="X15" s="52">
        <f>COUNTIF(C16:T16,0)</f>
        <v>0</v>
      </c>
      <c r="Y15" s="52">
        <f>SUM(C15,F15,I15,L15,O15,R15)</f>
        <v>0</v>
      </c>
      <c r="Z15" s="52" t="s">
        <v>7</v>
      </c>
      <c r="AA15" s="52">
        <f>SUM(E15,H15,K15,N15,Q15,T15,)</f>
        <v>0</v>
      </c>
      <c r="AB15" s="52">
        <f>Y15-AA15</f>
        <v>0</v>
      </c>
      <c r="AC15" s="52">
        <f>V15*2+W15*1</f>
        <v>0</v>
      </c>
      <c r="AD15" s="47">
        <f>AC15*100000000000000+ AX15*1000000000000 + (BB15+500)*1000000000 +(AB15+500)*1000000+V15*10000+Y15*100+100-A15</f>
        <v>500500000098</v>
      </c>
      <c r="AE15" s="50" t="str">
        <f>IF(U15=0,"",_xlfn.RANK.EQ(AD15,$AD$13:$AD$24))</f>
        <v/>
      </c>
      <c r="AF15" s="22" t="str">
        <f>IF($AC15=AG$12,C15,"")</f>
        <v/>
      </c>
      <c r="AG15" s="23"/>
      <c r="AH15" s="23" t="str">
        <f>IF($AC15=AG$12,E15,"")</f>
        <v/>
      </c>
      <c r="AI15" s="12" t="str">
        <f>IF($AC15=AJ$12,F15,"")</f>
        <v/>
      </c>
      <c r="AJ15" s="13"/>
      <c r="AK15" s="13" t="str">
        <f>IF($AC15=AJ$12,H15,"")</f>
        <v/>
      </c>
      <c r="AL15" s="22">
        <f>IF($AC15=AM$12,I15,"")</f>
        <v>0</v>
      </c>
      <c r="AM15" s="23"/>
      <c r="AN15" s="24">
        <f>IF($AC15=AM$12,K15,"")</f>
        <v>0</v>
      </c>
      <c r="AO15" s="22">
        <f>IF($AC15=AP$12,L15,"")</f>
        <v>0</v>
      </c>
      <c r="AP15" s="23"/>
      <c r="AQ15" s="24">
        <f>IF($AC15=AP$12,N15,"")</f>
        <v>0</v>
      </c>
      <c r="AR15" s="22">
        <f>IF($AC15=AS$12,O15,"")</f>
        <v>0</v>
      </c>
      <c r="AS15" s="23"/>
      <c r="AT15" s="24">
        <f>IF($AC15=AS$12,Q15,"")</f>
        <v>0</v>
      </c>
      <c r="AU15" s="22">
        <f>IF($AC15=AV$12,R15,"")</f>
        <v>0</v>
      </c>
      <c r="AV15" s="23"/>
      <c r="AW15" s="24">
        <f>IF($AC15=AV$12,T15,"")</f>
        <v>0</v>
      </c>
      <c r="AX15" s="46">
        <f>SUM(AF16:AW16)</f>
        <v>0</v>
      </c>
      <c r="AY15" s="45">
        <f>SUM(AF15,AI15,AL15,AO15,AR15,AU15,)</f>
        <v>0</v>
      </c>
      <c r="AZ15" s="45" t="s">
        <v>7</v>
      </c>
      <c r="BA15" s="45">
        <f>SUM(AH15,AK15,AN15,AQ15,AT15,AW15,)</f>
        <v>0</v>
      </c>
      <c r="BB15" s="45">
        <f>AX15-BA15</f>
        <v>0</v>
      </c>
    </row>
    <row r="16" spans="1:54" ht="24.95" customHeight="1" x14ac:dyDescent="0.25">
      <c r="A16" s="58"/>
      <c r="B16" s="63"/>
      <c r="C16" s="37" t="str">
        <f>IF(ISBLANK(F14),"",F14)</f>
        <v/>
      </c>
      <c r="D16" s="37" t="str">
        <f>IF(IFERROR(C15+E15,0),3-(E15&gt;C15)*3+(C16&lt;&gt;"")*SIGN(E15-C15), IF(C15="","",(C15="+")*3))</f>
        <v/>
      </c>
      <c r="E16" s="38"/>
      <c r="F16" s="32"/>
      <c r="G16" s="32" t="str">
        <f>""</f>
        <v/>
      </c>
      <c r="H16" s="32"/>
      <c r="I16" s="33"/>
      <c r="J16" s="37" t="str">
        <f>IF(IFERROR(I15+K15,0),3-(K15&gt;I15)*3+(I16&lt;&gt;"")*SIGN(K15-I15), IF(ISBLANK(I15),"",(I15="+")*3))</f>
        <v/>
      </c>
      <c r="K16" s="35"/>
      <c r="L16" s="33"/>
      <c r="M16" s="37" t="str">
        <f>IF(IFERROR(L15+N15,0),3-(N15&gt;L15)*3+(L16&lt;&gt;"")*SIGN(N15-L15), IF(ISBLANK(L15),"",(L15="+")*3))</f>
        <v/>
      </c>
      <c r="N16" s="34"/>
      <c r="O16" s="36"/>
      <c r="P16" s="37" t="str">
        <f>IF(IFERROR(O15+Q15,0),3-(Q15&gt;O15)*3+(O16&lt;&gt;"")*SIGN(Q15-O15), IF(ISBLANK(O15),"",(O15="+")*3))</f>
        <v/>
      </c>
      <c r="Q16" s="38"/>
      <c r="R16" s="36"/>
      <c r="S16" s="37" t="str">
        <f>IF(IFERROR(R15+T15,0),3-(T15&gt;R15)*3+(R16&lt;&gt;"")*SIGN(T15-R15), IF(ISBLANK(R15),"",(R15="+")*3))</f>
        <v/>
      </c>
      <c r="T16" s="38"/>
      <c r="U16" s="55"/>
      <c r="V16" s="55"/>
      <c r="W16" s="55"/>
      <c r="X16" s="55"/>
      <c r="Y16" s="55"/>
      <c r="Z16" s="55"/>
      <c r="AA16" s="55"/>
      <c r="AB16" s="55"/>
      <c r="AC16" s="55"/>
      <c r="AD16" s="49"/>
      <c r="AE16" s="51"/>
      <c r="AF16" s="19"/>
      <c r="AG16" s="20" t="str">
        <f>IF($AC15=AG$12,D16,"")</f>
        <v/>
      </c>
      <c r="AH16" s="20"/>
      <c r="AI16" s="15"/>
      <c r="AJ16" s="14" t="str">
        <f>IF($AC15=AJ$12,G16,"")</f>
        <v/>
      </c>
      <c r="AK16" s="14"/>
      <c r="AL16" s="19"/>
      <c r="AM16" s="20" t="str">
        <f>IF($AC15=AM$12,J16,"")</f>
        <v/>
      </c>
      <c r="AN16" s="21"/>
      <c r="AO16" s="19"/>
      <c r="AP16" s="20" t="str">
        <f>IF($AC15=AP$12,M16,"")</f>
        <v/>
      </c>
      <c r="AQ16" s="21"/>
      <c r="AR16" s="19"/>
      <c r="AS16" s="20" t="str">
        <f>IF($AC15=AS$12,P16,"")</f>
        <v/>
      </c>
      <c r="AT16" s="21"/>
      <c r="AU16" s="19"/>
      <c r="AV16" s="20" t="str">
        <f>IF($AC15=AV$12,S16,"")</f>
        <v/>
      </c>
      <c r="AW16" s="21"/>
      <c r="AX16" s="46"/>
      <c r="AY16" s="45"/>
      <c r="AZ16" s="45"/>
      <c r="BA16" s="45"/>
      <c r="BB16" s="45"/>
    </row>
    <row r="17" spans="1:54" ht="24.95" customHeight="1" x14ac:dyDescent="0.25">
      <c r="A17" s="58">
        <v>3</v>
      </c>
      <c r="B17" s="63" t="s">
        <v>16</v>
      </c>
      <c r="C17" s="39"/>
      <c r="D17" s="39" t="str">
        <f>IF(C17="","",":")</f>
        <v/>
      </c>
      <c r="E17" s="40" t="str">
        <f>IF(ISBLANK(I13),"",I13)</f>
        <v/>
      </c>
      <c r="F17" s="41"/>
      <c r="G17" s="39" t="str">
        <f>IF(F17="","",":")</f>
        <v/>
      </c>
      <c r="H17" s="40" t="str">
        <f>IF(ISBLANK(I15),"",I15)</f>
        <v/>
      </c>
      <c r="I17" s="32" t="str">
        <f>""</f>
        <v/>
      </c>
      <c r="J17" s="32"/>
      <c r="K17" s="32" t="str">
        <f>""</f>
        <v/>
      </c>
      <c r="L17" s="41"/>
      <c r="M17" s="39" t="str">
        <f>IF(ISBLANK(L17),"",":")</f>
        <v/>
      </c>
      <c r="N17" s="40"/>
      <c r="O17" s="41"/>
      <c r="P17" s="39" t="str">
        <f>IF(ISBLANK(O17),"",":")</f>
        <v/>
      </c>
      <c r="Q17" s="40"/>
      <c r="R17" s="41"/>
      <c r="S17" s="39" t="str">
        <f>IF(ISBLANK(R17),"",":")</f>
        <v/>
      </c>
      <c r="T17" s="39"/>
      <c r="U17" s="52">
        <f>SUM(V17,W17,X17)</f>
        <v>0</v>
      </c>
      <c r="V17" s="52">
        <f>COUNTIF(C18:T18,2)</f>
        <v>0</v>
      </c>
      <c r="W17" s="52">
        <f>COUNTIF(C18:T18,1)</f>
        <v>0</v>
      </c>
      <c r="X17" s="52">
        <f>COUNTIF(C18:T18,0)</f>
        <v>0</v>
      </c>
      <c r="Y17" s="52">
        <f>SUM(C17,F17,I17,L17,O17,R17,)</f>
        <v>0</v>
      </c>
      <c r="Z17" s="52" t="s">
        <v>7</v>
      </c>
      <c r="AA17" s="52">
        <f>SUM(E17,H17,K17,N17,Q17,T17,)</f>
        <v>0</v>
      </c>
      <c r="AB17" s="52">
        <f>Y17-AA17</f>
        <v>0</v>
      </c>
      <c r="AC17" s="52">
        <f>V17*2+W17*1</f>
        <v>0</v>
      </c>
      <c r="AD17" s="47">
        <f>AC17*100000000000000+ AX17*1000000000000 + (BB17+500)*1000000000 +(AB17+500)*1000000+V17*10000+Y17*100+100-A17</f>
        <v>500500000097</v>
      </c>
      <c r="AE17" s="50" t="str">
        <f>IF(U17=0,"",_xlfn.RANK.EQ(AD17,$AD$13:$AD$24))</f>
        <v/>
      </c>
      <c r="AF17" s="22">
        <f>IF($AC17=AG$12,C17,"")</f>
        <v>0</v>
      </c>
      <c r="AG17" s="23"/>
      <c r="AH17" s="23" t="str">
        <f>IF($AC17=AG$12,E17,"")</f>
        <v/>
      </c>
      <c r="AI17" s="22">
        <f>IF($AC17=AJ$12,F17,"")</f>
        <v>0</v>
      </c>
      <c r="AJ17" s="23"/>
      <c r="AK17" s="24" t="str">
        <f>IF($AC17=AJ$12,H17,"")</f>
        <v/>
      </c>
      <c r="AL17" s="14" t="str">
        <f>IF($AC17=AM$12,I17,"")</f>
        <v/>
      </c>
      <c r="AM17" s="14"/>
      <c r="AN17" s="14" t="str">
        <f>IF($AC17=AM$12,K17,"")</f>
        <v/>
      </c>
      <c r="AO17" s="22">
        <f>IF($AC17=AP$12,L17,"")</f>
        <v>0</v>
      </c>
      <c r="AP17" s="23"/>
      <c r="AQ17" s="24">
        <f>IF($AC17=AP$12,N17,"")</f>
        <v>0</v>
      </c>
      <c r="AR17" s="22">
        <f>IF($AC17=AS$12,O17,"")</f>
        <v>0</v>
      </c>
      <c r="AS17" s="23"/>
      <c r="AT17" s="24">
        <f>IF($AC17=AS$12,Q17,"")</f>
        <v>0</v>
      </c>
      <c r="AU17" s="22">
        <f>IF($AC17=AV$12,R17,"")</f>
        <v>0</v>
      </c>
      <c r="AV17" s="23"/>
      <c r="AW17" s="24">
        <f>IF($AC17=AV$12,T17,"")</f>
        <v>0</v>
      </c>
      <c r="AX17" s="46">
        <f>SUM(AF18:AW18)</f>
        <v>0</v>
      </c>
      <c r="AY17" s="45">
        <f>SUM(AF17,AI17,AL17,AO17,AR17,AU17,)</f>
        <v>0</v>
      </c>
      <c r="AZ17" s="45" t="s">
        <v>7</v>
      </c>
      <c r="BA17" s="45">
        <f>SUM(AH17,AK17,AN17,AQ17,AT17,AW17,)</f>
        <v>0</v>
      </c>
      <c r="BB17" s="45">
        <f>AX17-BA17</f>
        <v>0</v>
      </c>
    </row>
    <row r="18" spans="1:54" ht="24.95" customHeight="1" x14ac:dyDescent="0.25">
      <c r="A18" s="58"/>
      <c r="B18" s="63"/>
      <c r="C18" s="37"/>
      <c r="D18" s="37" t="str">
        <f>IF(IFERROR(C17+E17,0),3-(E17&gt;C17)*3+(C18&lt;&gt;"")*SIGN(E17-C17), IF(ISBLANK(C17),"",(C17="+")*3))</f>
        <v/>
      </c>
      <c r="E18" s="38"/>
      <c r="F18" s="36"/>
      <c r="G18" s="37" t="str">
        <f>IF(IFERROR(F17+H17,0),3-(H17&gt;F17)*3+(F18&lt;&gt;"")*SIGN(H17-F17), IF(ISBLANK(F17),"",(F17="+")*3))</f>
        <v/>
      </c>
      <c r="H18" s="38"/>
      <c r="I18" s="32"/>
      <c r="J18" s="32" t="str">
        <f>""</f>
        <v/>
      </c>
      <c r="K18" s="32"/>
      <c r="L18" s="36"/>
      <c r="M18" s="37" t="str">
        <f>IF(IFERROR(L17+N17,0),3-(N17&gt;L17)*3+(L18&lt;&gt;"")*SIGN(N17-L17), IF(ISBLANK(L17),"",(L17="+")*3))</f>
        <v/>
      </c>
      <c r="N18" s="38"/>
      <c r="O18" s="36"/>
      <c r="P18" s="37" t="str">
        <f>IF(IFERROR(O17+Q17,0),3-(Q17&gt;O17)*3+(O18&lt;&gt;"")*SIGN(Q17-O17), IF(ISBLANK(O17),"",(O17="+")*3))</f>
        <v/>
      </c>
      <c r="Q18" s="38"/>
      <c r="R18" s="33"/>
      <c r="S18" s="37" t="str">
        <f>IF(IFERROR(R17+T17,0),3-(T17&gt;R17)*3+(R18&lt;&gt;"")*SIGN(T17-R17), IF(ISBLANK(R17),"",(R17="+")*3))</f>
        <v/>
      </c>
      <c r="T18" s="34"/>
      <c r="U18" s="55"/>
      <c r="V18" s="55"/>
      <c r="W18" s="55"/>
      <c r="X18" s="55"/>
      <c r="Y18" s="55"/>
      <c r="Z18" s="55"/>
      <c r="AA18" s="55"/>
      <c r="AB18" s="55"/>
      <c r="AC18" s="55"/>
      <c r="AD18" s="49"/>
      <c r="AE18" s="51"/>
      <c r="AF18" s="19"/>
      <c r="AG18" s="20" t="str">
        <f>IF($AC17=AG$12,D18,"")</f>
        <v/>
      </c>
      <c r="AH18" s="20"/>
      <c r="AI18" s="19"/>
      <c r="AJ18" s="20" t="str">
        <f>IF($AC17=AJ$12,G18,"")</f>
        <v/>
      </c>
      <c r="AK18" s="21"/>
      <c r="AL18" s="14"/>
      <c r="AM18" s="14" t="str">
        <f>IF($AC17=AM$12,J18,"")</f>
        <v/>
      </c>
      <c r="AN18" s="14"/>
      <c r="AO18" s="19"/>
      <c r="AP18" s="20" t="str">
        <f>IF($AC17=AP$12,M18,"")</f>
        <v/>
      </c>
      <c r="AQ18" s="21"/>
      <c r="AR18" s="19"/>
      <c r="AS18" s="20" t="str">
        <f>IF($AC17=AS$12,P18,"")</f>
        <v/>
      </c>
      <c r="AT18" s="21"/>
      <c r="AU18" s="19"/>
      <c r="AV18" s="20" t="str">
        <f>IF($AC17=AV$12,S18,"")</f>
        <v/>
      </c>
      <c r="AW18" s="21"/>
      <c r="AX18" s="46"/>
      <c r="AY18" s="45"/>
      <c r="AZ18" s="45"/>
      <c r="BA18" s="45"/>
      <c r="BB18" s="45"/>
    </row>
    <row r="19" spans="1:54" ht="24.95" customHeight="1" x14ac:dyDescent="0.25">
      <c r="A19" s="58">
        <v>4</v>
      </c>
      <c r="B19" s="63" t="s">
        <v>18</v>
      </c>
      <c r="C19" s="39" t="str">
        <f>IF(ISBLANK(N13),"",N13)</f>
        <v/>
      </c>
      <c r="D19" s="39" t="str">
        <f>IF(C19="","",":")</f>
        <v/>
      </c>
      <c r="E19" s="40" t="str">
        <f>IF(ISBLANK(L13),"",L13)</f>
        <v/>
      </c>
      <c r="F19" s="41" t="str">
        <f>IF(ISBLANK(N15),"",N15)</f>
        <v/>
      </c>
      <c r="G19" s="39" t="str">
        <f>IF(F19="","",":")</f>
        <v/>
      </c>
      <c r="H19" s="40" t="str">
        <f>IF(ISBLANK(L15),"",L15)</f>
        <v/>
      </c>
      <c r="I19" s="41" t="str">
        <f>IF(ISBLANK(N17),"",N17)</f>
        <v/>
      </c>
      <c r="J19" s="39" t="str">
        <f>IF(I19="","",":")</f>
        <v/>
      </c>
      <c r="K19" s="40" t="str">
        <f>IF(ISBLANK(L17),"",L17)</f>
        <v/>
      </c>
      <c r="L19" s="32" t="str">
        <f>""</f>
        <v/>
      </c>
      <c r="M19" s="32"/>
      <c r="N19" s="32" t="str">
        <f>""</f>
        <v/>
      </c>
      <c r="O19" s="41"/>
      <c r="P19" s="39" t="str">
        <f>IF(ISBLANK(O19),"",":")</f>
        <v/>
      </c>
      <c r="Q19" s="40"/>
      <c r="R19" s="41"/>
      <c r="S19" s="39" t="str">
        <f>IF(ISBLANK(R19),"",":")</f>
        <v/>
      </c>
      <c r="T19" s="40"/>
      <c r="U19" s="52">
        <f>SUM(V19,W19,X19)</f>
        <v>0</v>
      </c>
      <c r="V19" s="52">
        <f>COUNTIF(C20:T20,2)</f>
        <v>0</v>
      </c>
      <c r="W19" s="52">
        <f>COUNTIF(C20:T20,1)</f>
        <v>0</v>
      </c>
      <c r="X19" s="52">
        <f>COUNTIF(C20:T20,0)</f>
        <v>0</v>
      </c>
      <c r="Y19" s="52">
        <f>SUM(C19,F19,I19,L19,O19,R19,)</f>
        <v>0</v>
      </c>
      <c r="Z19" s="52" t="s">
        <v>7</v>
      </c>
      <c r="AA19" s="52">
        <f>SUM(E19,H19,K19,N19,Q19,T19,)</f>
        <v>0</v>
      </c>
      <c r="AB19" s="52">
        <f>Y19-AA19</f>
        <v>0</v>
      </c>
      <c r="AC19" s="52">
        <f>V19*2+W19*1</f>
        <v>0</v>
      </c>
      <c r="AD19" s="47">
        <f>AC19*100000000000000+ AX19*1000000000000 + (BB19+500)*1000000000 +(AB19+500)*1000000+V19*10000+Y19*100+100-A19</f>
        <v>500500000096</v>
      </c>
      <c r="AE19" s="50" t="str">
        <f>IF(U19=0,"",_xlfn.RANK.EQ(AD19,$AD$13:$AD$24))</f>
        <v/>
      </c>
      <c r="AF19" s="22" t="str">
        <f>IF($AC19=AG$12,C19,"")</f>
        <v/>
      </c>
      <c r="AG19" s="23"/>
      <c r="AH19" s="23" t="str">
        <f>IF($AC19=AG$12,E19,"")</f>
        <v/>
      </c>
      <c r="AI19" s="22" t="str">
        <f>IF($AC19=AJ$12,F19,"")</f>
        <v/>
      </c>
      <c r="AJ19" s="23"/>
      <c r="AK19" s="24" t="str">
        <f>IF($AC19=AJ$12,H19,"")</f>
        <v/>
      </c>
      <c r="AL19" s="22" t="str">
        <f>IF($AC19=AM$12,I19,"")</f>
        <v/>
      </c>
      <c r="AM19" s="23"/>
      <c r="AN19" s="24" t="str">
        <f>IF($AC19=AM$12,K19,"")</f>
        <v/>
      </c>
      <c r="AO19" s="14" t="str">
        <f>IF($AC19=AP$12,L19,"")</f>
        <v/>
      </c>
      <c r="AP19" s="14"/>
      <c r="AQ19" s="14" t="str">
        <f>IF($AC19=AP$12,N19,"")</f>
        <v/>
      </c>
      <c r="AR19" s="22">
        <f>IF($AC19=AS$12,O19,"")</f>
        <v>0</v>
      </c>
      <c r="AS19" s="23"/>
      <c r="AT19" s="24">
        <f>IF($AC19=AS$12,Q19,"")</f>
        <v>0</v>
      </c>
      <c r="AU19" s="22">
        <f>IF($AC19=AV$12,R19,"")</f>
        <v>0</v>
      </c>
      <c r="AV19" s="23"/>
      <c r="AW19" s="24">
        <f>IF($AC19=AV$12,T19,"")</f>
        <v>0</v>
      </c>
      <c r="AX19" s="46">
        <f>SUM(AF20:AW20)</f>
        <v>0</v>
      </c>
      <c r="AY19" s="45">
        <f>SUM(AF19,AI19,AL19,AO19,AR19,AU19,)</f>
        <v>0</v>
      </c>
      <c r="AZ19" s="45" t="s">
        <v>7</v>
      </c>
      <c r="BA19" s="45">
        <f>SUM(AH19,AK19,AN19,AQ19,AT19,AW19,)</f>
        <v>0</v>
      </c>
      <c r="BB19" s="45">
        <f>AX19-BA19</f>
        <v>0</v>
      </c>
    </row>
    <row r="20" spans="1:54" ht="24.95" customHeight="1" x14ac:dyDescent="0.25">
      <c r="A20" s="58"/>
      <c r="B20" s="63"/>
      <c r="C20" s="37"/>
      <c r="D20" s="37" t="str">
        <f>IF(IFERROR(C19+E19,0),3-(E19&gt;C19)*3+(C20&lt;&gt;"")*SIGN(E19-C19), IF(C19="","",(C19="+")*3))</f>
        <v/>
      </c>
      <c r="E20" s="38"/>
      <c r="F20" s="36"/>
      <c r="G20" s="37" t="str">
        <f>IF(IFERROR(F19+H19,0),3-(H19&gt;F19)*3+(F20&lt;&gt;"")*SIGN(H19-F19), IF(F19="","",(F19="+")*3))</f>
        <v/>
      </c>
      <c r="H20" s="38"/>
      <c r="I20" s="36"/>
      <c r="J20" s="37" t="str">
        <f>IF(IFERROR(I19+K19,0),3-(K19&gt;I19)*3+(I20&lt;&gt;"")*SIGN(K19-I19), IF(I19="","",(I19="+")*3))</f>
        <v/>
      </c>
      <c r="K20" s="38"/>
      <c r="L20" s="32"/>
      <c r="M20" s="32" t="str">
        <f>""</f>
        <v/>
      </c>
      <c r="N20" s="32"/>
      <c r="O20" s="33"/>
      <c r="P20" s="37" t="str">
        <f>IF(IFERROR(O19+Q19,0),3-(Q19&gt;O19)*3+(O20&lt;&gt;"")*SIGN(Q19-O19), IF(ISBLANK(O19),"",(O19="+")*3))</f>
        <v/>
      </c>
      <c r="Q20" s="35"/>
      <c r="R20" s="33"/>
      <c r="S20" s="37" t="str">
        <f>IF(IFERROR(R19+T19,0),3-(T19&gt;R19)*3+(R20&lt;&gt;"")*SIGN(T19-R19), IF(ISBLANK(R19),"",(R19="+")*3))</f>
        <v/>
      </c>
      <c r="T20" s="35"/>
      <c r="U20" s="55"/>
      <c r="V20" s="55"/>
      <c r="W20" s="55"/>
      <c r="X20" s="55"/>
      <c r="Y20" s="55"/>
      <c r="Z20" s="55"/>
      <c r="AA20" s="55"/>
      <c r="AB20" s="55"/>
      <c r="AC20" s="55"/>
      <c r="AD20" s="49"/>
      <c r="AE20" s="51"/>
      <c r="AF20" s="19"/>
      <c r="AG20" s="20" t="str">
        <f>IF($AC19=AG$12,D20,"")</f>
        <v/>
      </c>
      <c r="AH20" s="20"/>
      <c r="AI20" s="19"/>
      <c r="AJ20" s="20" t="str">
        <f>IF($AC19=AJ$12,G20,"")</f>
        <v/>
      </c>
      <c r="AK20" s="21"/>
      <c r="AL20" s="19"/>
      <c r="AM20" s="20" t="str">
        <f>IF($AC19=AM$12,J20,"")</f>
        <v/>
      </c>
      <c r="AN20" s="21"/>
      <c r="AO20" s="14"/>
      <c r="AP20" s="14" t="str">
        <f>IF($AC19=AP$12,M20,"")</f>
        <v/>
      </c>
      <c r="AQ20" s="14"/>
      <c r="AR20" s="19"/>
      <c r="AS20" s="20" t="str">
        <f>IF($AC19=AS$12,P20,"")</f>
        <v/>
      </c>
      <c r="AT20" s="21"/>
      <c r="AU20" s="19"/>
      <c r="AV20" s="20" t="str">
        <f>IF($AC19=AV$12,S20,"")</f>
        <v/>
      </c>
      <c r="AW20" s="21"/>
      <c r="AX20" s="46"/>
      <c r="AY20" s="45"/>
      <c r="AZ20" s="45"/>
      <c r="BA20" s="45"/>
      <c r="BB20" s="45"/>
    </row>
    <row r="21" spans="1:54" ht="24.95" customHeight="1" x14ac:dyDescent="0.25">
      <c r="A21" s="58">
        <v>5</v>
      </c>
      <c r="B21" s="63" t="s">
        <v>19</v>
      </c>
      <c r="C21" s="39" t="str">
        <f>IF(ISBLANK(Q13),"",Q13)</f>
        <v/>
      </c>
      <c r="D21" s="39" t="str">
        <f>IF(C21="","",":")</f>
        <v/>
      </c>
      <c r="E21" s="40" t="str">
        <f>IF(ISBLANK(O13),"",O13)</f>
        <v/>
      </c>
      <c r="F21" s="41" t="str">
        <f>IF(ISBLANK(Q15),"",Q15)</f>
        <v/>
      </c>
      <c r="G21" s="39" t="str">
        <f>IF(F21="","",":")</f>
        <v/>
      </c>
      <c r="H21" s="40" t="str">
        <f>IF(ISBLANK(O15),"",O15)</f>
        <v/>
      </c>
      <c r="I21" s="41" t="str">
        <f>IF(ISBLANK(Q17),"",Q17)</f>
        <v/>
      </c>
      <c r="J21" s="39" t="str">
        <f>IF(I21="","",":")</f>
        <v/>
      </c>
      <c r="K21" s="40" t="str">
        <f>IF(ISBLANK(O17),"",O17)</f>
        <v/>
      </c>
      <c r="L21" s="41" t="str">
        <f>IF(ISBLANK(Q19),"",Q19)</f>
        <v/>
      </c>
      <c r="M21" s="39" t="str">
        <f>IF(L21="","",":")</f>
        <v/>
      </c>
      <c r="N21" s="40" t="str">
        <f>IF(ISBLANK(O19),"",O19)</f>
        <v/>
      </c>
      <c r="O21" s="32" t="str">
        <f>""</f>
        <v/>
      </c>
      <c r="P21" s="32"/>
      <c r="Q21" s="32" t="str">
        <f>""</f>
        <v/>
      </c>
      <c r="R21" s="41"/>
      <c r="S21" s="39" t="str">
        <f>IF(ISBLANK(R21),"",":")</f>
        <v/>
      </c>
      <c r="T21" s="39"/>
      <c r="U21" s="52">
        <f>SUM(V21,W21,X21)</f>
        <v>0</v>
      </c>
      <c r="V21" s="52">
        <f>COUNTIF(C22:T22,2)</f>
        <v>0</v>
      </c>
      <c r="W21" s="52">
        <f>COUNTIF(C22:T22,1)</f>
        <v>0</v>
      </c>
      <c r="X21" s="52">
        <f>COUNTIF(C22:T22,0)</f>
        <v>0</v>
      </c>
      <c r="Y21" s="52">
        <f>SUM(C21,F21,I21,L21,O21,R21,)</f>
        <v>0</v>
      </c>
      <c r="Z21" s="52" t="s">
        <v>7</v>
      </c>
      <c r="AA21" s="52">
        <f>SUM(E21,H21,K21,N21,Q21,T21,)</f>
        <v>0</v>
      </c>
      <c r="AB21" s="52">
        <f>Y21-AA21</f>
        <v>0</v>
      </c>
      <c r="AC21" s="52">
        <f>V21*2+W21*1</f>
        <v>0</v>
      </c>
      <c r="AD21" s="47">
        <f>AC21*100000000000000+ AX21*1000000000000 + (BB21+500)*1000000000 +(AB21+500)*1000000+V21*10000+Y21*100+100-A21</f>
        <v>500500000095</v>
      </c>
      <c r="AE21" s="50" t="str">
        <f>IF(U21=0,"",_xlfn.RANK.EQ(AD21,$AD$13:$AD$24))</f>
        <v/>
      </c>
      <c r="AF21" s="22" t="str">
        <f>IF($AC21=AG$12,C21,"")</f>
        <v/>
      </c>
      <c r="AG21" s="23"/>
      <c r="AH21" s="23" t="str">
        <f>IF($AC21=AG$12,E21,"")</f>
        <v/>
      </c>
      <c r="AI21" s="22" t="str">
        <f>IF($AC21=AJ$12,F21,"")</f>
        <v/>
      </c>
      <c r="AJ21" s="23"/>
      <c r="AK21" s="24" t="str">
        <f>IF($AC21=AJ$12,H21,"")</f>
        <v/>
      </c>
      <c r="AL21" s="22" t="str">
        <f>IF($AC21=AM$12,I21,"")</f>
        <v/>
      </c>
      <c r="AM21" s="23"/>
      <c r="AN21" s="24" t="str">
        <f>IF($AC21=AM$12,K21,"")</f>
        <v/>
      </c>
      <c r="AO21" s="22" t="str">
        <f>IF($AC21=AP$12,L21,"")</f>
        <v/>
      </c>
      <c r="AP21" s="23"/>
      <c r="AQ21" s="24" t="str">
        <f>IF($AC21=AP$12,N21,"")</f>
        <v/>
      </c>
      <c r="AR21" s="14" t="str">
        <f>IF($AC21=AS$12,O21,"")</f>
        <v/>
      </c>
      <c r="AS21" s="14"/>
      <c r="AT21" s="14" t="str">
        <f>IF($AC21=AS$12,Q21,"")</f>
        <v/>
      </c>
      <c r="AU21" s="22">
        <f>IF($AC21=AV$12,R21,"")</f>
        <v>0</v>
      </c>
      <c r="AV21" s="23"/>
      <c r="AW21" s="24">
        <f>IF($AC21=AV$12,T21,"")</f>
        <v>0</v>
      </c>
      <c r="AX21" s="46">
        <f>SUM(AF22:AW22)</f>
        <v>0</v>
      </c>
      <c r="AY21" s="45">
        <f>SUM(AF21,AI21,AL21,AO21,AR21,AU21,)</f>
        <v>0</v>
      </c>
      <c r="AZ21" s="45" t="s">
        <v>7</v>
      </c>
      <c r="BA21" s="45">
        <f>SUM(AH21,AK21,AN21,AQ21,AT21,AW21,)</f>
        <v>0</v>
      </c>
      <c r="BB21" s="45">
        <f>AX21-BA21</f>
        <v>0</v>
      </c>
    </row>
    <row r="22" spans="1:54" ht="24.95" customHeight="1" x14ac:dyDescent="0.25">
      <c r="A22" s="58"/>
      <c r="B22" s="63"/>
      <c r="C22" s="37"/>
      <c r="D22" s="37" t="str">
        <f>IF(IFERROR(C21+E21,0),3-(E21&gt;C21)*3+(C22&lt;&gt;"")*SIGN(E21-C21), IF(C21="","",(C21="+")*3))</f>
        <v/>
      </c>
      <c r="E22" s="38"/>
      <c r="F22" s="36"/>
      <c r="G22" s="37" t="str">
        <f>IF(IFERROR(F21+H21,0),3-(H21&gt;F21)*3+(F22&lt;&gt;"")*SIGN(H21-F21), IF(F21="","",(F21="+")*3))</f>
        <v/>
      </c>
      <c r="H22" s="38"/>
      <c r="I22" s="36"/>
      <c r="J22" s="37" t="str">
        <f>IF(IFERROR(I21+K21,0),3-(K21&gt;I21)*3+(I22&lt;&gt;"")*SIGN(K21-I21), IF(I21="","",(I21="+")*3))</f>
        <v/>
      </c>
      <c r="K22" s="38"/>
      <c r="L22" s="36"/>
      <c r="M22" s="37" t="str">
        <f>IF(IFERROR(L21+N21,0),3-(N21&gt;L21)*3+(L22&lt;&gt;"")*SIGN(N21-L21), IF(L21="","",(L21="+")*3))</f>
        <v/>
      </c>
      <c r="N22" s="38"/>
      <c r="O22" s="32"/>
      <c r="P22" s="32" t="str">
        <f>""</f>
        <v/>
      </c>
      <c r="Q22" s="32"/>
      <c r="R22" s="36"/>
      <c r="S22" s="37" t="str">
        <f>IF(IFERROR(R21+T21,0),3-(T21&gt;R21)*3+(R22&lt;&gt;"")*SIGN(T21-R21), IF(ISBLANK(R21),"",(R21="+")*3))</f>
        <v/>
      </c>
      <c r="T22" s="37"/>
      <c r="U22" s="55"/>
      <c r="V22" s="55"/>
      <c r="W22" s="55"/>
      <c r="X22" s="55"/>
      <c r="Y22" s="55"/>
      <c r="Z22" s="55"/>
      <c r="AA22" s="55"/>
      <c r="AB22" s="55"/>
      <c r="AC22" s="55"/>
      <c r="AD22" s="49"/>
      <c r="AE22" s="51"/>
      <c r="AF22" s="19"/>
      <c r="AG22" s="20" t="str">
        <f>IF($AC21=AG$12,D22,"")</f>
        <v/>
      </c>
      <c r="AH22" s="20"/>
      <c r="AI22" s="19"/>
      <c r="AJ22" s="20" t="str">
        <f>IF($AC21=AJ$12,G22,"")</f>
        <v/>
      </c>
      <c r="AK22" s="21"/>
      <c r="AL22" s="19"/>
      <c r="AM22" s="20" t="str">
        <f>IF($AC21=AM$12,J22,"")</f>
        <v/>
      </c>
      <c r="AN22" s="21"/>
      <c r="AO22" s="19"/>
      <c r="AP22" s="20" t="str">
        <f>IF($AC21=AP$12,M22,"")</f>
        <v/>
      </c>
      <c r="AQ22" s="21"/>
      <c r="AR22" s="14"/>
      <c r="AS22" s="14" t="str">
        <f>IF($AC21=AS$12,P22,"")</f>
        <v/>
      </c>
      <c r="AT22" s="14"/>
      <c r="AU22" s="19"/>
      <c r="AV22" s="20" t="str">
        <f>IF($AC21=AV$12,S22,"")</f>
        <v/>
      </c>
      <c r="AW22" s="21"/>
      <c r="AX22" s="46"/>
      <c r="AY22" s="45"/>
      <c r="AZ22" s="45"/>
      <c r="BA22" s="45"/>
      <c r="BB22" s="45"/>
    </row>
    <row r="23" spans="1:54" ht="24.95" customHeight="1" x14ac:dyDescent="0.25">
      <c r="A23" s="58">
        <v>6</v>
      </c>
      <c r="B23" s="63" t="s">
        <v>20</v>
      </c>
      <c r="C23" s="39" t="str">
        <f>IF(ISBLANK(T13),"",T13)</f>
        <v/>
      </c>
      <c r="D23" s="39" t="str">
        <f>IF(C23="","",":")</f>
        <v/>
      </c>
      <c r="E23" s="40" t="str">
        <f>IF(ISBLANK(R13),"",R13)</f>
        <v/>
      </c>
      <c r="F23" s="41" t="str">
        <f>IF(ISBLANK(T15),"",T15)</f>
        <v/>
      </c>
      <c r="G23" s="39" t="str">
        <f>IF(F23="","",":")</f>
        <v/>
      </c>
      <c r="H23" s="40" t="str">
        <f>IF(ISBLANK(R15),"",R15)</f>
        <v/>
      </c>
      <c r="I23" s="41" t="str">
        <f>IF(ISBLANK(T17),"",T17)</f>
        <v/>
      </c>
      <c r="J23" s="39" t="str">
        <f>IF(I23="","",":")</f>
        <v/>
      </c>
      <c r="K23" s="40" t="str">
        <f>IF(ISBLANK(R17),"",R17)</f>
        <v/>
      </c>
      <c r="L23" s="41" t="str">
        <f>IF(ISBLANK(T19),"",T19)</f>
        <v/>
      </c>
      <c r="M23" s="39" t="str">
        <f>IF(L23="","",":")</f>
        <v/>
      </c>
      <c r="N23" s="40" t="str">
        <f>IF(ISBLANK(R19),"",R19)</f>
        <v/>
      </c>
      <c r="O23" s="41" t="str">
        <f>IF(ISBLANK(T21),"",T21)</f>
        <v/>
      </c>
      <c r="P23" s="39" t="str">
        <f>IF(O23="","",":")</f>
        <v/>
      </c>
      <c r="Q23" s="40" t="str">
        <f>IF(ISBLANK(R21),"",R21)</f>
        <v/>
      </c>
      <c r="R23" s="42" t="str">
        <f>""</f>
        <v/>
      </c>
      <c r="S23" s="42"/>
      <c r="T23" s="42" t="str">
        <f>""</f>
        <v/>
      </c>
      <c r="U23" s="52">
        <f>SUM(V23,W23,X23)</f>
        <v>0</v>
      </c>
      <c r="V23" s="52">
        <f>COUNTIF(C24:T24,2)</f>
        <v>0</v>
      </c>
      <c r="W23" s="52">
        <f>COUNTIF(C24:T24,1)</f>
        <v>0</v>
      </c>
      <c r="X23" s="52">
        <f>COUNTIF(C24:T24,0)</f>
        <v>0</v>
      </c>
      <c r="Y23" s="52">
        <f>SUM(C23,F23,I23,L23,O23,R23,)</f>
        <v>0</v>
      </c>
      <c r="Z23" s="52" t="s">
        <v>7</v>
      </c>
      <c r="AA23" s="52">
        <f>SUM(E23,H23,K23,N23,Q23,T23,)</f>
        <v>0</v>
      </c>
      <c r="AB23" s="52">
        <f>Y23-AA23</f>
        <v>0</v>
      </c>
      <c r="AC23" s="52">
        <f>V23*2+W23*1</f>
        <v>0</v>
      </c>
      <c r="AD23" s="47">
        <f>AC23*100000000000000+ AX23*1000000000000 + (BB23+500)*1000000000 +(AB23+500)*1000000+V23*10000+Y23*100+100-A23</f>
        <v>500500000094</v>
      </c>
      <c r="AE23" s="50" t="str">
        <f>IF(U23=0,"",_xlfn.RANK.EQ(AD23,$AD$13:$AD$24))</f>
        <v/>
      </c>
      <c r="AF23" s="22" t="str">
        <f>IF($AC23=AG$12,C23,"")</f>
        <v/>
      </c>
      <c r="AG23" s="23"/>
      <c r="AH23" s="23" t="str">
        <f>IF($AC23=AG$12,E23,"")</f>
        <v/>
      </c>
      <c r="AI23" s="22" t="str">
        <f>IF($AC23=AJ$12,F23,"")</f>
        <v/>
      </c>
      <c r="AJ23" s="23"/>
      <c r="AK23" s="24" t="str">
        <f>IF($AC23=AJ$12,H23,"")</f>
        <v/>
      </c>
      <c r="AL23" s="22" t="str">
        <f>IF($AC23=AM$12,I23,"")</f>
        <v/>
      </c>
      <c r="AM23" s="23"/>
      <c r="AN23" s="24" t="str">
        <f>IF($AC23=AM$12,K23,"")</f>
        <v/>
      </c>
      <c r="AO23" s="22" t="str">
        <f>IF($AC23=AP$12,L23,"")</f>
        <v/>
      </c>
      <c r="AP23" s="23"/>
      <c r="AQ23" s="24" t="str">
        <f>IF($AC23=AP$12,N23,"")</f>
        <v/>
      </c>
      <c r="AR23" s="22" t="str">
        <f>IF($AC23=AS$12,O23,"")</f>
        <v/>
      </c>
      <c r="AS23" s="23"/>
      <c r="AT23" s="24" t="str">
        <f>IF($AC23=AS$12,Q23,"")</f>
        <v/>
      </c>
      <c r="AU23" s="14" t="str">
        <f>IF($AC23=AV$12,R23,"")</f>
        <v/>
      </c>
      <c r="AV23" s="14"/>
      <c r="AW23" s="14" t="str">
        <f>IF($AC23=AV$12,T23,"")</f>
        <v/>
      </c>
      <c r="AX23" s="46">
        <f>SUM(AF24:AW24)</f>
        <v>0</v>
      </c>
      <c r="AY23" s="45">
        <f>SUM(AF23,AI23,AL23,AO23,AR23,AU23,)</f>
        <v>0</v>
      </c>
      <c r="AZ23" s="45" t="s">
        <v>7</v>
      </c>
      <c r="BA23" s="45">
        <f>SUM(AH23,AK23,AN23,AQ23,AT23,AW23,)</f>
        <v>0</v>
      </c>
      <c r="BB23" s="45">
        <f>AX23-BA23</f>
        <v>0</v>
      </c>
    </row>
    <row r="24" spans="1:54" ht="24.95" customHeight="1" x14ac:dyDescent="0.25">
      <c r="A24" s="58"/>
      <c r="B24" s="63"/>
      <c r="C24" s="37"/>
      <c r="D24" s="37" t="str">
        <f>IF(IFERROR(C23+E23,0),3-(E23&gt;C23)*3+(C24&lt;&gt;"")*SIGN(E23-C23), IF(C23="","",(C23="+")*3))</f>
        <v/>
      </c>
      <c r="E24" s="38"/>
      <c r="F24" s="36"/>
      <c r="G24" s="37" t="str">
        <f>IF(IFERROR(F23+H23,0),3-(H23&gt;F23)*3+(F24&lt;&gt;"")*SIGN(H23-F23), IF(F23="","",(F23="+")*3))</f>
        <v/>
      </c>
      <c r="H24" s="38"/>
      <c r="I24" s="36"/>
      <c r="J24" s="37" t="str">
        <f>IF(IFERROR(I23+K23,0),3-(K23&gt;I23)*3+(I24&lt;&gt;"")*SIGN(K23-I23), IF(I23="","",(I23="+")*3))</f>
        <v/>
      </c>
      <c r="K24" s="38"/>
      <c r="L24" s="36"/>
      <c r="M24" s="37" t="str">
        <f>IF(IFERROR(L23+N23,0),3-(N23&gt;L23)*3+(L24&lt;&gt;"")*SIGN(N23-L23), IF(L23="","",(L23="+")*3))</f>
        <v/>
      </c>
      <c r="N24" s="38"/>
      <c r="O24" s="36"/>
      <c r="P24" s="37" t="str">
        <f>IF(IFERROR(O23+Q23,0),3-(Q23&gt;O23)*3+(O24&lt;&gt;"")*SIGN(Q23-O23), IF(O23="","",(O23="+")*3))</f>
        <v/>
      </c>
      <c r="Q24" s="38"/>
      <c r="R24" s="43"/>
      <c r="S24" s="43" t="str">
        <f>""</f>
        <v/>
      </c>
      <c r="T24" s="43"/>
      <c r="U24" s="53"/>
      <c r="V24" s="53"/>
      <c r="W24" s="53"/>
      <c r="X24" s="53"/>
      <c r="Y24" s="53"/>
      <c r="Z24" s="53"/>
      <c r="AA24" s="53"/>
      <c r="AB24" s="53"/>
      <c r="AC24" s="53"/>
      <c r="AD24" s="48"/>
      <c r="AE24" s="54"/>
      <c r="AF24" s="25"/>
      <c r="AG24" s="26" t="str">
        <f>IF($AC23=AG$12,D24,"")</f>
        <v/>
      </c>
      <c r="AH24" s="26"/>
      <c r="AI24" s="25"/>
      <c r="AJ24" s="26" t="str">
        <f>IF($AC23=AJ$12,G24,"")</f>
        <v/>
      </c>
      <c r="AK24" s="27"/>
      <c r="AL24" s="25"/>
      <c r="AM24" s="26" t="str">
        <f>IF($AC23=AM$12,J24,"")</f>
        <v/>
      </c>
      <c r="AN24" s="27"/>
      <c r="AO24" s="25"/>
      <c r="AP24" s="26" t="str">
        <f>IF($AC23=AP$12,M24,"")</f>
        <v/>
      </c>
      <c r="AQ24" s="27"/>
      <c r="AR24" s="25"/>
      <c r="AS24" s="26" t="str">
        <f>IF($AC23=AS$12,P24,"")</f>
        <v/>
      </c>
      <c r="AT24" s="27"/>
      <c r="AU24" s="28"/>
      <c r="AV24" s="28" t="str">
        <f>IF($AC23=AV$12,S24,"")</f>
        <v/>
      </c>
      <c r="AW24" s="28"/>
      <c r="AX24" s="46"/>
      <c r="AY24" s="45"/>
      <c r="AZ24" s="45"/>
      <c r="BA24" s="45"/>
      <c r="BB24" s="45"/>
    </row>
  </sheetData>
  <mergeCells count="131">
    <mergeCell ref="A19:A20"/>
    <mergeCell ref="B19:B20"/>
    <mergeCell ref="A21:A22"/>
    <mergeCell ref="B21:B22"/>
    <mergeCell ref="A23:A24"/>
    <mergeCell ref="B23:B24"/>
    <mergeCell ref="C11:E11"/>
    <mergeCell ref="C12:E12"/>
    <mergeCell ref="F11:H11"/>
    <mergeCell ref="F12:H12"/>
    <mergeCell ref="A13:A14"/>
    <mergeCell ref="B13:B14"/>
    <mergeCell ref="A15:A16"/>
    <mergeCell ref="B15:B16"/>
    <mergeCell ref="A17:A18"/>
    <mergeCell ref="B17:B18"/>
    <mergeCell ref="I11:K11"/>
    <mergeCell ref="A9:AE9"/>
    <mergeCell ref="A10:AE10"/>
    <mergeCell ref="I12:K12"/>
    <mergeCell ref="L12:N12"/>
    <mergeCell ref="AB11:AB12"/>
    <mergeCell ref="AC11:AC12"/>
    <mergeCell ref="AE11:AE12"/>
    <mergeCell ref="Y11:AA12"/>
    <mergeCell ref="U11:U12"/>
    <mergeCell ref="V11:V12"/>
    <mergeCell ref="W11:W12"/>
    <mergeCell ref="X11:X12"/>
    <mergeCell ref="L11:N11"/>
    <mergeCell ref="O11:Q11"/>
    <mergeCell ref="R11:T11"/>
    <mergeCell ref="O12:Q12"/>
    <mergeCell ref="R12:T12"/>
    <mergeCell ref="AD11:AD12"/>
    <mergeCell ref="AA13:AA14"/>
    <mergeCell ref="AB13:AB14"/>
    <mergeCell ref="AC13:AC14"/>
    <mergeCell ref="AE13:AE14"/>
    <mergeCell ref="U15:U16"/>
    <mergeCell ref="V15:V16"/>
    <mergeCell ref="W15:W16"/>
    <mergeCell ref="X15:X16"/>
    <mergeCell ref="Y15:Y16"/>
    <mergeCell ref="Z15:Z16"/>
    <mergeCell ref="U13:U14"/>
    <mergeCell ref="V13:V14"/>
    <mergeCell ref="W13:W14"/>
    <mergeCell ref="X13:X14"/>
    <mergeCell ref="Y13:Y14"/>
    <mergeCell ref="Z13:Z14"/>
    <mergeCell ref="AA15:AA16"/>
    <mergeCell ref="AB15:AB16"/>
    <mergeCell ref="AC15:AC16"/>
    <mergeCell ref="AE15:AE16"/>
    <mergeCell ref="AD13:AD14"/>
    <mergeCell ref="AD15:AD16"/>
    <mergeCell ref="AE17:AE18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E19:AE20"/>
    <mergeCell ref="U17:U18"/>
    <mergeCell ref="V17:V18"/>
    <mergeCell ref="W17:W18"/>
    <mergeCell ref="X17:X18"/>
    <mergeCell ref="Y17:Y18"/>
    <mergeCell ref="Z17:Z18"/>
    <mergeCell ref="AA17:AA18"/>
    <mergeCell ref="AB17:AB18"/>
    <mergeCell ref="AC17:AC18"/>
    <mergeCell ref="AD17:AD18"/>
    <mergeCell ref="AD19:AD20"/>
    <mergeCell ref="U21:U22"/>
    <mergeCell ref="V21:V22"/>
    <mergeCell ref="W21:W22"/>
    <mergeCell ref="X21:X22"/>
    <mergeCell ref="Y21:Y22"/>
    <mergeCell ref="Z21:Z22"/>
    <mergeCell ref="AA21:AA22"/>
    <mergeCell ref="AB21:AB22"/>
    <mergeCell ref="AC21:AC22"/>
    <mergeCell ref="U23:U24"/>
    <mergeCell ref="V23:V24"/>
    <mergeCell ref="W23:W24"/>
    <mergeCell ref="X23:X24"/>
    <mergeCell ref="Y23:Y24"/>
    <mergeCell ref="Z23:Z24"/>
    <mergeCell ref="AA23:AA24"/>
    <mergeCell ref="AB23:AB24"/>
    <mergeCell ref="AC23:AC24"/>
    <mergeCell ref="AD23:AD24"/>
    <mergeCell ref="AX19:AX20"/>
    <mergeCell ref="AY19:AY20"/>
    <mergeCell ref="BA19:BA20"/>
    <mergeCell ref="BB19:BB20"/>
    <mergeCell ref="AX21:AX22"/>
    <mergeCell ref="AY21:AY22"/>
    <mergeCell ref="BA21:BA22"/>
    <mergeCell ref="BB21:BB22"/>
    <mergeCell ref="AD21:AD22"/>
    <mergeCell ref="AE21:AE22"/>
    <mergeCell ref="AE23:AE24"/>
    <mergeCell ref="AZ17:AZ18"/>
    <mergeCell ref="AZ19:AZ20"/>
    <mergeCell ref="AZ21:AZ22"/>
    <mergeCell ref="AZ23:AZ24"/>
    <mergeCell ref="AX23:AX24"/>
    <mergeCell ref="AY23:AY24"/>
    <mergeCell ref="BA23:BA24"/>
    <mergeCell ref="BB23:BB24"/>
    <mergeCell ref="AX13:AX14"/>
    <mergeCell ref="AY13:AY14"/>
    <mergeCell ref="BA13:BA14"/>
    <mergeCell ref="BB13:BB14"/>
    <mergeCell ref="AX15:AX16"/>
    <mergeCell ref="AY15:AY16"/>
    <mergeCell ref="BA15:BA16"/>
    <mergeCell ref="BB15:BB16"/>
    <mergeCell ref="AX17:AX18"/>
    <mergeCell ref="AY17:AY18"/>
    <mergeCell ref="BA17:BA18"/>
    <mergeCell ref="BB17:BB18"/>
    <mergeCell ref="AZ13:AZ14"/>
    <mergeCell ref="AZ15:AZ16"/>
  </mergeCells>
  <conditionalFormatting sqref="F13 I13 L13 O13 R13 R15 O15 L15 I15 C15 C17 F17 L17 O17 R17 R19 O19 I19 F19 C19 C21 F21 I21 L21 R21 O23 L23 I23 F23 C23">
    <cfRule type="expression" dxfId="1" priority="2" stopIfTrue="1">
      <formula>AND(D14&gt;=0,D14&lt;=1)</formula>
    </cfRule>
    <cfRule type="expression" dxfId="0" priority="1" stopIfTrue="1">
      <formula>AND(D14&gt;=2,D14&lt;=3)</formula>
    </cfRule>
  </conditionalFormatting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83" orientation="landscape" r:id="rId1"/>
  <colBreaks count="1" manualBreakCount="1"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Мельников</dc:creator>
  <cp:lastModifiedBy>Морозова Марина</cp:lastModifiedBy>
  <cp:lastPrinted>2016-03-22T09:42:02Z</cp:lastPrinted>
  <dcterms:created xsi:type="dcterms:W3CDTF">2015-11-05T05:46:08Z</dcterms:created>
  <dcterms:modified xsi:type="dcterms:W3CDTF">2016-03-25T09:51:39Z</dcterms:modified>
</cp:coreProperties>
</file>