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015"/>
  </bookViews>
  <sheets>
    <sheet name="Лист5" sheetId="1" r:id="rId1"/>
    <sheet name="Лист1" sheetId="2" r:id="rId2"/>
  </sheets>
  <definedNames>
    <definedName name="_xlnm.Print_Titles" localSheetId="0">Лист5!$3:$3</definedName>
    <definedName name="_xlnm.Print_Area" localSheetId="0">Лист5!$A$1:$L$60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L5" i="1" s="1"/>
  <c r="K4" i="1"/>
  <c r="L4" i="1" s="1"/>
  <c r="K27" i="1" l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F71" i="1"/>
  <c r="I42" i="1" l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41" i="1"/>
</calcChain>
</file>

<file path=xl/sharedStrings.xml><?xml version="1.0" encoding="utf-8"?>
<sst xmlns="http://schemas.openxmlformats.org/spreadsheetml/2006/main" count="245" uniqueCount="79">
  <si>
    <t>№ п/п</t>
  </si>
  <si>
    <t>Дата отправки</t>
  </si>
  <si>
    <t>Порядковый №</t>
  </si>
  <si>
    <t>№ исх. С ком. Предложениями</t>
  </si>
  <si>
    <t>Позиции, отправленные на согласование стоимости</t>
  </si>
  <si>
    <t>Согласовывается больше 20 дней</t>
  </si>
  <si>
    <t>266530-В/65</t>
  </si>
  <si>
    <t>Основание дрос. П-обр. двойное КМТ-01.00.000</t>
  </si>
  <si>
    <t>нет</t>
  </si>
  <si>
    <t>Основание дрос. П-обр. один.прав. КМТ-02.00.000</t>
  </si>
  <si>
    <t>Основание дрос. П-обр. один.лев. КМТ-03.00.000</t>
  </si>
  <si>
    <t>Основание дрос. Г-обр. двойное КМТ-04.00.000</t>
  </si>
  <si>
    <t>Основание дрос. Г-обр. один. прав. КМТ-05.00.000</t>
  </si>
  <si>
    <t>Основание дрос. Г-обр. один. лев. КМТ-06.00.000</t>
  </si>
  <si>
    <t>Основание ПЯ П-обр. КМТ-19.00.000</t>
  </si>
  <si>
    <t>Основание дрос. И ПЯ П-обр. правое КМТ-23.00.000</t>
  </si>
  <si>
    <t>Основание дрос. И ПЯ П-обр. левое КМТ-24.00.000</t>
  </si>
  <si>
    <t>Основание ПЯ Г-обр. КМТ-20.00.000</t>
  </si>
  <si>
    <t>Основание светофора Г-обр. КМТ-07.00.000</t>
  </si>
  <si>
    <t>Основание светофора П-обр. КМТ-08.00.000
Громкоговоритель настенный навесной (1,5Вт/100В) Глагол -СМ-П-3</t>
  </si>
  <si>
    <t>Площадка светофора КМТ-25.00.000</t>
  </si>
  <si>
    <t>Мачта L=1400 КМТ-09.00.000</t>
  </si>
  <si>
    <t>Мачта L=1800 КМТ-10.00.000</t>
  </si>
  <si>
    <t>Кронштейн СЯ-24, СЯ-42 ПП-9-3236-АТД</t>
  </si>
  <si>
    <t>Кронштейн курб. аппарата КМТ-45.00.000</t>
  </si>
  <si>
    <t>Кронштейн звонка оповест. сигн. КМТ-00.00.001</t>
  </si>
  <si>
    <t>Кронштейн крепления кабеля КМТ-46.00.000</t>
  </si>
  <si>
    <t>Шайба крепления кабеля КМТ-00.00.009</t>
  </si>
  <si>
    <t>Скоба крепления кабеля 3x2 КМТ-00.00.010</t>
  </si>
  <si>
    <t>Скоба крепления кабеля 4x2, 7x2 КМТ-00.00.011</t>
  </si>
  <si>
    <t>Скоба крепления кабеля от 10x2 КМТ-00.00.012</t>
  </si>
  <si>
    <t>Скоба крепления провода 2х120 КМТ-00.00.014</t>
  </si>
  <si>
    <t>да</t>
  </si>
  <si>
    <t>Скоба крепления провода 4х120 КМТ-00.00.016</t>
  </si>
  <si>
    <t>Скоба крепления провода 1х120 КМТ-00.00.013</t>
  </si>
  <si>
    <t>Скоба крепления провода 3x120 ККС-1-00.00.002</t>
  </si>
  <si>
    <t>Скоба крепления провода 2х35 ККС-1-00.00.003</t>
  </si>
  <si>
    <t>Шина дросселя КМТ-00.00.018</t>
  </si>
  <si>
    <t>Подкладка изол. под дроссель КМТ-00.00.019</t>
  </si>
  <si>
    <t>Шпилька крепл. дросселя  (сборка) КМТ-26.00.000</t>
  </si>
  <si>
    <t>Рамка знаков РЦ на платформе КМТ-36.00.000</t>
  </si>
  <si>
    <t>Уголок знаков РЦ в тоннеле КМТ-37.00.000</t>
  </si>
  <si>
    <t>Кожух для кабелей 3х2; 4х2; 4х2,5 КМТ-47.00.000</t>
  </si>
  <si>
    <t>Кожух для кабелей от 7х2; от 7х2,5 КМТ-48.00.000</t>
  </si>
  <si>
    <t>Мост для водоотливного лотка L=900мм ККС-1/00.00.001</t>
  </si>
  <si>
    <t>Мост для водоотливного лотка L=400мм ККС-1/00.00.001-01</t>
  </si>
  <si>
    <t>266530-В/478</t>
  </si>
  <si>
    <t>Коробка с клеммником, БЗК-54-8</t>
  </si>
  <si>
    <t>Дверной доводчик, TS/83</t>
  </si>
  <si>
    <t>Металлорукав, РЗ-ЦХ-20</t>
  </si>
  <si>
    <t xml:space="preserve">Скоба металлическая, GN 20  </t>
  </si>
  <si>
    <t>Труба ПВХнг  гофрированная Д=20мм ПВХ (серия 9) ТУ 2247-008-47022248-2002, арт.91520</t>
  </si>
  <si>
    <t>Кабель-канал 40х25х2000мм (белый), арт.РКК-40-25</t>
  </si>
  <si>
    <t>Отвод 90-1-33,7х3.2-TS4 ГОСТ 17375-2001</t>
  </si>
  <si>
    <t>Шайба М8, ГОСТ 52646-2006</t>
  </si>
  <si>
    <t>Труба  Ф34х3,0;  ГОСТ 8734-75/ГОСТ 8733-87</t>
  </si>
  <si>
    <t xml:space="preserve">Грунт светло-серый, ГФ 021/ГОСТ 25129-82 </t>
  </si>
  <si>
    <t>Эмаль(цвет-жёлтый), ПФ 115/ГОСТ 6465-76</t>
  </si>
  <si>
    <t>Самоспасатель изолирующий, СПИ-20</t>
  </si>
  <si>
    <t>Корпус для установки модульных автоматических выключателей, IP54 12 мод. с клеммами РЕ и N для медного провода (на каждую PE/N: 2x25 мм2, 8x4 мм2)?KV1512</t>
  </si>
  <si>
    <t>Корпус для установки модульных автоматических выключателей, 3 мод., IP65 с клеммами РЕ и N для медного провода, (197x102x92), KV9103</t>
  </si>
  <si>
    <t>Рукав металлический Д=15мм, РЗ-ЦХ-15</t>
  </si>
  <si>
    <t>Труба стальная водогазопроводная Ду=40, ГОСТ 3262-75</t>
  </si>
  <si>
    <t>Хомут в сборе трубный.Хомут 1", арт.000004.</t>
  </si>
  <si>
    <t>Кабель-канал 20х10х2000мм (белый)арт.РКК-20х10</t>
  </si>
  <si>
    <t>Наконечник медный втулочный изолированный IKY 1x1,5/10</t>
  </si>
  <si>
    <t>Выключатель автоматический Iрасц.=6А(характеристика «С»), S 201-C6, арт.2СDS 251 001 R 0064</t>
  </si>
  <si>
    <t>Стоимость по смете, руб/шт</t>
  </si>
  <si>
    <t>% разницы</t>
  </si>
  <si>
    <t>Сводная таблица по согласованию стоимости оборудования и материалов, необходимых для строительства объектов Калининско-Солнцевской линии Московского метрополитена, участко работ от ст. "Парк Победы" до ст. "Раменки".</t>
  </si>
  <si>
    <t>Разница, руб.</t>
  </si>
  <si>
    <t>Минимальная стоимость из 3 ком.предложений (Рыночная стоимость)</t>
  </si>
  <si>
    <t>Количество рабочих дней до получения положительного ответа</t>
  </si>
  <si>
    <r>
      <t xml:space="preserve">На данный момент отправлено </t>
    </r>
    <r>
      <rPr>
        <b/>
        <sz val="20"/>
        <color theme="1"/>
        <rFont val="Times New Roman"/>
        <family val="1"/>
        <charset val="204"/>
      </rPr>
      <t>2</t>
    </r>
    <r>
      <rPr>
        <sz val="20"/>
        <color theme="1"/>
        <rFont val="Times New Roman"/>
        <family val="1"/>
        <charset val="204"/>
      </rPr>
      <t xml:space="preserve"> письма о согласовании стоимости </t>
    </r>
    <r>
      <rPr>
        <b/>
        <sz val="20"/>
        <color theme="1"/>
        <rFont val="Times New Roman"/>
        <family val="1"/>
        <charset val="204"/>
      </rPr>
      <t>57 позиций</t>
    </r>
    <r>
      <rPr>
        <sz val="20"/>
        <color theme="1"/>
        <rFont val="Times New Roman"/>
        <family val="1"/>
        <charset val="204"/>
      </rPr>
      <t xml:space="preserve">. Согласована </t>
    </r>
    <r>
      <rPr>
        <b/>
        <sz val="20"/>
        <color theme="1"/>
        <rFont val="Times New Roman"/>
        <family val="1"/>
        <charset val="204"/>
      </rPr>
      <t>1 позиция на момент 23.03.16</t>
    </r>
    <r>
      <rPr>
        <sz val="20"/>
        <color theme="1"/>
        <rFont val="Times New Roman"/>
        <family val="1"/>
        <charset val="204"/>
      </rPr>
      <t>. Процесс согласования по 1 письму составляет 21 день.</t>
    </r>
  </si>
  <si>
    <t>Согласовано на момент 23.03.16</t>
  </si>
  <si>
    <t>Технология безопасности</t>
  </si>
  <si>
    <t>Откуда</t>
  </si>
  <si>
    <t>ЗАО МИР</t>
  </si>
  <si>
    <t>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</si>
</sst>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&quot;Да&quot;;;&quot;Нет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0" fontId="1" fillId="0" borderId="0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66" fontId="4" fillId="5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N71"/>
  <sheetViews>
    <sheetView tabSelected="1" view="pageBreakPreview" zoomScale="85" zoomScaleNormal="100" zoomScaleSheetLayoutView="85" workbookViewId="0">
      <selection activeCell="B5" sqref="B5"/>
    </sheetView>
  </sheetViews>
  <sheetFormatPr defaultRowHeight="15" x14ac:dyDescent="0.25"/>
  <cols>
    <col min="1" max="1" width="7.5703125" customWidth="1"/>
    <col min="2" max="2" width="18.42578125" style="4" customWidth="1"/>
    <col min="3" max="3" width="13.5703125" customWidth="1"/>
    <col min="4" max="4" width="23" style="5" customWidth="1"/>
    <col min="5" max="5" width="40.28515625" customWidth="1"/>
    <col min="6" max="6" width="22.85546875" customWidth="1"/>
    <col min="7" max="7" width="29.140625" style="6" customWidth="1"/>
    <col min="8" max="8" width="17.140625" style="6" customWidth="1"/>
    <col min="9" max="9" width="18.7109375" style="7" customWidth="1"/>
    <col min="10" max="10" width="29" bestFit="1" customWidth="1"/>
    <col min="11" max="11" width="28.140625" customWidth="1"/>
    <col min="12" max="12" width="23.5703125" customWidth="1"/>
    <col min="13" max="13" width="13.7109375" customWidth="1"/>
    <col min="14" max="14" width="12" customWidth="1"/>
  </cols>
  <sheetData>
    <row r="1" spans="1:14" ht="80.099999999999994" customHeight="1" x14ac:dyDescent="0.25">
      <c r="A1" s="27" t="s">
        <v>69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4" s="5" customFormat="1" ht="78" customHeight="1" x14ac:dyDescent="0.25">
      <c r="A2" s="28" t="s">
        <v>73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4" ht="81" customHeight="1" x14ac:dyDescent="0.25">
      <c r="A3" s="8" t="s">
        <v>0</v>
      </c>
      <c r="B3" s="8" t="s">
        <v>1</v>
      </c>
      <c r="C3" s="8" t="s">
        <v>2</v>
      </c>
      <c r="D3" s="9" t="s">
        <v>3</v>
      </c>
      <c r="E3" s="8" t="s">
        <v>4</v>
      </c>
      <c r="F3" s="8" t="s">
        <v>67</v>
      </c>
      <c r="G3" s="9" t="s">
        <v>71</v>
      </c>
      <c r="H3" s="8" t="s">
        <v>70</v>
      </c>
      <c r="I3" s="10" t="s">
        <v>68</v>
      </c>
      <c r="J3" s="8" t="s">
        <v>74</v>
      </c>
      <c r="K3" s="9" t="s">
        <v>72</v>
      </c>
      <c r="L3" s="9" t="s">
        <v>5</v>
      </c>
      <c r="M3" s="1"/>
      <c r="N3" s="1"/>
    </row>
    <row r="4" spans="1:14" s="2" customFormat="1" ht="40.5" x14ac:dyDescent="0.25">
      <c r="A4" s="11">
        <v>1</v>
      </c>
      <c r="B4" s="12">
        <v>42423</v>
      </c>
      <c r="C4" s="11">
        <v>1</v>
      </c>
      <c r="D4" s="11" t="s">
        <v>6</v>
      </c>
      <c r="E4" s="11" t="s">
        <v>7</v>
      </c>
      <c r="F4" s="11"/>
      <c r="G4" s="11"/>
      <c r="H4" s="11"/>
      <c r="I4" s="13"/>
      <c r="J4" s="11" t="s">
        <v>8</v>
      </c>
      <c r="K4" s="29">
        <f ca="1">(NETWORKDAYS(B4,TODAY()))-2</f>
        <v>21</v>
      </c>
      <c r="L4" s="30">
        <f ca="1">--(K4&gt;20)</f>
        <v>1</v>
      </c>
      <c r="M4" s="2" t="s">
        <v>77</v>
      </c>
      <c r="N4" s="3">
        <v>42453</v>
      </c>
    </row>
    <row r="5" spans="1:14" s="2" customFormat="1" ht="40.5" x14ac:dyDescent="0.25">
      <c r="A5" s="11">
        <v>2</v>
      </c>
      <c r="B5" s="12">
        <v>42425</v>
      </c>
      <c r="C5" s="11"/>
      <c r="D5" s="11" t="s">
        <v>6</v>
      </c>
      <c r="E5" s="11" t="s">
        <v>9</v>
      </c>
      <c r="F5" s="11"/>
      <c r="G5" s="11"/>
      <c r="H5" s="14"/>
      <c r="I5" s="15"/>
      <c r="J5" s="11" t="s">
        <v>8</v>
      </c>
      <c r="K5" s="29">
        <f ca="1">(NETWORKDAYS(B5,TODAY()))-2</f>
        <v>19</v>
      </c>
      <c r="L5" s="30">
        <f ca="1">--(K5&gt;20)</f>
        <v>0</v>
      </c>
    </row>
    <row r="6" spans="1:14" s="2" customFormat="1" ht="40.5" x14ac:dyDescent="0.25">
      <c r="A6" s="11">
        <v>3</v>
      </c>
      <c r="B6" s="12">
        <v>42424</v>
      </c>
      <c r="C6" s="11"/>
      <c r="D6" s="11" t="s">
        <v>6</v>
      </c>
      <c r="E6" s="11" t="s">
        <v>10</v>
      </c>
      <c r="F6" s="11"/>
      <c r="G6" s="11"/>
      <c r="H6" s="16"/>
      <c r="I6" s="13"/>
      <c r="J6" s="11" t="s">
        <v>8</v>
      </c>
      <c r="K6" s="11">
        <f t="shared" ref="K6:K60" si="0">(NETWORKDAYS(B6,$N$4))-2</f>
        <v>20</v>
      </c>
      <c r="L6" s="11" t="s">
        <v>32</v>
      </c>
    </row>
    <row r="7" spans="1:14" s="2" customFormat="1" ht="40.5" x14ac:dyDescent="0.25">
      <c r="A7" s="11">
        <v>4</v>
      </c>
      <c r="B7" s="12">
        <v>42424</v>
      </c>
      <c r="C7" s="11"/>
      <c r="D7" s="11" t="s">
        <v>6</v>
      </c>
      <c r="E7" s="11" t="s">
        <v>11</v>
      </c>
      <c r="F7" s="11"/>
      <c r="G7" s="11"/>
      <c r="H7" s="16"/>
      <c r="I7" s="13"/>
      <c r="J7" s="11" t="s">
        <v>8</v>
      </c>
      <c r="K7" s="11">
        <f t="shared" si="0"/>
        <v>20</v>
      </c>
      <c r="L7" s="11" t="s">
        <v>32</v>
      </c>
    </row>
    <row r="8" spans="1:14" s="2" customFormat="1" ht="40.5" x14ac:dyDescent="0.25">
      <c r="A8" s="11">
        <v>5</v>
      </c>
      <c r="B8" s="12">
        <v>42424</v>
      </c>
      <c r="C8" s="11"/>
      <c r="D8" s="11" t="s">
        <v>6</v>
      </c>
      <c r="E8" s="11" t="s">
        <v>12</v>
      </c>
      <c r="F8" s="11"/>
      <c r="G8" s="11"/>
      <c r="H8" s="16"/>
      <c r="I8" s="13"/>
      <c r="J8" s="11" t="s">
        <v>8</v>
      </c>
      <c r="K8" s="11">
        <f t="shared" si="0"/>
        <v>20</v>
      </c>
      <c r="L8" s="11" t="s">
        <v>32</v>
      </c>
    </row>
    <row r="9" spans="1:14" s="2" customFormat="1" ht="40.5" x14ac:dyDescent="0.25">
      <c r="A9" s="11">
        <v>6</v>
      </c>
      <c r="B9" s="12">
        <v>42424</v>
      </c>
      <c r="C9" s="11"/>
      <c r="D9" s="11" t="s">
        <v>6</v>
      </c>
      <c r="E9" s="11" t="s">
        <v>13</v>
      </c>
      <c r="F9" s="11"/>
      <c r="G9" s="16"/>
      <c r="H9" s="16"/>
      <c r="I9" s="13"/>
      <c r="J9" s="11" t="s">
        <v>8</v>
      </c>
      <c r="K9" s="11">
        <f t="shared" si="0"/>
        <v>20</v>
      </c>
      <c r="L9" s="11" t="s">
        <v>32</v>
      </c>
    </row>
    <row r="10" spans="1:14" s="2" customFormat="1" ht="40.5" x14ac:dyDescent="0.25">
      <c r="A10" s="11">
        <v>7</v>
      </c>
      <c r="B10" s="12">
        <v>42424</v>
      </c>
      <c r="C10" s="11"/>
      <c r="D10" s="11" t="s">
        <v>6</v>
      </c>
      <c r="E10" s="11" t="s">
        <v>14</v>
      </c>
      <c r="F10" s="11"/>
      <c r="G10" s="16"/>
      <c r="H10" s="16"/>
      <c r="I10" s="13"/>
      <c r="J10" s="11" t="s">
        <v>8</v>
      </c>
      <c r="K10" s="11">
        <f t="shared" si="0"/>
        <v>20</v>
      </c>
      <c r="L10" s="11" t="s">
        <v>32</v>
      </c>
    </row>
    <row r="11" spans="1:14" s="2" customFormat="1" ht="40.5" x14ac:dyDescent="0.25">
      <c r="A11" s="11">
        <v>8</v>
      </c>
      <c r="B11" s="12">
        <v>42424</v>
      </c>
      <c r="C11" s="11"/>
      <c r="D11" s="11" t="s">
        <v>6</v>
      </c>
      <c r="E11" s="11" t="s">
        <v>15</v>
      </c>
      <c r="F11" s="11"/>
      <c r="G11" s="16"/>
      <c r="H11" s="16"/>
      <c r="I11" s="13"/>
      <c r="J11" s="11" t="s">
        <v>8</v>
      </c>
      <c r="K11" s="11">
        <f t="shared" si="0"/>
        <v>20</v>
      </c>
      <c r="L11" s="11" t="s">
        <v>32</v>
      </c>
    </row>
    <row r="12" spans="1:14" s="2" customFormat="1" ht="40.5" x14ac:dyDescent="0.25">
      <c r="A12" s="11">
        <v>9</v>
      </c>
      <c r="B12" s="12">
        <v>42424</v>
      </c>
      <c r="C12" s="11"/>
      <c r="D12" s="11" t="s">
        <v>6</v>
      </c>
      <c r="E12" s="11" t="s">
        <v>16</v>
      </c>
      <c r="F12" s="11"/>
      <c r="G12" s="16"/>
      <c r="H12" s="16"/>
      <c r="I12" s="13"/>
      <c r="J12" s="11" t="s">
        <v>8</v>
      </c>
      <c r="K12" s="11">
        <f t="shared" si="0"/>
        <v>20</v>
      </c>
      <c r="L12" s="11" t="s">
        <v>32</v>
      </c>
    </row>
    <row r="13" spans="1:14" s="2" customFormat="1" ht="40.5" x14ac:dyDescent="0.25">
      <c r="A13" s="11">
        <v>10</v>
      </c>
      <c r="B13" s="12">
        <v>42424</v>
      </c>
      <c r="C13" s="11"/>
      <c r="D13" s="11" t="s">
        <v>6</v>
      </c>
      <c r="E13" s="11" t="s">
        <v>17</v>
      </c>
      <c r="F13" s="11"/>
      <c r="G13" s="16"/>
      <c r="H13" s="16"/>
      <c r="I13" s="13"/>
      <c r="J13" s="11" t="s">
        <v>8</v>
      </c>
      <c r="K13" s="11">
        <f t="shared" si="0"/>
        <v>20</v>
      </c>
      <c r="L13" s="11" t="s">
        <v>32</v>
      </c>
    </row>
    <row r="14" spans="1:14" s="2" customFormat="1" ht="40.5" x14ac:dyDescent="0.25">
      <c r="A14" s="11">
        <v>11</v>
      </c>
      <c r="B14" s="12">
        <v>42424</v>
      </c>
      <c r="C14" s="11"/>
      <c r="D14" s="11" t="s">
        <v>6</v>
      </c>
      <c r="E14" s="11" t="s">
        <v>18</v>
      </c>
      <c r="F14" s="11"/>
      <c r="G14" s="16"/>
      <c r="H14" s="16"/>
      <c r="I14" s="13"/>
      <c r="J14" s="11" t="s">
        <v>8</v>
      </c>
      <c r="K14" s="11">
        <f t="shared" si="0"/>
        <v>20</v>
      </c>
      <c r="L14" s="11" t="s">
        <v>32</v>
      </c>
    </row>
    <row r="15" spans="1:14" s="2" customFormat="1" ht="101.25" x14ac:dyDescent="0.25">
      <c r="A15" s="11">
        <v>12</v>
      </c>
      <c r="B15" s="12">
        <v>42424</v>
      </c>
      <c r="C15" s="11"/>
      <c r="D15" s="11" t="s">
        <v>6</v>
      </c>
      <c r="E15" s="11" t="s">
        <v>19</v>
      </c>
      <c r="F15" s="11"/>
      <c r="G15" s="16"/>
      <c r="H15" s="16"/>
      <c r="I15" s="13"/>
      <c r="J15" s="11" t="s">
        <v>8</v>
      </c>
      <c r="K15" s="11">
        <f t="shared" si="0"/>
        <v>20</v>
      </c>
      <c r="L15" s="11" t="s">
        <v>32</v>
      </c>
    </row>
    <row r="16" spans="1:14" s="2" customFormat="1" ht="40.5" x14ac:dyDescent="0.25">
      <c r="A16" s="11">
        <v>13</v>
      </c>
      <c r="B16" s="12">
        <v>42424</v>
      </c>
      <c r="C16" s="11"/>
      <c r="D16" s="11" t="s">
        <v>6</v>
      </c>
      <c r="E16" s="11" t="s">
        <v>20</v>
      </c>
      <c r="F16" s="11"/>
      <c r="G16" s="16"/>
      <c r="H16" s="16"/>
      <c r="I16" s="13"/>
      <c r="J16" s="11" t="s">
        <v>8</v>
      </c>
      <c r="K16" s="11">
        <f t="shared" si="0"/>
        <v>20</v>
      </c>
      <c r="L16" s="11" t="s">
        <v>32</v>
      </c>
    </row>
    <row r="17" spans="1:14" s="2" customFormat="1" ht="40.5" x14ac:dyDescent="0.25">
      <c r="A17" s="11">
        <v>14</v>
      </c>
      <c r="B17" s="12">
        <v>42424</v>
      </c>
      <c r="C17" s="11"/>
      <c r="D17" s="11" t="s">
        <v>6</v>
      </c>
      <c r="E17" s="11" t="s">
        <v>21</v>
      </c>
      <c r="F17" s="11"/>
      <c r="G17" s="16"/>
      <c r="H17" s="16"/>
      <c r="I17" s="13"/>
      <c r="J17" s="11" t="s">
        <v>8</v>
      </c>
      <c r="K17" s="11">
        <f t="shared" si="0"/>
        <v>20</v>
      </c>
      <c r="L17" s="11" t="s">
        <v>32</v>
      </c>
    </row>
    <row r="18" spans="1:14" s="2" customFormat="1" ht="40.5" x14ac:dyDescent="0.25">
      <c r="A18" s="11">
        <v>15</v>
      </c>
      <c r="B18" s="12">
        <v>42424</v>
      </c>
      <c r="C18" s="11"/>
      <c r="D18" s="11" t="s">
        <v>6</v>
      </c>
      <c r="E18" s="11" t="s">
        <v>22</v>
      </c>
      <c r="F18" s="11"/>
      <c r="G18" s="16"/>
      <c r="H18" s="16"/>
      <c r="I18" s="13"/>
      <c r="J18" s="11" t="s">
        <v>8</v>
      </c>
      <c r="K18" s="11">
        <f t="shared" si="0"/>
        <v>20</v>
      </c>
      <c r="L18" s="11" t="s">
        <v>32</v>
      </c>
    </row>
    <row r="19" spans="1:14" s="2" customFormat="1" ht="40.5" x14ac:dyDescent="0.25">
      <c r="A19" s="11">
        <v>16</v>
      </c>
      <c r="B19" s="12">
        <v>42424</v>
      </c>
      <c r="C19" s="11"/>
      <c r="D19" s="11" t="s">
        <v>6</v>
      </c>
      <c r="E19" s="11" t="s">
        <v>23</v>
      </c>
      <c r="F19" s="11"/>
      <c r="G19" s="16"/>
      <c r="H19" s="16"/>
      <c r="I19" s="13"/>
      <c r="J19" s="11" t="s">
        <v>8</v>
      </c>
      <c r="K19" s="11">
        <f t="shared" si="0"/>
        <v>20</v>
      </c>
      <c r="L19" s="11" t="s">
        <v>32</v>
      </c>
    </row>
    <row r="20" spans="1:14" s="2" customFormat="1" ht="40.5" x14ac:dyDescent="0.25">
      <c r="A20" s="11">
        <v>17</v>
      </c>
      <c r="B20" s="12">
        <v>42424</v>
      </c>
      <c r="C20" s="11"/>
      <c r="D20" s="11" t="s">
        <v>6</v>
      </c>
      <c r="E20" s="11" t="s">
        <v>24</v>
      </c>
      <c r="F20" s="11"/>
      <c r="G20" s="16"/>
      <c r="H20" s="16"/>
      <c r="I20" s="13"/>
      <c r="J20" s="11" t="s">
        <v>8</v>
      </c>
      <c r="K20" s="11">
        <f t="shared" si="0"/>
        <v>20</v>
      </c>
      <c r="L20" s="11" t="s">
        <v>32</v>
      </c>
    </row>
    <row r="21" spans="1:14" s="2" customFormat="1" ht="40.5" x14ac:dyDescent="0.25">
      <c r="A21" s="11">
        <v>18</v>
      </c>
      <c r="B21" s="12">
        <v>42424</v>
      </c>
      <c r="C21" s="11"/>
      <c r="D21" s="11" t="s">
        <v>6</v>
      </c>
      <c r="E21" s="11" t="s">
        <v>25</v>
      </c>
      <c r="F21" s="11"/>
      <c r="G21" s="16"/>
      <c r="H21" s="16"/>
      <c r="I21" s="13"/>
      <c r="J21" s="11" t="s">
        <v>8</v>
      </c>
      <c r="K21" s="11">
        <f t="shared" si="0"/>
        <v>20</v>
      </c>
      <c r="L21" s="11" t="s">
        <v>32</v>
      </c>
    </row>
    <row r="22" spans="1:14" s="2" customFormat="1" ht="40.5" x14ac:dyDescent="0.25">
      <c r="A22" s="11">
        <v>19</v>
      </c>
      <c r="B22" s="12">
        <v>42424</v>
      </c>
      <c r="C22" s="11"/>
      <c r="D22" s="11" t="s">
        <v>6</v>
      </c>
      <c r="E22" s="11" t="s">
        <v>26</v>
      </c>
      <c r="F22" s="11"/>
      <c r="G22" s="16"/>
      <c r="H22" s="16"/>
      <c r="I22" s="13"/>
      <c r="J22" s="11" t="s">
        <v>8</v>
      </c>
      <c r="K22" s="11">
        <f t="shared" si="0"/>
        <v>20</v>
      </c>
      <c r="L22" s="11" t="s">
        <v>32</v>
      </c>
    </row>
    <row r="23" spans="1:14" s="2" customFormat="1" ht="40.5" x14ac:dyDescent="0.25">
      <c r="A23" s="11">
        <v>20</v>
      </c>
      <c r="B23" s="12">
        <v>42424</v>
      </c>
      <c r="C23" s="11"/>
      <c r="D23" s="11" t="s">
        <v>6</v>
      </c>
      <c r="E23" s="11" t="s">
        <v>27</v>
      </c>
      <c r="F23" s="11"/>
      <c r="G23" s="16"/>
      <c r="H23" s="16"/>
      <c r="I23" s="13"/>
      <c r="J23" s="11" t="s">
        <v>8</v>
      </c>
      <c r="K23" s="11">
        <f t="shared" si="0"/>
        <v>20</v>
      </c>
      <c r="L23" s="11" t="s">
        <v>32</v>
      </c>
    </row>
    <row r="24" spans="1:14" s="2" customFormat="1" ht="40.5" x14ac:dyDescent="0.25">
      <c r="A24" s="11">
        <v>21</v>
      </c>
      <c r="B24" s="12">
        <v>42424</v>
      </c>
      <c r="C24" s="11"/>
      <c r="D24" s="11" t="s">
        <v>6</v>
      </c>
      <c r="E24" s="11" t="s">
        <v>28</v>
      </c>
      <c r="F24" s="14"/>
      <c r="G24" s="16"/>
      <c r="H24" s="16"/>
      <c r="I24" s="13"/>
      <c r="J24" s="11" t="s">
        <v>8</v>
      </c>
      <c r="K24" s="11">
        <f t="shared" si="0"/>
        <v>20</v>
      </c>
      <c r="L24" s="11" t="s">
        <v>32</v>
      </c>
    </row>
    <row r="25" spans="1:14" s="2" customFormat="1" ht="40.5" x14ac:dyDescent="0.25">
      <c r="A25" s="11">
        <v>22</v>
      </c>
      <c r="B25" s="12">
        <v>42424</v>
      </c>
      <c r="C25" s="11"/>
      <c r="D25" s="11" t="s">
        <v>6</v>
      </c>
      <c r="E25" s="11" t="s">
        <v>29</v>
      </c>
      <c r="F25" s="14"/>
      <c r="G25" s="16"/>
      <c r="H25" s="16"/>
      <c r="I25" s="13"/>
      <c r="J25" s="11" t="s">
        <v>8</v>
      </c>
      <c r="K25" s="11">
        <f t="shared" si="0"/>
        <v>20</v>
      </c>
      <c r="L25" s="11" t="s">
        <v>32</v>
      </c>
    </row>
    <row r="26" spans="1:14" s="2" customFormat="1" ht="40.5" x14ac:dyDescent="0.25">
      <c r="A26" s="11">
        <v>23</v>
      </c>
      <c r="B26" s="12">
        <v>42424</v>
      </c>
      <c r="C26" s="11"/>
      <c r="D26" s="11" t="s">
        <v>6</v>
      </c>
      <c r="E26" s="11" t="s">
        <v>30</v>
      </c>
      <c r="F26" s="14"/>
      <c r="G26" s="17"/>
      <c r="H26" s="17"/>
      <c r="I26" s="18"/>
      <c r="J26" s="11" t="s">
        <v>8</v>
      </c>
      <c r="K26" s="11">
        <f t="shared" si="0"/>
        <v>20</v>
      </c>
      <c r="L26" s="11" t="s">
        <v>32</v>
      </c>
    </row>
    <row r="27" spans="1:14" s="2" customFormat="1" ht="40.5" x14ac:dyDescent="0.25">
      <c r="A27" s="19">
        <v>24</v>
      </c>
      <c r="B27" s="20">
        <v>42424</v>
      </c>
      <c r="C27" s="19"/>
      <c r="D27" s="19" t="s">
        <v>6</v>
      </c>
      <c r="E27" s="19" t="s">
        <v>31</v>
      </c>
      <c r="F27" s="21"/>
      <c r="G27" s="19">
        <v>68.3</v>
      </c>
      <c r="H27" s="19"/>
      <c r="I27" s="22"/>
      <c r="J27" s="19" t="s">
        <v>32</v>
      </c>
      <c r="K27" s="23">
        <f>NETWORKDAYS(B27,$N$27)-2</f>
        <v>9</v>
      </c>
      <c r="L27" s="19" t="s">
        <v>8</v>
      </c>
      <c r="N27" s="3">
        <v>42438</v>
      </c>
    </row>
    <row r="28" spans="1:14" s="2" customFormat="1" ht="40.5" x14ac:dyDescent="0.25">
      <c r="A28" s="11">
        <v>25</v>
      </c>
      <c r="B28" s="12">
        <v>42424</v>
      </c>
      <c r="C28" s="11"/>
      <c r="D28" s="11" t="s">
        <v>6</v>
      </c>
      <c r="E28" s="11" t="s">
        <v>33</v>
      </c>
      <c r="F28" s="14"/>
      <c r="G28" s="17"/>
      <c r="H28" s="17"/>
      <c r="I28" s="18"/>
      <c r="J28" s="11" t="s">
        <v>8</v>
      </c>
      <c r="K28" s="11">
        <f t="shared" si="0"/>
        <v>20</v>
      </c>
      <c r="L28" s="11" t="s">
        <v>32</v>
      </c>
    </row>
    <row r="29" spans="1:14" s="2" customFormat="1" ht="40.5" x14ac:dyDescent="0.25">
      <c r="A29" s="11">
        <v>26</v>
      </c>
      <c r="B29" s="12">
        <v>42424</v>
      </c>
      <c r="C29" s="11"/>
      <c r="D29" s="11" t="s">
        <v>6</v>
      </c>
      <c r="E29" s="11" t="s">
        <v>34</v>
      </c>
      <c r="F29" s="14"/>
      <c r="G29" s="17"/>
      <c r="H29" s="17"/>
      <c r="I29" s="18"/>
      <c r="J29" s="11" t="s">
        <v>8</v>
      </c>
      <c r="K29" s="11">
        <f t="shared" si="0"/>
        <v>20</v>
      </c>
      <c r="L29" s="11" t="s">
        <v>32</v>
      </c>
    </row>
    <row r="30" spans="1:14" s="2" customFormat="1" ht="40.5" x14ac:dyDescent="0.25">
      <c r="A30" s="11">
        <v>27</v>
      </c>
      <c r="B30" s="12">
        <v>42424</v>
      </c>
      <c r="C30" s="11"/>
      <c r="D30" s="11" t="s">
        <v>6</v>
      </c>
      <c r="E30" s="11" t="s">
        <v>35</v>
      </c>
      <c r="F30" s="14"/>
      <c r="G30" s="17"/>
      <c r="H30" s="17"/>
      <c r="I30" s="18"/>
      <c r="J30" s="11" t="s">
        <v>8</v>
      </c>
      <c r="K30" s="11">
        <f t="shared" si="0"/>
        <v>20</v>
      </c>
      <c r="L30" s="11" t="s">
        <v>32</v>
      </c>
    </row>
    <row r="31" spans="1:14" s="2" customFormat="1" ht="40.5" x14ac:dyDescent="0.25">
      <c r="A31" s="11">
        <v>28</v>
      </c>
      <c r="B31" s="12">
        <v>42424</v>
      </c>
      <c r="C31" s="11"/>
      <c r="D31" s="11" t="s">
        <v>6</v>
      </c>
      <c r="E31" s="11" t="s">
        <v>36</v>
      </c>
      <c r="F31" s="14"/>
      <c r="G31" s="17"/>
      <c r="H31" s="17"/>
      <c r="I31" s="18"/>
      <c r="J31" s="11" t="s">
        <v>8</v>
      </c>
      <c r="K31" s="11">
        <f t="shared" si="0"/>
        <v>20</v>
      </c>
      <c r="L31" s="11" t="s">
        <v>32</v>
      </c>
    </row>
    <row r="32" spans="1:14" s="2" customFormat="1" ht="40.5" x14ac:dyDescent="0.25">
      <c r="A32" s="11">
        <v>29</v>
      </c>
      <c r="B32" s="12">
        <v>42424</v>
      </c>
      <c r="C32" s="11"/>
      <c r="D32" s="11" t="s">
        <v>6</v>
      </c>
      <c r="E32" s="11" t="s">
        <v>37</v>
      </c>
      <c r="F32" s="14"/>
      <c r="G32" s="17"/>
      <c r="H32" s="17"/>
      <c r="I32" s="18"/>
      <c r="J32" s="11" t="s">
        <v>8</v>
      </c>
      <c r="K32" s="11">
        <f t="shared" si="0"/>
        <v>20</v>
      </c>
      <c r="L32" s="11" t="s">
        <v>32</v>
      </c>
    </row>
    <row r="33" spans="1:14" s="2" customFormat="1" ht="40.5" x14ac:dyDescent="0.25">
      <c r="A33" s="11">
        <v>30</v>
      </c>
      <c r="B33" s="12">
        <v>42424</v>
      </c>
      <c r="C33" s="11"/>
      <c r="D33" s="11" t="s">
        <v>6</v>
      </c>
      <c r="E33" s="11" t="s">
        <v>38</v>
      </c>
      <c r="F33" s="14"/>
      <c r="G33" s="17"/>
      <c r="H33" s="17"/>
      <c r="I33" s="18"/>
      <c r="J33" s="11" t="s">
        <v>8</v>
      </c>
      <c r="K33" s="11">
        <f t="shared" si="0"/>
        <v>20</v>
      </c>
      <c r="L33" s="11" t="s">
        <v>32</v>
      </c>
    </row>
    <row r="34" spans="1:14" s="2" customFormat="1" ht="40.5" x14ac:dyDescent="0.25">
      <c r="A34" s="11">
        <v>31</v>
      </c>
      <c r="B34" s="12">
        <v>42424</v>
      </c>
      <c r="C34" s="11"/>
      <c r="D34" s="11" t="s">
        <v>6</v>
      </c>
      <c r="E34" s="11" t="s">
        <v>39</v>
      </c>
      <c r="F34" s="14"/>
      <c r="G34" s="17"/>
      <c r="H34" s="17"/>
      <c r="I34" s="18"/>
      <c r="J34" s="11" t="s">
        <v>8</v>
      </c>
      <c r="K34" s="11">
        <f t="shared" si="0"/>
        <v>20</v>
      </c>
      <c r="L34" s="11" t="s">
        <v>32</v>
      </c>
    </row>
    <row r="35" spans="1:14" s="2" customFormat="1" ht="40.5" x14ac:dyDescent="0.25">
      <c r="A35" s="11">
        <v>32</v>
      </c>
      <c r="B35" s="12">
        <v>42424</v>
      </c>
      <c r="C35" s="11"/>
      <c r="D35" s="11" t="s">
        <v>6</v>
      </c>
      <c r="E35" s="11" t="s">
        <v>40</v>
      </c>
      <c r="F35" s="14"/>
      <c r="G35" s="17"/>
      <c r="H35" s="17"/>
      <c r="I35" s="18"/>
      <c r="J35" s="11" t="s">
        <v>8</v>
      </c>
      <c r="K35" s="11">
        <f t="shared" si="0"/>
        <v>20</v>
      </c>
      <c r="L35" s="11" t="s">
        <v>32</v>
      </c>
    </row>
    <row r="36" spans="1:14" s="2" customFormat="1" ht="40.5" x14ac:dyDescent="0.25">
      <c r="A36" s="11">
        <v>33</v>
      </c>
      <c r="B36" s="12">
        <v>42424</v>
      </c>
      <c r="C36" s="11"/>
      <c r="D36" s="11" t="s">
        <v>6</v>
      </c>
      <c r="E36" s="11" t="s">
        <v>41</v>
      </c>
      <c r="F36" s="14"/>
      <c r="G36" s="17"/>
      <c r="H36" s="17"/>
      <c r="I36" s="18"/>
      <c r="J36" s="11" t="s">
        <v>8</v>
      </c>
      <c r="K36" s="11">
        <f t="shared" si="0"/>
        <v>20</v>
      </c>
      <c r="L36" s="11" t="s">
        <v>32</v>
      </c>
    </row>
    <row r="37" spans="1:14" s="2" customFormat="1" ht="40.5" x14ac:dyDescent="0.25">
      <c r="A37" s="11">
        <v>34</v>
      </c>
      <c r="B37" s="12">
        <v>42424</v>
      </c>
      <c r="C37" s="11"/>
      <c r="D37" s="11" t="s">
        <v>6</v>
      </c>
      <c r="E37" s="11" t="s">
        <v>42</v>
      </c>
      <c r="F37" s="14"/>
      <c r="G37" s="17"/>
      <c r="H37" s="17"/>
      <c r="I37" s="18"/>
      <c r="J37" s="11" t="s">
        <v>8</v>
      </c>
      <c r="K37" s="11">
        <f t="shared" si="0"/>
        <v>20</v>
      </c>
      <c r="L37" s="11" t="s">
        <v>32</v>
      </c>
    </row>
    <row r="38" spans="1:14" s="2" customFormat="1" ht="40.5" x14ac:dyDescent="0.25">
      <c r="A38" s="11">
        <v>35</v>
      </c>
      <c r="B38" s="12">
        <v>42424</v>
      </c>
      <c r="C38" s="11"/>
      <c r="D38" s="11" t="s">
        <v>6</v>
      </c>
      <c r="E38" s="11" t="s">
        <v>43</v>
      </c>
      <c r="F38" s="14"/>
      <c r="G38" s="17"/>
      <c r="H38" s="17"/>
      <c r="I38" s="18"/>
      <c r="J38" s="11" t="s">
        <v>8</v>
      </c>
      <c r="K38" s="11">
        <f t="shared" si="0"/>
        <v>20</v>
      </c>
      <c r="L38" s="11" t="s">
        <v>32</v>
      </c>
    </row>
    <row r="39" spans="1:14" s="2" customFormat="1" ht="60.75" x14ac:dyDescent="0.25">
      <c r="A39" s="11">
        <v>36</v>
      </c>
      <c r="B39" s="12">
        <v>42424</v>
      </c>
      <c r="C39" s="11"/>
      <c r="D39" s="11" t="s">
        <v>6</v>
      </c>
      <c r="E39" s="11" t="s">
        <v>44</v>
      </c>
      <c r="F39" s="14"/>
      <c r="G39" s="17"/>
      <c r="H39" s="17"/>
      <c r="I39" s="18"/>
      <c r="J39" s="11" t="s">
        <v>8</v>
      </c>
      <c r="K39" s="11">
        <f t="shared" si="0"/>
        <v>20</v>
      </c>
      <c r="L39" s="11" t="s">
        <v>32</v>
      </c>
    </row>
    <row r="40" spans="1:14" s="2" customFormat="1" ht="60.75" x14ac:dyDescent="0.25">
      <c r="A40" s="11">
        <v>37</v>
      </c>
      <c r="B40" s="12">
        <v>42424</v>
      </c>
      <c r="C40" s="11"/>
      <c r="D40" s="11" t="s">
        <v>6</v>
      </c>
      <c r="E40" s="11" t="s">
        <v>45</v>
      </c>
      <c r="F40" s="14"/>
      <c r="G40" s="17"/>
      <c r="H40" s="17"/>
      <c r="I40" s="18"/>
      <c r="J40" s="11" t="s">
        <v>8</v>
      </c>
      <c r="K40" s="11">
        <f t="shared" si="0"/>
        <v>20</v>
      </c>
      <c r="L40" s="11" t="s">
        <v>32</v>
      </c>
    </row>
    <row r="41" spans="1:14" s="1" customFormat="1" ht="40.5" x14ac:dyDescent="0.25">
      <c r="A41" s="11">
        <v>38</v>
      </c>
      <c r="B41" s="12">
        <v>42444</v>
      </c>
      <c r="C41" s="11">
        <v>2</v>
      </c>
      <c r="D41" s="11" t="s">
        <v>46</v>
      </c>
      <c r="E41" s="11" t="s">
        <v>47</v>
      </c>
      <c r="F41" s="11">
        <v>282.23</v>
      </c>
      <c r="G41" s="17">
        <v>378.95</v>
      </c>
      <c r="H41" s="17"/>
      <c r="I41" s="18">
        <f t="shared" ref="I41:I60" si="1">G41/F41-100%</f>
        <v>0.34269921695071393</v>
      </c>
      <c r="J41" s="11" t="s">
        <v>8</v>
      </c>
      <c r="K41" s="11">
        <f t="shared" si="0"/>
        <v>6</v>
      </c>
      <c r="L41" s="11" t="s">
        <v>8</v>
      </c>
      <c r="M41" s="1" t="s">
        <v>75</v>
      </c>
    </row>
    <row r="42" spans="1:14" s="1" customFormat="1" ht="20.25" x14ac:dyDescent="0.25">
      <c r="A42" s="11">
        <v>39</v>
      </c>
      <c r="B42" s="12">
        <v>42444</v>
      </c>
      <c r="C42" s="11"/>
      <c r="D42" s="11" t="s">
        <v>46</v>
      </c>
      <c r="E42" s="11" t="s">
        <v>48</v>
      </c>
      <c r="F42" s="11">
        <v>4645.7700000000004</v>
      </c>
      <c r="G42" s="17">
        <v>7641.47</v>
      </c>
      <c r="H42" s="17"/>
      <c r="I42" s="18">
        <f t="shared" si="1"/>
        <v>0.64482314018989317</v>
      </c>
      <c r="J42" s="11" t="s">
        <v>8</v>
      </c>
      <c r="K42" s="11">
        <f t="shared" si="0"/>
        <v>6</v>
      </c>
      <c r="L42" s="11" t="s">
        <v>8</v>
      </c>
    </row>
    <row r="43" spans="1:14" s="1" customFormat="1" ht="20.25" x14ac:dyDescent="0.25">
      <c r="A43" s="11">
        <v>40</v>
      </c>
      <c r="B43" s="12">
        <v>42444</v>
      </c>
      <c r="C43" s="11"/>
      <c r="D43" s="11" t="s">
        <v>46</v>
      </c>
      <c r="E43" s="11" t="s">
        <v>49</v>
      </c>
      <c r="F43" s="11">
        <v>22.07</v>
      </c>
      <c r="G43" s="17">
        <v>75.239999999999995</v>
      </c>
      <c r="H43" s="17"/>
      <c r="I43" s="18">
        <f t="shared" si="1"/>
        <v>2.4091526959673764</v>
      </c>
      <c r="J43" s="11" t="s">
        <v>8</v>
      </c>
      <c r="K43" s="11">
        <f t="shared" si="0"/>
        <v>6</v>
      </c>
      <c r="L43" s="11" t="s">
        <v>8</v>
      </c>
    </row>
    <row r="44" spans="1:14" s="1" customFormat="1" ht="20.25" x14ac:dyDescent="0.25">
      <c r="A44" s="23">
        <v>41</v>
      </c>
      <c r="B44" s="24">
        <v>42444</v>
      </c>
      <c r="C44" s="23"/>
      <c r="D44" s="23" t="s">
        <v>46</v>
      </c>
      <c r="E44" s="23" t="s">
        <v>50</v>
      </c>
      <c r="F44" s="23"/>
      <c r="G44" s="25">
        <v>5.6</v>
      </c>
      <c r="H44" s="25"/>
      <c r="I44" s="26" t="e">
        <f t="shared" si="1"/>
        <v>#DIV/0!</v>
      </c>
      <c r="J44" s="23" t="s">
        <v>8</v>
      </c>
      <c r="K44" s="23">
        <f t="shared" si="0"/>
        <v>6</v>
      </c>
      <c r="L44" s="23" t="s">
        <v>32</v>
      </c>
      <c r="N44" s="1" t="s">
        <v>78</v>
      </c>
    </row>
    <row r="45" spans="1:14" s="1" customFormat="1" ht="81" x14ac:dyDescent="0.25">
      <c r="A45" s="11">
        <v>42</v>
      </c>
      <c r="B45" s="12">
        <v>42444</v>
      </c>
      <c r="C45" s="11"/>
      <c r="D45" s="11" t="s">
        <v>46</v>
      </c>
      <c r="E45" s="11" t="s">
        <v>51</v>
      </c>
      <c r="F45" s="11">
        <v>8.18</v>
      </c>
      <c r="G45" s="17">
        <v>13.93</v>
      </c>
      <c r="H45" s="17"/>
      <c r="I45" s="18">
        <f t="shared" si="1"/>
        <v>0.70293398533007334</v>
      </c>
      <c r="J45" s="11" t="s">
        <v>8</v>
      </c>
      <c r="K45" s="11">
        <f t="shared" si="0"/>
        <v>6</v>
      </c>
      <c r="L45" s="11" t="s">
        <v>8</v>
      </c>
    </row>
    <row r="46" spans="1:14" s="1" customFormat="1" ht="40.5" x14ac:dyDescent="0.25">
      <c r="A46" s="11">
        <v>43</v>
      </c>
      <c r="B46" s="12">
        <v>42444</v>
      </c>
      <c r="C46" s="11"/>
      <c r="D46" s="11" t="s">
        <v>46</v>
      </c>
      <c r="E46" s="11" t="s">
        <v>52</v>
      </c>
      <c r="F46" s="11">
        <v>25.22</v>
      </c>
      <c r="G46" s="17">
        <v>35.159999999999997</v>
      </c>
      <c r="H46" s="17"/>
      <c r="I46" s="18">
        <f t="shared" si="1"/>
        <v>0.3941316415543219</v>
      </c>
      <c r="J46" s="11" t="s">
        <v>8</v>
      </c>
      <c r="K46" s="11">
        <f t="shared" si="0"/>
        <v>6</v>
      </c>
      <c r="L46" s="11" t="s">
        <v>8</v>
      </c>
    </row>
    <row r="47" spans="1:14" s="1" customFormat="1" ht="40.5" x14ac:dyDescent="0.25">
      <c r="A47" s="11">
        <v>44</v>
      </c>
      <c r="B47" s="12">
        <v>42444</v>
      </c>
      <c r="C47" s="11"/>
      <c r="D47" s="11" t="s">
        <v>46</v>
      </c>
      <c r="E47" s="11" t="s">
        <v>53</v>
      </c>
      <c r="F47" s="11">
        <v>40.520000000000003</v>
      </c>
      <c r="G47" s="17">
        <v>51.7</v>
      </c>
      <c r="H47" s="17"/>
      <c r="I47" s="18">
        <f t="shared" si="1"/>
        <v>0.27591312931885481</v>
      </c>
      <c r="J47" s="11" t="s">
        <v>8</v>
      </c>
      <c r="K47" s="11">
        <f t="shared" si="0"/>
        <v>6</v>
      </c>
      <c r="L47" s="11" t="s">
        <v>8</v>
      </c>
    </row>
    <row r="48" spans="1:14" s="1" customFormat="1" ht="40.5" x14ac:dyDescent="0.25">
      <c r="A48" s="11">
        <v>45</v>
      </c>
      <c r="B48" s="12">
        <v>42444</v>
      </c>
      <c r="C48" s="11"/>
      <c r="D48" s="11" t="s">
        <v>46</v>
      </c>
      <c r="E48" s="11" t="s">
        <v>54</v>
      </c>
      <c r="F48" s="11">
        <v>0.21</v>
      </c>
      <c r="G48" s="17">
        <v>0.28999999999999998</v>
      </c>
      <c r="H48" s="17"/>
      <c r="I48" s="18">
        <f t="shared" si="1"/>
        <v>0.38095238095238093</v>
      </c>
      <c r="J48" s="11" t="s">
        <v>8</v>
      </c>
      <c r="K48" s="11">
        <f t="shared" si="0"/>
        <v>6</v>
      </c>
      <c r="L48" s="11" t="s">
        <v>8</v>
      </c>
    </row>
    <row r="49" spans="1:14" s="1" customFormat="1" ht="40.5" x14ac:dyDescent="0.25">
      <c r="A49" s="11">
        <v>46</v>
      </c>
      <c r="B49" s="12">
        <v>42444</v>
      </c>
      <c r="C49" s="11"/>
      <c r="D49" s="11" t="s">
        <v>46</v>
      </c>
      <c r="E49" s="11" t="s">
        <v>55</v>
      </c>
      <c r="F49" s="11">
        <v>148.47999999999999</v>
      </c>
      <c r="G49" s="17">
        <v>265</v>
      </c>
      <c r="H49" s="17"/>
      <c r="I49" s="18">
        <f t="shared" si="1"/>
        <v>0.78475215517241392</v>
      </c>
      <c r="J49" s="11" t="s">
        <v>8</v>
      </c>
      <c r="K49" s="11">
        <f t="shared" si="0"/>
        <v>6</v>
      </c>
      <c r="L49" s="11" t="s">
        <v>8</v>
      </c>
    </row>
    <row r="50" spans="1:14" s="1" customFormat="1" ht="40.5" x14ac:dyDescent="0.25">
      <c r="A50" s="11">
        <v>47</v>
      </c>
      <c r="B50" s="12">
        <v>42444</v>
      </c>
      <c r="C50" s="11"/>
      <c r="D50" s="11" t="s">
        <v>46</v>
      </c>
      <c r="E50" s="11" t="s">
        <v>56</v>
      </c>
      <c r="F50" s="11">
        <v>56.36</v>
      </c>
      <c r="G50" s="17">
        <v>84.4</v>
      </c>
      <c r="H50" s="17"/>
      <c r="I50" s="18">
        <f t="shared" si="1"/>
        <v>0.49751596877217907</v>
      </c>
      <c r="J50" s="11" t="s">
        <v>8</v>
      </c>
      <c r="K50" s="11">
        <f t="shared" si="0"/>
        <v>6</v>
      </c>
      <c r="L50" s="11" t="s">
        <v>8</v>
      </c>
    </row>
    <row r="51" spans="1:14" s="1" customFormat="1" ht="40.5" x14ac:dyDescent="0.25">
      <c r="A51" s="11">
        <v>48</v>
      </c>
      <c r="B51" s="12">
        <v>42444</v>
      </c>
      <c r="C51" s="11"/>
      <c r="D51" s="11" t="s">
        <v>46</v>
      </c>
      <c r="E51" s="11" t="s">
        <v>57</v>
      </c>
      <c r="F51" s="11">
        <v>66.680000000000007</v>
      </c>
      <c r="G51" s="17">
        <v>84.4</v>
      </c>
      <c r="H51" s="17"/>
      <c r="I51" s="18">
        <f t="shared" si="1"/>
        <v>0.26574685062987391</v>
      </c>
      <c r="J51" s="11" t="s">
        <v>8</v>
      </c>
      <c r="K51" s="11">
        <f t="shared" si="0"/>
        <v>6</v>
      </c>
      <c r="L51" s="11" t="s">
        <v>8</v>
      </c>
    </row>
    <row r="52" spans="1:14" s="1" customFormat="1" ht="40.5" x14ac:dyDescent="0.25">
      <c r="A52" s="11">
        <v>49</v>
      </c>
      <c r="B52" s="12">
        <v>42444</v>
      </c>
      <c r="C52" s="23"/>
      <c r="D52" s="23" t="s">
        <v>46</v>
      </c>
      <c r="E52" s="23" t="s">
        <v>58</v>
      </c>
      <c r="F52" s="23">
        <v>2707.63</v>
      </c>
      <c r="G52" s="25">
        <v>3550</v>
      </c>
      <c r="H52" s="25"/>
      <c r="I52" s="26">
        <f t="shared" si="1"/>
        <v>0.31110971587698466</v>
      </c>
      <c r="J52" s="23" t="s">
        <v>8</v>
      </c>
      <c r="K52" s="23">
        <f t="shared" si="0"/>
        <v>6</v>
      </c>
      <c r="L52" s="23" t="s">
        <v>32</v>
      </c>
      <c r="N52" s="1" t="s">
        <v>78</v>
      </c>
    </row>
    <row r="53" spans="1:14" s="1" customFormat="1" ht="141.75" x14ac:dyDescent="0.25">
      <c r="A53" s="11">
        <v>50</v>
      </c>
      <c r="B53" s="12">
        <v>42444</v>
      </c>
      <c r="C53" s="11"/>
      <c r="D53" s="11" t="s">
        <v>46</v>
      </c>
      <c r="E53" s="11" t="s">
        <v>59</v>
      </c>
      <c r="F53" s="11">
        <v>639.80999999999995</v>
      </c>
      <c r="G53" s="17">
        <v>3876.85</v>
      </c>
      <c r="H53" s="17"/>
      <c r="I53" s="18">
        <f t="shared" si="1"/>
        <v>5.0593770025476319</v>
      </c>
      <c r="J53" s="11" t="s">
        <v>8</v>
      </c>
      <c r="K53" s="11">
        <f t="shared" si="0"/>
        <v>6</v>
      </c>
      <c r="L53" s="11" t="s">
        <v>8</v>
      </c>
    </row>
    <row r="54" spans="1:14" s="1" customFormat="1" ht="121.5" x14ac:dyDescent="0.25">
      <c r="A54" s="11">
        <v>51</v>
      </c>
      <c r="B54" s="12">
        <v>42444</v>
      </c>
      <c r="C54" s="11"/>
      <c r="D54" s="11" t="s">
        <v>46</v>
      </c>
      <c r="E54" s="11" t="s">
        <v>60</v>
      </c>
      <c r="F54" s="11">
        <v>639.80999999999995</v>
      </c>
      <c r="G54" s="17">
        <v>1446.09</v>
      </c>
      <c r="H54" s="17"/>
      <c r="I54" s="18">
        <f t="shared" si="1"/>
        <v>1.2601866179021899</v>
      </c>
      <c r="J54" s="11" t="s">
        <v>8</v>
      </c>
      <c r="K54" s="11">
        <f t="shared" si="0"/>
        <v>6</v>
      </c>
      <c r="L54" s="11" t="s">
        <v>8</v>
      </c>
    </row>
    <row r="55" spans="1:14" s="1" customFormat="1" ht="40.5" x14ac:dyDescent="0.25">
      <c r="A55" s="11">
        <v>52</v>
      </c>
      <c r="B55" s="12">
        <v>42444</v>
      </c>
      <c r="C55" s="11"/>
      <c r="D55" s="11" t="s">
        <v>46</v>
      </c>
      <c r="E55" s="11" t="s">
        <v>61</v>
      </c>
      <c r="F55" s="11">
        <v>15.71</v>
      </c>
      <c r="G55" s="17">
        <v>16.86</v>
      </c>
      <c r="H55" s="17"/>
      <c r="I55" s="18">
        <f t="shared" si="1"/>
        <v>7.3201782304264773E-2</v>
      </c>
      <c r="J55" s="11" t="s">
        <v>8</v>
      </c>
      <c r="K55" s="11">
        <f t="shared" si="0"/>
        <v>6</v>
      </c>
      <c r="L55" s="11" t="s">
        <v>8</v>
      </c>
    </row>
    <row r="56" spans="1:14" s="1" customFormat="1" ht="60.75" x14ac:dyDescent="0.25">
      <c r="A56" s="11">
        <v>53</v>
      </c>
      <c r="B56" s="12">
        <v>42444</v>
      </c>
      <c r="C56" s="11"/>
      <c r="D56" s="11" t="s">
        <v>46</v>
      </c>
      <c r="E56" s="11" t="s">
        <v>62</v>
      </c>
      <c r="F56" s="11">
        <v>95.94</v>
      </c>
      <c r="G56" s="17">
        <v>131.91999999999999</v>
      </c>
      <c r="H56" s="17"/>
      <c r="I56" s="18">
        <f t="shared" si="1"/>
        <v>0.37502605795288702</v>
      </c>
      <c r="J56" s="11" t="s">
        <v>8</v>
      </c>
      <c r="K56" s="11">
        <f t="shared" si="0"/>
        <v>6</v>
      </c>
      <c r="L56" s="11" t="s">
        <v>8</v>
      </c>
    </row>
    <row r="57" spans="1:14" s="1" customFormat="1" ht="60.75" x14ac:dyDescent="0.25">
      <c r="A57" s="11">
        <v>54</v>
      </c>
      <c r="B57" s="12">
        <v>42444</v>
      </c>
      <c r="C57" s="11"/>
      <c r="D57" s="11" t="s">
        <v>46</v>
      </c>
      <c r="E57" s="11" t="s">
        <v>63</v>
      </c>
      <c r="F57" s="11">
        <v>68.83</v>
      </c>
      <c r="G57" s="17">
        <v>71.95</v>
      </c>
      <c r="H57" s="17"/>
      <c r="I57" s="18">
        <f t="shared" si="1"/>
        <v>4.5329071625744621E-2</v>
      </c>
      <c r="J57" s="11" t="s">
        <v>8</v>
      </c>
      <c r="K57" s="11">
        <f t="shared" si="0"/>
        <v>6</v>
      </c>
      <c r="L57" s="11" t="s">
        <v>8</v>
      </c>
    </row>
    <row r="58" spans="1:14" s="1" customFormat="1" ht="40.5" x14ac:dyDescent="0.25">
      <c r="A58" s="11">
        <v>55</v>
      </c>
      <c r="B58" s="12">
        <v>42444</v>
      </c>
      <c r="C58" s="11"/>
      <c r="D58" s="11" t="s">
        <v>46</v>
      </c>
      <c r="E58" s="11" t="s">
        <v>64</v>
      </c>
      <c r="F58" s="11">
        <v>8.09</v>
      </c>
      <c r="G58" s="17">
        <v>13.93</v>
      </c>
      <c r="H58" s="17"/>
      <c r="I58" s="18">
        <f t="shared" si="1"/>
        <v>0.72187886279357238</v>
      </c>
      <c r="J58" s="11" t="s">
        <v>8</v>
      </c>
      <c r="K58" s="11">
        <f t="shared" si="0"/>
        <v>6</v>
      </c>
      <c r="L58" s="11" t="s">
        <v>8</v>
      </c>
    </row>
    <row r="59" spans="1:14" s="1" customFormat="1" ht="60.75" x14ac:dyDescent="0.25">
      <c r="A59" s="11">
        <v>56</v>
      </c>
      <c r="B59" s="12">
        <v>42444</v>
      </c>
      <c r="C59" s="11"/>
      <c r="D59" s="11" t="s">
        <v>46</v>
      </c>
      <c r="E59" s="11" t="s">
        <v>65</v>
      </c>
      <c r="F59" s="11"/>
      <c r="G59" s="17">
        <v>1.67</v>
      </c>
      <c r="H59" s="17"/>
      <c r="I59" s="18" t="e">
        <f t="shared" si="1"/>
        <v>#DIV/0!</v>
      </c>
      <c r="J59" s="11" t="s">
        <v>8</v>
      </c>
      <c r="K59" s="11">
        <f t="shared" si="0"/>
        <v>6</v>
      </c>
      <c r="L59" s="11" t="s">
        <v>8</v>
      </c>
      <c r="M59" s="1" t="s">
        <v>76</v>
      </c>
    </row>
    <row r="60" spans="1:14" s="1" customFormat="1" ht="101.25" x14ac:dyDescent="0.25">
      <c r="A60" s="11">
        <v>57</v>
      </c>
      <c r="B60" s="12">
        <v>42444</v>
      </c>
      <c r="C60" s="11"/>
      <c r="D60" s="11" t="s">
        <v>46</v>
      </c>
      <c r="E60" s="11" t="s">
        <v>66</v>
      </c>
      <c r="F60" s="11">
        <v>215.63</v>
      </c>
      <c r="G60" s="17">
        <v>413.8</v>
      </c>
      <c r="H60" s="17"/>
      <c r="I60" s="18">
        <f t="shared" si="1"/>
        <v>0.91902796456893765</v>
      </c>
      <c r="J60" s="11" t="s">
        <v>8</v>
      </c>
      <c r="K60" s="11">
        <f t="shared" si="0"/>
        <v>6</v>
      </c>
      <c r="L60" s="11" t="s">
        <v>8</v>
      </c>
    </row>
    <row r="71" spans="4:6" x14ac:dyDescent="0.25">
      <c r="D71" s="5">
        <v>45</v>
      </c>
      <c r="E71">
        <v>55</v>
      </c>
      <c r="F71">
        <f>(E71-D71)</f>
        <v>10</v>
      </c>
    </row>
  </sheetData>
  <mergeCells count="2">
    <mergeCell ref="A1:L1"/>
    <mergeCell ref="A2:L2"/>
  </mergeCells>
  <conditionalFormatting sqref="J62:J101 K4:K60">
    <cfRule type="expression" priority="3">
      <formula>$L$4</formula>
    </cfRule>
  </conditionalFormatting>
  <pageMargins left="0.25" right="0.25" top="0.75" bottom="0.75" header="0.3" footer="0.3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>
      <selection sqref="A1:XFD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Лист5</vt:lpstr>
      <vt:lpstr>Лист1</vt:lpstr>
      <vt:lpstr>Лист5!Заголовки_для_печати</vt:lpstr>
      <vt:lpstr>Лист5!Область_печати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М. В. Бибиков</dc:creator>
  <cp:lastModifiedBy>Гусев Александр Валентинович</cp:lastModifiedBy>
  <cp:lastPrinted>2016-03-22T11:50:58Z</cp:lastPrinted>
  <dcterms:created xsi:type="dcterms:W3CDTF">2016-03-16T06:37:15Z</dcterms:created>
  <dcterms:modified xsi:type="dcterms:W3CDTF">2016-03-24T14:09:17Z</dcterms:modified>
</cp:coreProperties>
</file>