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расчеты\примеры_шаблоны\"/>
    </mc:Choice>
  </mc:AlternateContent>
  <bookViews>
    <workbookView xWindow="0" yWindow="0" windowWidth="15360" windowHeight="7815"/>
  </bookViews>
  <sheets>
    <sheet name="прогноз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3" i="1"/>
  <c r="C39" i="1"/>
  <c r="C35" i="1"/>
  <c r="C31" i="1"/>
  <c r="C27" i="1"/>
  <c r="H7" i="1"/>
  <c r="H3" i="1"/>
  <c r="C45" i="1"/>
  <c r="C37" i="1"/>
  <c r="C33" i="1"/>
  <c r="C48" i="1"/>
  <c r="C44" i="1"/>
  <c r="C40" i="1"/>
  <c r="C36" i="1"/>
  <c r="C32" i="1"/>
  <c r="C28" i="1"/>
  <c r="H6" i="1"/>
  <c r="H2" i="1"/>
  <c r="C49" i="1"/>
  <c r="C25" i="1"/>
  <c r="C46" i="1"/>
  <c r="C42" i="1"/>
  <c r="C38" i="1"/>
  <c r="C34" i="1"/>
  <c r="C30" i="1"/>
  <c r="C26" i="1"/>
  <c r="H8" i="1"/>
  <c r="H4" i="1"/>
  <c r="C41" i="1"/>
  <c r="C29" i="1"/>
  <c r="H5" i="1"/>
  <c r="E29" i="1" l="1"/>
  <c r="D26" i="1"/>
  <c r="E34" i="1"/>
  <c r="D42" i="1"/>
  <c r="E25" i="1"/>
  <c r="D28" i="1"/>
  <c r="D36" i="1"/>
  <c r="D44" i="1"/>
  <c r="E33" i="1"/>
  <c r="E45" i="1"/>
  <c r="D31" i="1"/>
  <c r="E39" i="1"/>
  <c r="E47" i="1"/>
  <c r="E31" i="1"/>
  <c r="D35" i="1"/>
  <c r="D29" i="1"/>
  <c r="E26" i="1"/>
  <c r="D34" i="1"/>
  <c r="E42" i="1"/>
  <c r="D25" i="1"/>
  <c r="E28" i="1"/>
  <c r="E36" i="1"/>
  <c r="E44" i="1"/>
  <c r="D33" i="1"/>
  <c r="D45" i="1"/>
  <c r="D47" i="1"/>
  <c r="E41" i="1"/>
  <c r="E30" i="1"/>
  <c r="D38" i="1"/>
  <c r="E46" i="1"/>
  <c r="E49" i="1"/>
  <c r="D32" i="1"/>
  <c r="D40" i="1"/>
  <c r="D48" i="1"/>
  <c r="E37" i="1"/>
  <c r="D43" i="1"/>
  <c r="D41" i="1"/>
  <c r="D30" i="1"/>
  <c r="E38" i="1"/>
  <c r="D46" i="1"/>
  <c r="D49" i="1"/>
  <c r="E32" i="1"/>
  <c r="E40" i="1"/>
  <c r="E48" i="1"/>
  <c r="D37" i="1"/>
  <c r="D27" i="1"/>
  <c r="E35" i="1"/>
  <c r="E43" i="1"/>
  <c r="D39" i="1"/>
  <c r="E27" i="1"/>
</calcChain>
</file>

<file path=xl/sharedStrings.xml><?xml version="1.0" encoding="utf-8"?>
<sst xmlns="http://schemas.openxmlformats.org/spreadsheetml/2006/main" count="15" uniqueCount="15">
  <si>
    <t>Временная шкала</t>
  </si>
  <si>
    <t>Значения</t>
  </si>
  <si>
    <t>Прогноз</t>
  </si>
  <si>
    <t>Привязка низкой вероятности</t>
  </si>
  <si>
    <t>Привязка высокой вероятности</t>
  </si>
  <si>
    <t>линия тренда нижняя</t>
  </si>
  <si>
    <t>Статистика</t>
  </si>
  <si>
    <t>Значение</t>
  </si>
  <si>
    <t>Alpha</t>
  </si>
  <si>
    <t>Beta</t>
  </si>
  <si>
    <t>Gamma</t>
  </si>
  <si>
    <t>MASE</t>
  </si>
  <si>
    <t>SMAPE</t>
  </si>
  <si>
    <t>MAE</t>
  </si>
  <si>
    <t>RMSE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</si>
</sst>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6"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68315671964004E-2"/>
          <c:y val="6.8277683643974879E-2"/>
          <c:w val="0.89841557848747167"/>
          <c:h val="0.68592289600163614"/>
        </c:manualLayout>
      </c:layout>
      <c:lineChart>
        <c:grouping val="standard"/>
        <c:varyColors val="0"/>
        <c:ser>
          <c:idx val="0"/>
          <c:order val="0"/>
          <c:tx>
            <c:strRef>
              <c:f>прогноз!$B$1</c:f>
              <c:strCache>
                <c:ptCount val="1"/>
                <c:pt idx="0">
                  <c:v>Значения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5.7334014028387883E-3"/>
                  <c:y val="8.39891690753845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прогноз!$B$2:$B$49</c:f>
              <c:numCache>
                <c:formatCode>#,##0</c:formatCode>
                <c:ptCount val="48"/>
                <c:pt idx="0">
                  <c:v>1514</c:v>
                </c:pt>
                <c:pt idx="1">
                  <c:v>2361</c:v>
                </c:pt>
                <c:pt idx="2">
                  <c:v>2177.5</c:v>
                </c:pt>
                <c:pt idx="3">
                  <c:v>1994</c:v>
                </c:pt>
                <c:pt idx="4">
                  <c:v>1328</c:v>
                </c:pt>
                <c:pt idx="5">
                  <c:v>1287</c:v>
                </c:pt>
                <c:pt idx="6">
                  <c:v>3389</c:v>
                </c:pt>
                <c:pt idx="7">
                  <c:v>3266</c:v>
                </c:pt>
                <c:pt idx="8">
                  <c:v>2033</c:v>
                </c:pt>
                <c:pt idx="9">
                  <c:v>3436</c:v>
                </c:pt>
                <c:pt idx="10">
                  <c:v>4361</c:v>
                </c:pt>
                <c:pt idx="11">
                  <c:v>3239</c:v>
                </c:pt>
                <c:pt idx="12">
                  <c:v>2076</c:v>
                </c:pt>
                <c:pt idx="13">
                  <c:v>2162</c:v>
                </c:pt>
                <c:pt idx="14">
                  <c:v>2938</c:v>
                </c:pt>
                <c:pt idx="15">
                  <c:v>2291</c:v>
                </c:pt>
                <c:pt idx="16">
                  <c:v>3738</c:v>
                </c:pt>
                <c:pt idx="17">
                  <c:v>4242</c:v>
                </c:pt>
                <c:pt idx="18">
                  <c:v>5359</c:v>
                </c:pt>
                <c:pt idx="19">
                  <c:v>3645</c:v>
                </c:pt>
                <c:pt idx="20">
                  <c:v>2194</c:v>
                </c:pt>
                <c:pt idx="21">
                  <c:v>3818</c:v>
                </c:pt>
                <c:pt idx="22">
                  <c:v>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5-460F-8767-7D01601BCC58}"/>
            </c:ext>
          </c:extLst>
        </c:ser>
        <c:ser>
          <c:idx val="1"/>
          <c:order val="1"/>
          <c:tx>
            <c:strRef>
              <c:f>прогноз!$C$1</c:f>
              <c:strCache>
                <c:ptCount val="1"/>
                <c:pt idx="0">
                  <c:v>Прогноз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прогноз!$A$2:$A$49</c:f>
              <c:numCache>
                <c:formatCode>mmm\-yy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41728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42368</c:v>
                </c:pt>
                <c:pt idx="24">
                  <c:v>42399</c:v>
                </c:pt>
                <c:pt idx="25">
                  <c:v>42429</c:v>
                </c:pt>
                <c:pt idx="26">
                  <c:v>42459</c:v>
                </c:pt>
                <c:pt idx="27">
                  <c:v>42490</c:v>
                </c:pt>
                <c:pt idx="28">
                  <c:v>42520</c:v>
                </c:pt>
                <c:pt idx="29">
                  <c:v>42551</c:v>
                </c:pt>
                <c:pt idx="30">
                  <c:v>42581</c:v>
                </c:pt>
                <c:pt idx="31">
                  <c:v>42612</c:v>
                </c:pt>
                <c:pt idx="32">
                  <c:v>42643</c:v>
                </c:pt>
                <c:pt idx="33">
                  <c:v>42673</c:v>
                </c:pt>
                <c:pt idx="34">
                  <c:v>42704</c:v>
                </c:pt>
                <c:pt idx="35">
                  <c:v>42734</c:v>
                </c:pt>
                <c:pt idx="36">
                  <c:v>42765</c:v>
                </c:pt>
                <c:pt idx="37">
                  <c:v>42794</c:v>
                </c:pt>
                <c:pt idx="38">
                  <c:v>42824</c:v>
                </c:pt>
                <c:pt idx="39">
                  <c:v>42855</c:v>
                </c:pt>
                <c:pt idx="40">
                  <c:v>42885</c:v>
                </c:pt>
                <c:pt idx="41">
                  <c:v>42916</c:v>
                </c:pt>
                <c:pt idx="42">
                  <c:v>42946</c:v>
                </c:pt>
                <c:pt idx="43">
                  <c:v>42977</c:v>
                </c:pt>
                <c:pt idx="44">
                  <c:v>43008</c:v>
                </c:pt>
                <c:pt idx="45">
                  <c:v>43038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прогноз!$C$2:$C$49</c:f>
              <c:numCache>
                <c:formatCode>General</c:formatCode>
                <c:ptCount val="48"/>
                <c:pt idx="22" formatCode="#,##0">
                  <c:v>4904</c:v>
                </c:pt>
                <c:pt idx="23" formatCode="#,##0">
                  <c:v>4812.915853360415</c:v>
                </c:pt>
                <c:pt idx="24" formatCode="#,##0">
                  <c:v>3621.743834787042</c:v>
                </c:pt>
                <c:pt idx="25" formatCode="#,##0">
                  <c:v>4915.1777640325899</c:v>
                </c:pt>
                <c:pt idx="26" formatCode="#,##0">
                  <c:v>5880.8672899640469</c:v>
                </c:pt>
                <c:pt idx="27" formatCode="#,##0">
                  <c:v>4616.7390252301821</c:v>
                </c:pt>
                <c:pt idx="28" formatCode="#,##0">
                  <c:v>3671.9561482539475</c:v>
                </c:pt>
                <c:pt idx="29" formatCode="#,##0">
                  <c:v>3694.3748100054636</c:v>
                </c:pt>
                <c:pt idx="30" formatCode="#,##0">
                  <c:v>5125.1425776377891</c:v>
                </c:pt>
                <c:pt idx="31" formatCode="#,##0">
                  <c:v>5558.058122767985</c:v>
                </c:pt>
                <c:pt idx="32" formatCode="#,##0">
                  <c:v>4366.886104194612</c:v>
                </c:pt>
                <c:pt idx="33" formatCode="#,##0">
                  <c:v>5703.4344977483452</c:v>
                </c:pt>
                <c:pt idx="34" formatCode="#,##0">
                  <c:v>6626.0095593716169</c:v>
                </c:pt>
                <c:pt idx="35" formatCode="#,##0">
                  <c:v>5361.881294637752</c:v>
                </c:pt>
                <c:pt idx="36" formatCode="#,##0">
                  <c:v>4417.0984176615175</c:v>
                </c:pt>
                <c:pt idx="37" formatCode="#,##0">
                  <c:v>4438.070714138742</c:v>
                </c:pt>
                <c:pt idx="38" formatCode="#,##0">
                  <c:v>5870.2848470453591</c:v>
                </c:pt>
                <c:pt idx="39" formatCode="#,##0">
                  <c:v>6303.200392175555</c:v>
                </c:pt>
                <c:pt idx="40" formatCode="#,##0">
                  <c:v>5112.028373602182</c:v>
                </c:pt>
                <c:pt idx="41" formatCode="#,##0">
                  <c:v>6448.5767671559151</c:v>
                </c:pt>
                <c:pt idx="42" formatCode="#,##0">
                  <c:v>7371.1518287791869</c:v>
                </c:pt>
                <c:pt idx="43" formatCode="#,##0">
                  <c:v>6107.023564045322</c:v>
                </c:pt>
                <c:pt idx="44" formatCode="#,##0">
                  <c:v>5162.2406870690875</c:v>
                </c:pt>
                <c:pt idx="45" formatCode="#,##0">
                  <c:v>5184.6593488206036</c:v>
                </c:pt>
                <c:pt idx="46" formatCode="#,##0">
                  <c:v>6615.42711645293</c:v>
                </c:pt>
                <c:pt idx="47" formatCode="#,##0">
                  <c:v>7009.9177577581786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5-460F-8767-7D01601BCC58}"/>
            </c:ext>
          </c:extLst>
        </c:ser>
        <c:ser>
          <c:idx val="2"/>
          <c:order val="2"/>
          <c:tx>
            <c:strRef>
              <c:f>прогноз!$D$1</c:f>
              <c:strCache>
                <c:ptCount val="1"/>
                <c:pt idx="0">
                  <c:v>Привязка низкой вероятности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прогноз!$A$2:$A$49</c:f>
              <c:numCache>
                <c:formatCode>mmm\-yy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41728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42368</c:v>
                </c:pt>
                <c:pt idx="24">
                  <c:v>42399</c:v>
                </c:pt>
                <c:pt idx="25">
                  <c:v>42429</c:v>
                </c:pt>
                <c:pt idx="26">
                  <c:v>42459</c:v>
                </c:pt>
                <c:pt idx="27">
                  <c:v>42490</c:v>
                </c:pt>
                <c:pt idx="28">
                  <c:v>42520</c:v>
                </c:pt>
                <c:pt idx="29">
                  <c:v>42551</c:v>
                </c:pt>
                <c:pt idx="30">
                  <c:v>42581</c:v>
                </c:pt>
                <c:pt idx="31">
                  <c:v>42612</c:v>
                </c:pt>
                <c:pt idx="32">
                  <c:v>42643</c:v>
                </c:pt>
                <c:pt idx="33">
                  <c:v>42673</c:v>
                </c:pt>
                <c:pt idx="34">
                  <c:v>42704</c:v>
                </c:pt>
                <c:pt idx="35">
                  <c:v>42734</c:v>
                </c:pt>
                <c:pt idx="36">
                  <c:v>42765</c:v>
                </c:pt>
                <c:pt idx="37">
                  <c:v>42794</c:v>
                </c:pt>
                <c:pt idx="38">
                  <c:v>42824</c:v>
                </c:pt>
                <c:pt idx="39">
                  <c:v>42855</c:v>
                </c:pt>
                <c:pt idx="40">
                  <c:v>42885</c:v>
                </c:pt>
                <c:pt idx="41">
                  <c:v>42916</c:v>
                </c:pt>
                <c:pt idx="42">
                  <c:v>42946</c:v>
                </c:pt>
                <c:pt idx="43">
                  <c:v>42977</c:v>
                </c:pt>
                <c:pt idx="44">
                  <c:v>43008</c:v>
                </c:pt>
                <c:pt idx="45">
                  <c:v>43038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прогноз!$D$2:$D$49</c:f>
              <c:numCache>
                <c:formatCode>General</c:formatCode>
                <c:ptCount val="48"/>
                <c:pt idx="22" formatCode="#,##0">
                  <c:v>4904</c:v>
                </c:pt>
                <c:pt idx="23" formatCode="#,##0">
                  <c:v>4214.5699301330287</c:v>
                </c:pt>
                <c:pt idx="24" formatCode="#,##0">
                  <c:v>3018.5918525751172</c:v>
                </c:pt>
                <c:pt idx="25" formatCode="#,##0">
                  <c:v>4307.3382623590451</c:v>
                </c:pt>
                <c:pt idx="26" formatCode="#,##0">
                  <c:v>5267.9922187308603</c:v>
                </c:pt>
                <c:pt idx="27" formatCode="#,##0">
                  <c:v>3998.9475114490137</c:v>
                </c:pt>
                <c:pt idx="28" formatCode="#,##0">
                  <c:v>3049.2119803019591</c:v>
                </c:pt>
                <c:pt idx="29" formatCode="#,##0">
                  <c:v>3066.6420630268376</c:v>
                </c:pt>
                <c:pt idx="30" formatCode="#,##0">
                  <c:v>4492.3856106519897</c:v>
                </c:pt>
                <c:pt idx="31" formatCode="#,##0">
                  <c:v>4920.166082942198</c:v>
                </c:pt>
                <c:pt idx="32" formatCode="#,##0">
                  <c:v>3723.9000003967622</c:v>
                </c:pt>
                <c:pt idx="33" formatCode="#,##0">
                  <c:v>5055.3195174270631</c:v>
                </c:pt>
                <c:pt idx="34" formatCode="#,##0">
                  <c:v>5972.7311618809745</c:v>
                </c:pt>
                <c:pt idx="35" formatCode="#,##0">
                  <c:v>4703.405208172886</c:v>
                </c:pt>
                <c:pt idx="36" formatCode="#,##0">
                  <c:v>3753.3906361740824</c:v>
                </c:pt>
                <c:pt idx="37" formatCode="#,##0">
                  <c:v>3769.4359486589087</c:v>
                </c:pt>
                <c:pt idx="38" formatCode="#,##0">
                  <c:v>5196.0127048803934</c:v>
                </c:pt>
                <c:pt idx="39" formatCode="#,##0">
                  <c:v>5623.5210349868339</c:v>
                </c:pt>
                <c:pt idx="40" formatCode="#,##0">
                  <c:v>4426.9844804995464</c:v>
                </c:pt>
                <c:pt idx="41" formatCode="#,##0">
                  <c:v>5758.135608557197</c:v>
                </c:pt>
                <c:pt idx="42" formatCode="#,##0">
                  <c:v>6675.2809221780153</c:v>
                </c:pt>
                <c:pt idx="43" formatCode="#,##0">
                  <c:v>5405.690670895935</c:v>
                </c:pt>
                <c:pt idx="44" formatCode="#,##0">
                  <c:v>4455.4138096790939</c:v>
                </c:pt>
                <c:pt idx="45" formatCode="#,##0">
                  <c:v>4472.3067272542739</c:v>
                </c:pt>
                <c:pt idx="46" formatCode="#,##0">
                  <c:v>5897.5172254473955</c:v>
                </c:pt>
                <c:pt idx="47" formatCode="#,##0">
                  <c:v>6286.1628929319268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5-460F-8767-7D01601BCC58}"/>
            </c:ext>
          </c:extLst>
        </c:ser>
        <c:ser>
          <c:idx val="3"/>
          <c:order val="3"/>
          <c:tx>
            <c:strRef>
              <c:f>прогноз!$E$1</c:f>
              <c:strCache>
                <c:ptCount val="1"/>
                <c:pt idx="0">
                  <c:v>Привязка высокой вероятности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3291632097659684"/>
                  <c:y val="7.91959865776271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прогноз!$A$2:$A$49</c:f>
              <c:numCache>
                <c:formatCode>mmm\-yy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41728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42368</c:v>
                </c:pt>
                <c:pt idx="24">
                  <c:v>42399</c:v>
                </c:pt>
                <c:pt idx="25">
                  <c:v>42429</c:v>
                </c:pt>
                <c:pt idx="26">
                  <c:v>42459</c:v>
                </c:pt>
                <c:pt idx="27">
                  <c:v>42490</c:v>
                </c:pt>
                <c:pt idx="28">
                  <c:v>42520</c:v>
                </c:pt>
                <c:pt idx="29">
                  <c:v>42551</c:v>
                </c:pt>
                <c:pt idx="30">
                  <c:v>42581</c:v>
                </c:pt>
                <c:pt idx="31">
                  <c:v>42612</c:v>
                </c:pt>
                <c:pt idx="32">
                  <c:v>42643</c:v>
                </c:pt>
                <c:pt idx="33">
                  <c:v>42673</c:v>
                </c:pt>
                <c:pt idx="34">
                  <c:v>42704</c:v>
                </c:pt>
                <c:pt idx="35">
                  <c:v>42734</c:v>
                </c:pt>
                <c:pt idx="36">
                  <c:v>42765</c:v>
                </c:pt>
                <c:pt idx="37">
                  <c:v>42794</c:v>
                </c:pt>
                <c:pt idx="38">
                  <c:v>42824</c:v>
                </c:pt>
                <c:pt idx="39">
                  <c:v>42855</c:v>
                </c:pt>
                <c:pt idx="40">
                  <c:v>42885</c:v>
                </c:pt>
                <c:pt idx="41">
                  <c:v>42916</c:v>
                </c:pt>
                <c:pt idx="42">
                  <c:v>42946</c:v>
                </c:pt>
                <c:pt idx="43">
                  <c:v>42977</c:v>
                </c:pt>
                <c:pt idx="44">
                  <c:v>43008</c:v>
                </c:pt>
                <c:pt idx="45">
                  <c:v>43038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прогноз!$E$2:$E$49</c:f>
              <c:numCache>
                <c:formatCode>General</c:formatCode>
                <c:ptCount val="48"/>
                <c:pt idx="22" formatCode="#,##0">
                  <c:v>4904</c:v>
                </c:pt>
                <c:pt idx="23" formatCode="#,##0">
                  <c:v>5411.2617765878013</c:v>
                </c:pt>
                <c:pt idx="24" formatCode="#,##0">
                  <c:v>4224.8958169989673</c:v>
                </c:pt>
                <c:pt idx="25" formatCode="#,##0">
                  <c:v>5523.0172657061348</c:v>
                </c:pt>
                <c:pt idx="26" formatCode="#,##0">
                  <c:v>6493.7423611972335</c:v>
                </c:pt>
                <c:pt idx="27" formatCode="#,##0">
                  <c:v>5234.5305390113508</c:v>
                </c:pt>
                <c:pt idx="28" formatCode="#,##0">
                  <c:v>4294.7003162059355</c:v>
                </c:pt>
                <c:pt idx="29" formatCode="#,##0">
                  <c:v>4322.1075569840896</c:v>
                </c:pt>
                <c:pt idx="30" formatCode="#,##0">
                  <c:v>5757.8995446235886</c:v>
                </c:pt>
                <c:pt idx="31" formatCode="#,##0">
                  <c:v>6195.9501625937719</c:v>
                </c:pt>
                <c:pt idx="32" formatCode="#,##0">
                  <c:v>5009.8722079924619</c:v>
                </c:pt>
                <c:pt idx="33" formatCode="#,##0">
                  <c:v>6351.5494780696272</c:v>
                </c:pt>
                <c:pt idx="34" formatCode="#,##0">
                  <c:v>7279.2879568622593</c:v>
                </c:pt>
                <c:pt idx="35" formatCode="#,##0">
                  <c:v>6020.3573811026181</c:v>
                </c:pt>
                <c:pt idx="36" formatCode="#,##0">
                  <c:v>5080.8061991489521</c:v>
                </c:pt>
                <c:pt idx="37" formatCode="#,##0">
                  <c:v>5106.7054796185748</c:v>
                </c:pt>
                <c:pt idx="38" formatCode="#,##0">
                  <c:v>6544.5569892103249</c:v>
                </c:pt>
                <c:pt idx="39" formatCode="#,##0">
                  <c:v>6982.879749364276</c:v>
                </c:pt>
                <c:pt idx="40" formatCode="#,##0">
                  <c:v>5797.0722667048176</c:v>
                </c:pt>
                <c:pt idx="41" formatCode="#,##0">
                  <c:v>7139.0179257546333</c:v>
                </c:pt>
                <c:pt idx="42" formatCode="#,##0">
                  <c:v>8067.0227353803584</c:v>
                </c:pt>
                <c:pt idx="43" formatCode="#,##0">
                  <c:v>6808.356457194709</c:v>
                </c:pt>
                <c:pt idx="44" formatCode="#,##0">
                  <c:v>5869.067564459081</c:v>
                </c:pt>
                <c:pt idx="45" formatCode="#,##0">
                  <c:v>5897.0119703869332</c:v>
                </c:pt>
                <c:pt idx="46" formatCode="#,##0">
                  <c:v>7333.3370074584645</c:v>
                </c:pt>
                <c:pt idx="47" formatCode="#,##0">
                  <c:v>7733.6726225844304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E5-460F-8767-7D01601BC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4880"/>
        <c:axId val="293777824"/>
      </c:lineChart>
      <c:catAx>
        <c:axId val="38075488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777824"/>
        <c:crosses val="autoZero"/>
        <c:auto val="1"/>
        <c:lblAlgn val="ctr"/>
        <c:lblOffset val="100"/>
        <c:noMultiLvlLbl val="0"/>
      </c:catAx>
      <c:valAx>
        <c:axId val="29377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7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576261</xdr:colOff>
      <xdr:row>4</xdr:row>
      <xdr:rowOff>38100</xdr:rowOff>
    </xdr:from>
    <xdr:to>
      <xdr:col>4</xdr:col>
      <xdr:colOff>2105024</xdr:colOff>
      <xdr:row>20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2057400</xdr:colOff>
      <xdr:row>21</xdr:row>
      <xdr:rowOff>19050</xdr:rowOff>
    </xdr:from>
    <xdr:ext cx="1181100" cy="264560"/>
    <xdr:sp macro="" textlink="">
      <xdr:nvSpPr>
        <xdr:cNvPr id="3" name="TextBox 2"/>
        <xdr:cNvSpPr txBox="1"/>
      </xdr:nvSpPr>
      <xdr:spPr>
        <a:xfrm>
          <a:off x="6877050" y="4019550"/>
          <a:ext cx="1181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y = 1402x0,2977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8;&#1072;&#1089;&#1095;&#1077;&#1090;&#1099;/&#1084;&#1086;&#1080;_&#1088;&#1072;&#1089;&#1095;&#1077;&#1090;&#1099;/&#1088;&#1072;&#1089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_Ильичевск"/>
      <sheetName val="исходные_данные"/>
      <sheetName val="арендная_плата"/>
      <sheetName val="прогноз_без_контейнеров"/>
      <sheetName val="выручка"/>
      <sheetName val="объекты"/>
      <sheetName val="строительство"/>
      <sheetName val="оборудование"/>
      <sheetName val="амортизация"/>
      <sheetName val="прогноз_машин_без_контейнеров"/>
      <sheetName val="статистика_Одесса"/>
      <sheetName val="статистика_в_разрезе_странОдесс"/>
      <sheetName val="расчетная_загрузка"/>
      <sheetName val="Затраты переменные"/>
      <sheetName val="Штатное расписание"/>
    </sheetNames>
    <sheetDataSet>
      <sheetData sheetId="0"/>
      <sheetData sheetId="1"/>
      <sheetData sheetId="2"/>
      <sheetData sheetId="3">
        <row r="1">
          <cell r="B1" t="str">
            <v>Значения</v>
          </cell>
          <cell r="C1" t="str">
            <v>Прогноз</v>
          </cell>
          <cell r="D1" t="str">
            <v>Привязка низкой вероятности</v>
          </cell>
          <cell r="E1" t="str">
            <v>Привязка высокой вероятности</v>
          </cell>
        </row>
        <row r="2">
          <cell r="A2">
            <v>41670</v>
          </cell>
          <cell r="B2">
            <v>1514</v>
          </cell>
        </row>
        <row r="3">
          <cell r="A3">
            <v>41698</v>
          </cell>
          <cell r="B3">
            <v>2361</v>
          </cell>
        </row>
        <row r="4">
          <cell r="A4">
            <v>41728</v>
          </cell>
          <cell r="B4">
            <v>2177.5</v>
          </cell>
        </row>
        <row r="5">
          <cell r="A5">
            <v>41759</v>
          </cell>
          <cell r="B5">
            <v>1994</v>
          </cell>
        </row>
        <row r="6">
          <cell r="A6">
            <v>41790</v>
          </cell>
          <cell r="B6">
            <v>1328</v>
          </cell>
        </row>
        <row r="7">
          <cell r="A7">
            <v>41820</v>
          </cell>
          <cell r="B7">
            <v>1287</v>
          </cell>
        </row>
        <row r="8">
          <cell r="A8">
            <v>41851</v>
          </cell>
          <cell r="B8">
            <v>3389</v>
          </cell>
        </row>
        <row r="9">
          <cell r="A9">
            <v>41882</v>
          </cell>
          <cell r="B9">
            <v>3266</v>
          </cell>
        </row>
        <row r="10">
          <cell r="A10">
            <v>41912</v>
          </cell>
          <cell r="B10">
            <v>2033</v>
          </cell>
        </row>
        <row r="11">
          <cell r="A11">
            <v>41943</v>
          </cell>
          <cell r="B11">
            <v>3436</v>
          </cell>
        </row>
        <row r="12">
          <cell r="A12">
            <v>41973</v>
          </cell>
          <cell r="B12">
            <v>4361</v>
          </cell>
        </row>
        <row r="13">
          <cell r="A13">
            <v>42004</v>
          </cell>
          <cell r="B13">
            <v>3239</v>
          </cell>
        </row>
        <row r="14">
          <cell r="A14">
            <v>42035</v>
          </cell>
          <cell r="B14">
            <v>2076</v>
          </cell>
        </row>
        <row r="15">
          <cell r="A15">
            <v>42063</v>
          </cell>
          <cell r="B15">
            <v>2162</v>
          </cell>
        </row>
        <row r="16">
          <cell r="A16">
            <v>42094</v>
          </cell>
          <cell r="B16">
            <v>2938</v>
          </cell>
        </row>
        <row r="17">
          <cell r="A17">
            <v>42124</v>
          </cell>
          <cell r="B17">
            <v>2291</v>
          </cell>
        </row>
        <row r="18">
          <cell r="A18">
            <v>42155</v>
          </cell>
          <cell r="B18">
            <v>3738</v>
          </cell>
        </row>
        <row r="19">
          <cell r="A19">
            <v>42185</v>
          </cell>
          <cell r="B19">
            <v>4242</v>
          </cell>
        </row>
        <row r="20">
          <cell r="A20">
            <v>42216</v>
          </cell>
          <cell r="B20">
            <v>5359</v>
          </cell>
        </row>
        <row r="21">
          <cell r="A21">
            <v>42247</v>
          </cell>
          <cell r="B21">
            <v>3645</v>
          </cell>
        </row>
        <row r="22">
          <cell r="A22">
            <v>42277</v>
          </cell>
          <cell r="B22">
            <v>2194</v>
          </cell>
        </row>
        <row r="23">
          <cell r="A23">
            <v>42308</v>
          </cell>
          <cell r="B23">
            <v>3818</v>
          </cell>
        </row>
        <row r="24">
          <cell r="A24">
            <v>42338</v>
          </cell>
          <cell r="B24">
            <v>4904</v>
          </cell>
          <cell r="C24">
            <v>4904</v>
          </cell>
          <cell r="D24">
            <v>4904</v>
          </cell>
          <cell r="E24">
            <v>4904</v>
          </cell>
        </row>
        <row r="25">
          <cell r="A25">
            <v>42368</v>
          </cell>
          <cell r="C25">
            <v>4812.915853360415</v>
          </cell>
          <cell r="D25">
            <v>4214.5699301330287</v>
          </cell>
          <cell r="E25">
            <v>5411.2617765878013</v>
          </cell>
        </row>
        <row r="26">
          <cell r="A26">
            <v>42399</v>
          </cell>
          <cell r="C26">
            <v>3621.743834787042</v>
          </cell>
          <cell r="D26">
            <v>3018.5918525751172</v>
          </cell>
          <cell r="E26">
            <v>4224.8958169989673</v>
          </cell>
        </row>
        <row r="27">
          <cell r="A27">
            <v>42429</v>
          </cell>
          <cell r="C27">
            <v>4915.1777640325899</v>
          </cell>
          <cell r="D27">
            <v>4307.3382623590451</v>
          </cell>
          <cell r="E27">
            <v>5523.0172657061348</v>
          </cell>
        </row>
        <row r="28">
          <cell r="A28">
            <v>42459</v>
          </cell>
          <cell r="C28">
            <v>5880.8672899640469</v>
          </cell>
          <cell r="D28">
            <v>5267.9922187308603</v>
          </cell>
          <cell r="E28">
            <v>6493.7423611972335</v>
          </cell>
        </row>
        <row r="29">
          <cell r="A29">
            <v>42490</v>
          </cell>
          <cell r="C29">
            <v>4616.7390252301821</v>
          </cell>
          <cell r="D29">
            <v>3998.9475114490137</v>
          </cell>
          <cell r="E29">
            <v>5234.5305390113508</v>
          </cell>
        </row>
        <row r="30">
          <cell r="A30">
            <v>42520</v>
          </cell>
          <cell r="C30">
            <v>3671.9561482539475</v>
          </cell>
          <cell r="D30">
            <v>3049.2119803019591</v>
          </cell>
          <cell r="E30">
            <v>4294.7003162059355</v>
          </cell>
        </row>
        <row r="31">
          <cell r="A31">
            <v>42551</v>
          </cell>
          <cell r="C31">
            <v>3694.3748100054636</v>
          </cell>
          <cell r="D31">
            <v>3066.6420630268376</v>
          </cell>
          <cell r="E31">
            <v>4322.1075569840896</v>
          </cell>
        </row>
        <row r="32">
          <cell r="A32">
            <v>42581</v>
          </cell>
          <cell r="C32">
            <v>5125.1425776377891</v>
          </cell>
          <cell r="D32">
            <v>4492.3856106519897</v>
          </cell>
          <cell r="E32">
            <v>5757.8995446235886</v>
          </cell>
        </row>
        <row r="33">
          <cell r="A33">
            <v>42612</v>
          </cell>
          <cell r="C33">
            <v>5558.058122767985</v>
          </cell>
          <cell r="D33">
            <v>4920.166082942198</v>
          </cell>
          <cell r="E33">
            <v>6195.9501625937719</v>
          </cell>
        </row>
        <row r="34">
          <cell r="A34">
            <v>42643</v>
          </cell>
          <cell r="C34">
            <v>4366.886104194612</v>
          </cell>
          <cell r="D34">
            <v>3723.9000003967622</v>
          </cell>
          <cell r="E34">
            <v>5009.8722079924619</v>
          </cell>
        </row>
        <row r="35">
          <cell r="A35">
            <v>42673</v>
          </cell>
          <cell r="C35">
            <v>5703.4344977483452</v>
          </cell>
          <cell r="D35">
            <v>5055.3195174270631</v>
          </cell>
          <cell r="E35">
            <v>6351.5494780696272</v>
          </cell>
        </row>
        <row r="36">
          <cell r="A36">
            <v>42704</v>
          </cell>
          <cell r="C36">
            <v>6626.0095593716169</v>
          </cell>
          <cell r="D36">
            <v>5972.7311618809745</v>
          </cell>
          <cell r="E36">
            <v>7279.2879568622593</v>
          </cell>
        </row>
        <row r="37">
          <cell r="A37">
            <v>42734</v>
          </cell>
          <cell r="C37">
            <v>5361.881294637752</v>
          </cell>
          <cell r="D37">
            <v>4703.405208172886</v>
          </cell>
          <cell r="E37">
            <v>6020.3573811026181</v>
          </cell>
        </row>
        <row r="38">
          <cell r="A38">
            <v>42765</v>
          </cell>
          <cell r="C38">
            <v>4417.0984176615175</v>
          </cell>
          <cell r="D38">
            <v>3753.3906361740824</v>
          </cell>
          <cell r="E38">
            <v>5080.8061991489521</v>
          </cell>
        </row>
        <row r="39">
          <cell r="A39">
            <v>42794</v>
          </cell>
          <cell r="C39">
            <v>4438.070714138742</v>
          </cell>
          <cell r="D39">
            <v>3769.4359486589087</v>
          </cell>
          <cell r="E39">
            <v>5106.7054796185748</v>
          </cell>
        </row>
        <row r="40">
          <cell r="A40">
            <v>42824</v>
          </cell>
          <cell r="C40">
            <v>5870.2848470453591</v>
          </cell>
          <cell r="D40">
            <v>5196.0127048803934</v>
          </cell>
          <cell r="E40">
            <v>6544.5569892103249</v>
          </cell>
        </row>
        <row r="41">
          <cell r="A41">
            <v>42855</v>
          </cell>
          <cell r="C41">
            <v>6303.200392175555</v>
          </cell>
          <cell r="D41">
            <v>5623.5210349868339</v>
          </cell>
          <cell r="E41">
            <v>6982.879749364276</v>
          </cell>
        </row>
        <row r="42">
          <cell r="A42">
            <v>42885</v>
          </cell>
          <cell r="C42">
            <v>5112.028373602182</v>
          </cell>
          <cell r="D42">
            <v>4426.9844804995464</v>
          </cell>
          <cell r="E42">
            <v>5797.0722667048176</v>
          </cell>
        </row>
        <row r="43">
          <cell r="A43">
            <v>42916</v>
          </cell>
          <cell r="C43">
            <v>6448.5767671559151</v>
          </cell>
          <cell r="D43">
            <v>5758.135608557197</v>
          </cell>
          <cell r="E43">
            <v>7139.0179257546333</v>
          </cell>
        </row>
        <row r="44">
          <cell r="A44">
            <v>42946</v>
          </cell>
          <cell r="C44">
            <v>7371.1518287791869</v>
          </cell>
          <cell r="D44">
            <v>6675.2809221780153</v>
          </cell>
          <cell r="E44">
            <v>8067.0227353803584</v>
          </cell>
        </row>
        <row r="45">
          <cell r="A45">
            <v>42977</v>
          </cell>
          <cell r="C45">
            <v>6107.023564045322</v>
          </cell>
          <cell r="D45">
            <v>5405.690670895935</v>
          </cell>
          <cell r="E45">
            <v>6808.356457194709</v>
          </cell>
        </row>
        <row r="46">
          <cell r="A46">
            <v>43008</v>
          </cell>
          <cell r="C46">
            <v>5162.2406870690875</v>
          </cell>
          <cell r="D46">
            <v>4455.4138096790939</v>
          </cell>
          <cell r="E46">
            <v>5869.067564459081</v>
          </cell>
        </row>
        <row r="47">
          <cell r="A47">
            <v>43038</v>
          </cell>
          <cell r="C47">
            <v>5184.6593488206036</v>
          </cell>
          <cell r="D47">
            <v>4472.3067272542739</v>
          </cell>
          <cell r="E47">
            <v>5897.0119703869332</v>
          </cell>
        </row>
        <row r="48">
          <cell r="A48">
            <v>43069</v>
          </cell>
          <cell r="C48">
            <v>6615.42711645293</v>
          </cell>
          <cell r="D48">
            <v>5897.5172254473955</v>
          </cell>
          <cell r="E48">
            <v>7333.3370074584645</v>
          </cell>
        </row>
        <row r="49">
          <cell r="A49">
            <v>43100</v>
          </cell>
          <cell r="C49">
            <v>7009.9177577581786</v>
          </cell>
          <cell r="D49">
            <v>6286.1628929319268</v>
          </cell>
          <cell r="E49">
            <v>7733.6726225844304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id="1" name="Таблица3" displayName="Таблица3" ref="A1:F49" totalsRowShown="0">
  <autoFilter ref="A1:F49"/>
  <tableColumns count="6">
    <tableColumn id="1" name="Временная шкала" dataDxfId="5"/>
    <tableColumn id="2" name="Значения"/>
    <tableColumn id="3" name="Прогноз" dataDxfId="4">
      <calculatedColumnFormula>_xlfn.FORECAST.ETS(A2,$B$2:$B$24,$A$2:$A$24,1,1)</calculatedColumnFormula>
    </tableColumn>
    <tableColumn id="4" name="Привязка низкой вероятности" dataDxfId="3">
      <calculatedColumnFormula>C2-_xlfn.FORECAST.ETS.CONFINT(A2,$B$2:$B$24,$A$2:$A$24,0.64,1,1)</calculatedColumnFormula>
    </tableColumn>
    <tableColumn id="5" name="Привязка высокой вероятности" dataDxfId="2">
      <calculatedColumnFormula>C2+_xlfn.FORECAST.ETS.CONFINT(A2,$B$2:$B$24,$A$2:$A$24,0.64,1,1)</calculatedColumnFormula>
    </tableColumn>
    <tableColumn id="6" name="линия тренда нижняя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4" displayName="Таблица4" ref="G1:H8" totalsRowShown="0">
  <autoFilter ref="G1:H8"/>
  <tableColumns count="2">
    <tableColumn id="1" name="Статистика"/>
    <tableColumn id="2" name="Значе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B23" sqref="B23"/>
    </sheetView>
  </sheetViews>
  <sheetFormatPr defaultRowHeight="15" x14ac:dyDescent="0.25"/>
  <cols>
    <col min="1" max="1" width="19.7109375" customWidth="1"/>
    <col min="2" max="2" width="11.7109375" customWidth="1"/>
    <col min="3" max="3" width="10.5703125" customWidth="1"/>
    <col min="4" max="4" width="30.28515625" customWidth="1"/>
    <col min="5" max="5" width="31.7109375" customWidth="1"/>
    <col min="6" max="6" width="15.7109375" customWidth="1"/>
    <col min="7" max="7" width="13" customWidth="1"/>
    <col min="8" max="8" width="11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41670</v>
      </c>
      <c r="B2" s="2">
        <v>1514</v>
      </c>
      <c r="F2" s="2"/>
      <c r="G2" t="s">
        <v>8</v>
      </c>
      <c r="H2" s="3">
        <f>_xlfn.FORECAST.ETS.STAT($B$2:$B$24,$A$2:$A$24,1,1,1)</f>
        <v>0.126</v>
      </c>
    </row>
    <row r="3" spans="1:8" x14ac:dyDescent="0.25">
      <c r="A3" s="1">
        <v>41698</v>
      </c>
      <c r="B3" s="2">
        <v>2361</v>
      </c>
      <c r="F3" s="2"/>
      <c r="G3" t="s">
        <v>9</v>
      </c>
      <c r="H3" s="3">
        <f>_xlfn.FORECAST.ETS.STAT($B$2:$B$24,$A$2:$A$24,2,1,1)</f>
        <v>1E-3</v>
      </c>
    </row>
    <row r="4" spans="1:8" x14ac:dyDescent="0.25">
      <c r="A4" s="1">
        <v>41728</v>
      </c>
      <c r="B4" s="2">
        <v>2177.5</v>
      </c>
      <c r="F4" s="2"/>
      <c r="G4" t="s">
        <v>10</v>
      </c>
      <c r="H4" s="3">
        <f>_xlfn.FORECAST.ETS.STAT($B$2:$B$24,$A$2:$A$24,3,1,1)</f>
        <v>1E-3</v>
      </c>
    </row>
    <row r="5" spans="1:8" x14ac:dyDescent="0.25">
      <c r="A5" s="1">
        <v>41759</v>
      </c>
      <c r="B5" s="2">
        <v>1994</v>
      </c>
      <c r="F5" s="2"/>
      <c r="G5" t="s">
        <v>11</v>
      </c>
      <c r="H5" s="3">
        <f>_xlfn.FORECAST.ETS.STAT($B$2:$B$24,$A$2:$A$24,4,1,1)</f>
        <v>0.93129588954612108</v>
      </c>
    </row>
    <row r="6" spans="1:8" x14ac:dyDescent="0.25">
      <c r="A6" s="1">
        <v>41790</v>
      </c>
      <c r="B6" s="2">
        <v>1328</v>
      </c>
      <c r="F6" s="2"/>
      <c r="G6" t="s">
        <v>12</v>
      </c>
      <c r="H6" s="3">
        <f>_xlfn.FORECAST.ETS.STAT($B$2:$B$24,$A$2:$A$24,5,1,1)</f>
        <v>0.21892291427440469</v>
      </c>
    </row>
    <row r="7" spans="1:8" x14ac:dyDescent="0.25">
      <c r="A7" s="1">
        <v>41820</v>
      </c>
      <c r="B7" s="2">
        <v>1287</v>
      </c>
      <c r="F7" s="2"/>
      <c r="G7" t="s">
        <v>13</v>
      </c>
      <c r="H7" s="3">
        <f>_xlfn.FORECAST.ETS.STAT($B$2:$B$24,$A$2:$A$24,6,1,1)</f>
        <v>721.96922883429295</v>
      </c>
    </row>
    <row r="8" spans="1:8" x14ac:dyDescent="0.25">
      <c r="A8" s="1">
        <v>41851</v>
      </c>
      <c r="B8" s="2">
        <v>3389</v>
      </c>
      <c r="F8" s="2"/>
      <c r="G8" t="s">
        <v>14</v>
      </c>
      <c r="H8" s="3">
        <f>_xlfn.FORECAST.ETS.STAT($B$2:$B$24,$A$2:$A$24,7,1,1)</f>
        <v>861.25676564050423</v>
      </c>
    </row>
    <row r="9" spans="1:8" x14ac:dyDescent="0.25">
      <c r="A9" s="1">
        <v>41882</v>
      </c>
      <c r="B9" s="2">
        <v>3266</v>
      </c>
      <c r="F9" s="2"/>
    </row>
    <row r="10" spans="1:8" x14ac:dyDescent="0.25">
      <c r="A10" s="1">
        <v>41912</v>
      </c>
      <c r="B10" s="2">
        <v>2033</v>
      </c>
      <c r="F10" s="2"/>
    </row>
    <row r="11" spans="1:8" x14ac:dyDescent="0.25">
      <c r="A11" s="1">
        <v>41943</v>
      </c>
      <c r="B11" s="2">
        <v>3436</v>
      </c>
      <c r="F11" s="2"/>
    </row>
    <row r="12" spans="1:8" x14ac:dyDescent="0.25">
      <c r="A12" s="1">
        <v>41973</v>
      </c>
      <c r="B12" s="2">
        <v>4361</v>
      </c>
      <c r="F12" s="2"/>
    </row>
    <row r="13" spans="1:8" x14ac:dyDescent="0.25">
      <c r="A13" s="1">
        <v>42004</v>
      </c>
      <c r="B13" s="2">
        <v>3239</v>
      </c>
      <c r="F13" s="2"/>
    </row>
    <row r="14" spans="1:8" x14ac:dyDescent="0.25">
      <c r="A14" s="1">
        <v>42035</v>
      </c>
      <c r="B14" s="2">
        <v>2076</v>
      </c>
      <c r="F14" s="2"/>
    </row>
    <row r="15" spans="1:8" x14ac:dyDescent="0.25">
      <c r="A15" s="1">
        <v>42063</v>
      </c>
      <c r="B15" s="2">
        <v>2162</v>
      </c>
      <c r="F15" s="2"/>
    </row>
    <row r="16" spans="1:8" x14ac:dyDescent="0.25">
      <c r="A16" s="1">
        <v>42094</v>
      </c>
      <c r="B16" s="2">
        <v>2938</v>
      </c>
      <c r="F16" s="2"/>
    </row>
    <row r="17" spans="1:6" x14ac:dyDescent="0.25">
      <c r="A17" s="1">
        <v>42124</v>
      </c>
      <c r="B17" s="2">
        <v>2291</v>
      </c>
      <c r="F17" s="2"/>
    </row>
    <row r="18" spans="1:6" x14ac:dyDescent="0.25">
      <c r="A18" s="1">
        <v>42155</v>
      </c>
      <c r="B18" s="2">
        <v>3738</v>
      </c>
      <c r="F18" s="2"/>
    </row>
    <row r="19" spans="1:6" x14ac:dyDescent="0.25">
      <c r="A19" s="1">
        <v>42185</v>
      </c>
      <c r="B19" s="2">
        <v>4242</v>
      </c>
      <c r="F19" s="2"/>
    </row>
    <row r="20" spans="1:6" x14ac:dyDescent="0.25">
      <c r="A20" s="1">
        <v>42216</v>
      </c>
      <c r="B20" s="2">
        <v>5359</v>
      </c>
      <c r="F20" s="2"/>
    </row>
    <row r="21" spans="1:6" x14ac:dyDescent="0.25">
      <c r="A21" s="1">
        <v>42247</v>
      </c>
      <c r="B21" s="2">
        <v>3645</v>
      </c>
      <c r="F21" s="2"/>
    </row>
    <row r="22" spans="1:6" x14ac:dyDescent="0.25">
      <c r="A22" s="1">
        <v>42277</v>
      </c>
      <c r="B22" s="2">
        <v>2194</v>
      </c>
      <c r="F22" s="2"/>
    </row>
    <row r="23" spans="1:6" x14ac:dyDescent="0.25">
      <c r="A23" s="1">
        <v>42308</v>
      </c>
      <c r="B23" s="2">
        <v>3818</v>
      </c>
      <c r="F23" s="2"/>
    </row>
    <row r="24" spans="1:6" x14ac:dyDescent="0.25">
      <c r="A24" s="1">
        <v>42338</v>
      </c>
      <c r="B24" s="2">
        <v>4904</v>
      </c>
      <c r="C24" s="2">
        <v>4904</v>
      </c>
      <c r="D24" s="2">
        <v>4904</v>
      </c>
      <c r="E24" s="2">
        <v>4904</v>
      </c>
      <c r="F24" s="2"/>
    </row>
    <row r="25" spans="1:6" x14ac:dyDescent="0.25">
      <c r="A25" s="1">
        <v>42368</v>
      </c>
      <c r="C25" s="2">
        <f t="shared" ref="C25:C49" si="0">_xlfn.FORECAST.ETS(A25,$B$2:$B$24,$A$2:$A$24,1,1)</f>
        <v>4812.915853360415</v>
      </c>
      <c r="D25" s="2">
        <f t="shared" ref="D25:D49" si="1">C25-_xlfn.FORECAST.ETS.CONFINT(A25,$B$2:$B$24,$A$2:$A$24,0.64,1,1)</f>
        <v>4214.5699301330287</v>
      </c>
      <c r="E25" s="2">
        <f t="shared" ref="E25:E49" si="2">C25+_xlfn.FORECAST.ETS.CONFINT(A25,$B$2:$B$24,$A$2:$A$24,0.64,1,1)</f>
        <v>5411.2617765878013</v>
      </c>
      <c r="F25" s="2"/>
    </row>
    <row r="26" spans="1:6" x14ac:dyDescent="0.25">
      <c r="A26" s="1">
        <v>42399</v>
      </c>
      <c r="C26" s="2">
        <f t="shared" si="0"/>
        <v>3621.743834787042</v>
      </c>
      <c r="D26" s="2">
        <f t="shared" si="1"/>
        <v>3018.5918525751172</v>
      </c>
      <c r="E26" s="2">
        <f t="shared" si="2"/>
        <v>4224.8958169989673</v>
      </c>
      <c r="F26" s="2"/>
    </row>
    <row r="27" spans="1:6" x14ac:dyDescent="0.25">
      <c r="A27" s="1">
        <v>42429</v>
      </c>
      <c r="C27" s="2">
        <f t="shared" si="0"/>
        <v>4915.1777640325899</v>
      </c>
      <c r="D27" s="2">
        <f t="shared" si="1"/>
        <v>4307.3382623590451</v>
      </c>
      <c r="E27" s="2">
        <f t="shared" si="2"/>
        <v>5523.0172657061348</v>
      </c>
      <c r="F27" s="2"/>
    </row>
    <row r="28" spans="1:6" x14ac:dyDescent="0.25">
      <c r="A28" s="1">
        <v>42459</v>
      </c>
      <c r="C28" s="2">
        <f t="shared" si="0"/>
        <v>5880.8672899640469</v>
      </c>
      <c r="D28" s="2">
        <f t="shared" si="1"/>
        <v>5267.9922187308603</v>
      </c>
      <c r="E28" s="2">
        <f t="shared" si="2"/>
        <v>6493.7423611972335</v>
      </c>
      <c r="F28" s="2"/>
    </row>
    <row r="29" spans="1:6" x14ac:dyDescent="0.25">
      <c r="A29" s="1">
        <v>42490</v>
      </c>
      <c r="C29" s="2">
        <f t="shared" si="0"/>
        <v>4616.7390252301821</v>
      </c>
      <c r="D29" s="2">
        <f t="shared" si="1"/>
        <v>3998.9475114490137</v>
      </c>
      <c r="E29" s="2">
        <f t="shared" si="2"/>
        <v>5234.5305390113508</v>
      </c>
      <c r="F29" s="2"/>
    </row>
    <row r="30" spans="1:6" x14ac:dyDescent="0.25">
      <c r="A30" s="1">
        <v>42520</v>
      </c>
      <c r="C30" s="2">
        <f t="shared" si="0"/>
        <v>3671.9561482539475</v>
      </c>
      <c r="D30" s="2">
        <f t="shared" si="1"/>
        <v>3049.2119803019591</v>
      </c>
      <c r="E30" s="2">
        <f t="shared" si="2"/>
        <v>4294.7003162059355</v>
      </c>
      <c r="F30" s="2"/>
    </row>
    <row r="31" spans="1:6" x14ac:dyDescent="0.25">
      <c r="A31" s="1">
        <v>42551</v>
      </c>
      <c r="C31" s="2">
        <f t="shared" si="0"/>
        <v>3694.3748100054636</v>
      </c>
      <c r="D31" s="2">
        <f t="shared" si="1"/>
        <v>3066.6420630268376</v>
      </c>
      <c r="E31" s="2">
        <f t="shared" si="2"/>
        <v>4322.1075569840896</v>
      </c>
      <c r="F31" s="2"/>
    </row>
    <row r="32" spans="1:6" x14ac:dyDescent="0.25">
      <c r="A32" s="1">
        <v>42581</v>
      </c>
      <c r="C32" s="2">
        <f t="shared" si="0"/>
        <v>5125.1425776377891</v>
      </c>
      <c r="D32" s="2">
        <f t="shared" si="1"/>
        <v>4492.3856106519897</v>
      </c>
      <c r="E32" s="2">
        <f t="shared" si="2"/>
        <v>5757.8995446235886</v>
      </c>
      <c r="F32" s="2"/>
    </row>
    <row r="33" spans="1:6" x14ac:dyDescent="0.25">
      <c r="A33" s="1">
        <v>42612</v>
      </c>
      <c r="C33" s="2">
        <f t="shared" si="0"/>
        <v>5558.058122767985</v>
      </c>
      <c r="D33" s="2">
        <f t="shared" si="1"/>
        <v>4920.166082942198</v>
      </c>
      <c r="E33" s="2">
        <f t="shared" si="2"/>
        <v>6195.9501625937719</v>
      </c>
      <c r="F33" s="2"/>
    </row>
    <row r="34" spans="1:6" x14ac:dyDescent="0.25">
      <c r="A34" s="1">
        <v>42643</v>
      </c>
      <c r="C34" s="2">
        <f t="shared" si="0"/>
        <v>4366.886104194612</v>
      </c>
      <c r="D34" s="2">
        <f t="shared" si="1"/>
        <v>3723.9000003967622</v>
      </c>
      <c r="E34" s="2">
        <f t="shared" si="2"/>
        <v>5009.8722079924619</v>
      </c>
      <c r="F34" s="2"/>
    </row>
    <row r="35" spans="1:6" x14ac:dyDescent="0.25">
      <c r="A35" s="1">
        <v>42673</v>
      </c>
      <c r="C35" s="2">
        <f t="shared" si="0"/>
        <v>5703.4344977483452</v>
      </c>
      <c r="D35" s="2">
        <f t="shared" si="1"/>
        <v>5055.3195174270631</v>
      </c>
      <c r="E35" s="2">
        <f t="shared" si="2"/>
        <v>6351.5494780696272</v>
      </c>
      <c r="F35" s="2"/>
    </row>
    <row r="36" spans="1:6" x14ac:dyDescent="0.25">
      <c r="A36" s="1">
        <v>42704</v>
      </c>
      <c r="C36" s="2">
        <f t="shared" si="0"/>
        <v>6626.0095593716169</v>
      </c>
      <c r="D36" s="2">
        <f t="shared" si="1"/>
        <v>5972.7311618809745</v>
      </c>
      <c r="E36" s="2">
        <f t="shared" si="2"/>
        <v>7279.2879568622593</v>
      </c>
      <c r="F36" s="2"/>
    </row>
    <row r="37" spans="1:6" x14ac:dyDescent="0.25">
      <c r="A37" s="1">
        <v>42734</v>
      </c>
      <c r="C37" s="2">
        <f t="shared" si="0"/>
        <v>5361.881294637752</v>
      </c>
      <c r="D37" s="2">
        <f t="shared" si="1"/>
        <v>4703.405208172886</v>
      </c>
      <c r="E37" s="2">
        <f t="shared" si="2"/>
        <v>6020.3573811026181</v>
      </c>
      <c r="F37" s="2"/>
    </row>
    <row r="38" spans="1:6" x14ac:dyDescent="0.25">
      <c r="A38" s="1">
        <v>42765</v>
      </c>
      <c r="C38" s="2">
        <f t="shared" si="0"/>
        <v>4417.0984176615175</v>
      </c>
      <c r="D38" s="2">
        <f t="shared" si="1"/>
        <v>3753.3906361740824</v>
      </c>
      <c r="E38" s="2">
        <f t="shared" si="2"/>
        <v>5080.8061991489521</v>
      </c>
      <c r="F38" s="2"/>
    </row>
    <row r="39" spans="1:6" x14ac:dyDescent="0.25">
      <c r="A39" s="1">
        <v>42794</v>
      </c>
      <c r="C39" s="2">
        <f t="shared" si="0"/>
        <v>4438.070714138742</v>
      </c>
      <c r="D39" s="2">
        <f t="shared" si="1"/>
        <v>3769.4359486589087</v>
      </c>
      <c r="E39" s="2">
        <f t="shared" si="2"/>
        <v>5106.7054796185748</v>
      </c>
      <c r="F39" s="2"/>
    </row>
    <row r="40" spans="1:6" x14ac:dyDescent="0.25">
      <c r="A40" s="1">
        <v>42824</v>
      </c>
      <c r="C40" s="2">
        <f t="shared" si="0"/>
        <v>5870.2848470453591</v>
      </c>
      <c r="D40" s="2">
        <f t="shared" si="1"/>
        <v>5196.0127048803934</v>
      </c>
      <c r="E40" s="2">
        <f t="shared" si="2"/>
        <v>6544.5569892103249</v>
      </c>
      <c r="F40" s="2"/>
    </row>
    <row r="41" spans="1:6" x14ac:dyDescent="0.25">
      <c r="A41" s="1">
        <v>42855</v>
      </c>
      <c r="C41" s="2">
        <f t="shared" si="0"/>
        <v>6303.200392175555</v>
      </c>
      <c r="D41" s="2">
        <f t="shared" si="1"/>
        <v>5623.5210349868339</v>
      </c>
      <c r="E41" s="2">
        <f t="shared" si="2"/>
        <v>6982.879749364276</v>
      </c>
      <c r="F41" s="2"/>
    </row>
    <row r="42" spans="1:6" x14ac:dyDescent="0.25">
      <c r="A42" s="1">
        <v>42885</v>
      </c>
      <c r="C42" s="2">
        <f t="shared" si="0"/>
        <v>5112.028373602182</v>
      </c>
      <c r="D42" s="2">
        <f t="shared" si="1"/>
        <v>4426.9844804995464</v>
      </c>
      <c r="E42" s="2">
        <f t="shared" si="2"/>
        <v>5797.0722667048176</v>
      </c>
      <c r="F42" s="2"/>
    </row>
    <row r="43" spans="1:6" x14ac:dyDescent="0.25">
      <c r="A43" s="1">
        <v>42916</v>
      </c>
      <c r="C43" s="2">
        <f t="shared" si="0"/>
        <v>6448.5767671559151</v>
      </c>
      <c r="D43" s="2">
        <f t="shared" si="1"/>
        <v>5758.135608557197</v>
      </c>
      <c r="E43" s="2">
        <f t="shared" si="2"/>
        <v>7139.0179257546333</v>
      </c>
      <c r="F43" s="2"/>
    </row>
    <row r="44" spans="1:6" x14ac:dyDescent="0.25">
      <c r="A44" s="1">
        <v>42946</v>
      </c>
      <c r="C44" s="2">
        <f t="shared" si="0"/>
        <v>7371.1518287791869</v>
      </c>
      <c r="D44" s="2">
        <f t="shared" si="1"/>
        <v>6675.2809221780153</v>
      </c>
      <c r="E44" s="2">
        <f t="shared" si="2"/>
        <v>8067.0227353803584</v>
      </c>
      <c r="F44" s="2"/>
    </row>
    <row r="45" spans="1:6" x14ac:dyDescent="0.25">
      <c r="A45" s="1">
        <v>42977</v>
      </c>
      <c r="C45" s="2">
        <f t="shared" si="0"/>
        <v>6107.023564045322</v>
      </c>
      <c r="D45" s="2">
        <f t="shared" si="1"/>
        <v>5405.690670895935</v>
      </c>
      <c r="E45" s="2">
        <f t="shared" si="2"/>
        <v>6808.356457194709</v>
      </c>
      <c r="F45" s="2"/>
    </row>
    <row r="46" spans="1:6" x14ac:dyDescent="0.25">
      <c r="A46" s="1">
        <v>43008</v>
      </c>
      <c r="C46" s="2">
        <f t="shared" si="0"/>
        <v>5162.2406870690875</v>
      </c>
      <c r="D46" s="2">
        <f t="shared" si="1"/>
        <v>4455.4138096790939</v>
      </c>
      <c r="E46" s="2">
        <f t="shared" si="2"/>
        <v>5869.067564459081</v>
      </c>
      <c r="F46" s="2"/>
    </row>
    <row r="47" spans="1:6" x14ac:dyDescent="0.25">
      <c r="A47" s="1">
        <v>43038</v>
      </c>
      <c r="C47" s="2">
        <f t="shared" si="0"/>
        <v>5184.6593488206036</v>
      </c>
      <c r="D47" s="2">
        <f t="shared" si="1"/>
        <v>4472.3067272542739</v>
      </c>
      <c r="E47" s="2">
        <f t="shared" si="2"/>
        <v>5897.0119703869332</v>
      </c>
      <c r="F47" s="2"/>
    </row>
    <row r="48" spans="1:6" x14ac:dyDescent="0.25">
      <c r="A48" s="1">
        <v>43069</v>
      </c>
      <c r="C48" s="2">
        <f t="shared" si="0"/>
        <v>6615.42711645293</v>
      </c>
      <c r="D48" s="2">
        <f t="shared" si="1"/>
        <v>5897.5172254473955</v>
      </c>
      <c r="E48" s="2">
        <f t="shared" si="2"/>
        <v>7333.3370074584645</v>
      </c>
      <c r="F48" s="2"/>
    </row>
    <row r="49" spans="1:6" x14ac:dyDescent="0.25">
      <c r="A49" s="1">
        <v>43100</v>
      </c>
      <c r="C49" s="2">
        <f t="shared" si="0"/>
        <v>7009.9177577581786</v>
      </c>
      <c r="D49" s="2">
        <f t="shared" si="1"/>
        <v>6286.1628929319268</v>
      </c>
      <c r="E49" s="2">
        <f t="shared" si="2"/>
        <v>7733.6726225844304</v>
      </c>
      <c r="F49" s="2"/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2016-03-29T08:59:24Z</dcterms:created>
  <dcterms:modified xsi:type="dcterms:W3CDTF">2016-03-29T09:00:12Z</dcterms:modified>
</cp:coreProperties>
</file>