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240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52" i="1" l="1"/>
  <c r="AI52" i="1"/>
  <c r="AH52" i="1"/>
  <c r="AG52" i="1"/>
  <c r="AF52" i="1"/>
  <c r="AE52" i="1"/>
  <c r="AJ51" i="1"/>
  <c r="AI51" i="1"/>
  <c r="AH51" i="1"/>
  <c r="AG51" i="1"/>
  <c r="AF51" i="1"/>
  <c r="AE51" i="1"/>
  <c r="AJ50" i="1"/>
  <c r="AI50" i="1"/>
  <c r="AH50" i="1"/>
  <c r="AG50" i="1"/>
  <c r="AF50" i="1"/>
  <c r="AE50" i="1"/>
  <c r="AJ49" i="1"/>
  <c r="AI49" i="1"/>
  <c r="AH49" i="1"/>
  <c r="AG49" i="1"/>
  <c r="AF49" i="1"/>
  <c r="AE49" i="1"/>
  <c r="AJ48" i="1"/>
  <c r="AI48" i="1"/>
  <c r="AH48" i="1"/>
  <c r="AG48" i="1"/>
  <c r="AF48" i="1"/>
  <c r="AE48" i="1"/>
  <c r="AJ47" i="1"/>
  <c r="AI47" i="1"/>
  <c r="AH47" i="1"/>
  <c r="AG47" i="1"/>
  <c r="AF47" i="1"/>
  <c r="AE47" i="1"/>
  <c r="AJ46" i="1"/>
  <c r="AI46" i="1"/>
  <c r="AH46" i="1"/>
  <c r="AG46" i="1"/>
  <c r="AF46" i="1"/>
  <c r="AE46" i="1"/>
  <c r="AJ45" i="1"/>
  <c r="AI45" i="1"/>
  <c r="AH45" i="1"/>
  <c r="AG45" i="1"/>
  <c r="AF45" i="1"/>
  <c r="AE45" i="1"/>
  <c r="AJ44" i="1"/>
  <c r="AI44" i="1"/>
  <c r="AH44" i="1"/>
  <c r="AG44" i="1"/>
  <c r="AF44" i="1"/>
  <c r="AE44" i="1"/>
  <c r="AJ43" i="1"/>
  <c r="AI43" i="1"/>
  <c r="AH43" i="1"/>
  <c r="AG43" i="1"/>
  <c r="AF43" i="1"/>
  <c r="AE43" i="1"/>
  <c r="AJ42" i="1"/>
  <c r="AI42" i="1"/>
  <c r="AH42" i="1"/>
  <c r="AG42" i="1"/>
  <c r="AF42" i="1"/>
  <c r="AE42" i="1"/>
  <c r="AJ41" i="1"/>
  <c r="AI41" i="1"/>
  <c r="AH41" i="1"/>
  <c r="AG41" i="1"/>
  <c r="AF41" i="1"/>
  <c r="AE41" i="1"/>
  <c r="AJ40" i="1"/>
  <c r="AI40" i="1"/>
  <c r="AH40" i="1"/>
  <c r="AG40" i="1"/>
  <c r="AF40" i="1"/>
  <c r="AE40" i="1"/>
  <c r="AJ39" i="1"/>
  <c r="AJ53" i="1" s="1"/>
  <c r="AI39" i="1"/>
  <c r="AI53" i="1" s="1"/>
  <c r="AH39" i="1"/>
  <c r="AH53" i="1" s="1"/>
  <c r="AG39" i="1"/>
  <c r="AG53" i="1" s="1"/>
  <c r="AF39" i="1"/>
  <c r="AF53" i="1" s="1"/>
  <c r="AE39" i="1"/>
  <c r="AE53" i="1" s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57" i="1"/>
  <c r="AG58" i="1"/>
  <c r="AG71" i="1" s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57" i="1"/>
  <c r="AH101" i="1"/>
  <c r="AH100" i="1"/>
  <c r="AH99" i="1"/>
  <c r="AH98" i="1"/>
  <c r="AH97" i="1"/>
  <c r="AH96" i="1"/>
  <c r="AH95" i="1"/>
  <c r="AH94" i="1"/>
  <c r="AH93" i="1"/>
  <c r="AH102" i="1" s="1"/>
  <c r="C187" i="1"/>
  <c r="C186" i="1"/>
  <c r="A162" i="1"/>
  <c r="A156" i="1"/>
  <c r="A150" i="1"/>
  <c r="A144" i="1"/>
  <c r="A138" i="1"/>
  <c r="A132" i="1"/>
  <c r="A126" i="1"/>
  <c r="A108" i="1"/>
  <c r="A90" i="1"/>
  <c r="A54" i="1"/>
  <c r="I160" i="1"/>
  <c r="AG160" i="1" s="1"/>
  <c r="AG159" i="1"/>
  <c r="I159" i="1"/>
  <c r="I161" i="1" s="1"/>
  <c r="I155" i="1"/>
  <c r="S173" i="1" s="1"/>
  <c r="S169" i="1" s="1"/>
  <c r="AJ154" i="1"/>
  <c r="AG154" i="1"/>
  <c r="AF154" i="1"/>
  <c r="I154" i="1"/>
  <c r="AI154" i="1" s="1"/>
  <c r="AJ153" i="1"/>
  <c r="AJ155" i="1" s="1"/>
  <c r="AI153" i="1"/>
  <c r="AF153" i="1"/>
  <c r="AF155" i="1" s="1"/>
  <c r="AE153" i="1"/>
  <c r="I153" i="1"/>
  <c r="AH153" i="1" s="1"/>
  <c r="I148" i="1"/>
  <c r="AG148" i="1" s="1"/>
  <c r="I147" i="1"/>
  <c r="I149" i="1" s="1"/>
  <c r="I143" i="1"/>
  <c r="AJ142" i="1"/>
  <c r="AG142" i="1"/>
  <c r="AG143" i="1" s="1"/>
  <c r="AF142" i="1"/>
  <c r="I142" i="1"/>
  <c r="AI142" i="1" s="1"/>
  <c r="AJ141" i="1"/>
  <c r="AJ143" i="1" s="1"/>
  <c r="AI141" i="1"/>
  <c r="AI143" i="1" s="1"/>
  <c r="AG141" i="1"/>
  <c r="AF141" i="1"/>
  <c r="AF143" i="1" s="1"/>
  <c r="AE141" i="1"/>
  <c r="I141" i="1"/>
  <c r="AH141" i="1" s="1"/>
  <c r="I136" i="1"/>
  <c r="AG136" i="1" s="1"/>
  <c r="I135" i="1"/>
  <c r="I137" i="1" s="1"/>
  <c r="I131" i="1"/>
  <c r="AJ130" i="1"/>
  <c r="AG130" i="1"/>
  <c r="AG131" i="1" s="1"/>
  <c r="AF130" i="1"/>
  <c r="I130" i="1"/>
  <c r="AI130" i="1" s="1"/>
  <c r="AJ129" i="1"/>
  <c r="AJ131" i="1" s="1"/>
  <c r="AI129" i="1"/>
  <c r="AG129" i="1"/>
  <c r="AF129" i="1"/>
  <c r="AF131" i="1" s="1"/>
  <c r="AE129" i="1"/>
  <c r="I129" i="1"/>
  <c r="AH129" i="1" s="1"/>
  <c r="I124" i="1"/>
  <c r="I123" i="1"/>
  <c r="I122" i="1"/>
  <c r="I121" i="1"/>
  <c r="I120" i="1"/>
  <c r="AJ119" i="1"/>
  <c r="AI119" i="1"/>
  <c r="AG119" i="1"/>
  <c r="AF119" i="1"/>
  <c r="AE119" i="1"/>
  <c r="I119" i="1"/>
  <c r="AH119" i="1" s="1"/>
  <c r="AI118" i="1"/>
  <c r="AF118" i="1"/>
  <c r="AE118" i="1"/>
  <c r="I118" i="1"/>
  <c r="AG118" i="1" s="1"/>
  <c r="AF117" i="1"/>
  <c r="AE117" i="1"/>
  <c r="I117" i="1"/>
  <c r="AJ117" i="1" s="1"/>
  <c r="AJ116" i="1"/>
  <c r="AG116" i="1"/>
  <c r="AF116" i="1"/>
  <c r="AE116" i="1"/>
  <c r="I116" i="1"/>
  <c r="AI116" i="1" s="1"/>
  <c r="AJ115" i="1"/>
  <c r="AI115" i="1"/>
  <c r="AF115" i="1"/>
  <c r="AE115" i="1"/>
  <c r="I115" i="1"/>
  <c r="AH115" i="1" s="1"/>
  <c r="AI114" i="1"/>
  <c r="AF114" i="1"/>
  <c r="AE114" i="1"/>
  <c r="I114" i="1"/>
  <c r="AG114" i="1" s="1"/>
  <c r="AF113" i="1"/>
  <c r="AE113" i="1"/>
  <c r="I113" i="1"/>
  <c r="AJ113" i="1" s="1"/>
  <c r="AJ112" i="1"/>
  <c r="AG112" i="1"/>
  <c r="AF112" i="1"/>
  <c r="AE112" i="1"/>
  <c r="I112" i="1"/>
  <c r="AI112" i="1" s="1"/>
  <c r="AJ111" i="1"/>
  <c r="AI111" i="1"/>
  <c r="AF111" i="1"/>
  <c r="AF120" i="1" s="1"/>
  <c r="AE111" i="1"/>
  <c r="AE120" i="1" s="1"/>
  <c r="AE121" i="1" s="1"/>
  <c r="I111" i="1"/>
  <c r="AH111" i="1" s="1"/>
  <c r="I106" i="1"/>
  <c r="I105" i="1"/>
  <c r="I104" i="1"/>
  <c r="I103" i="1"/>
  <c r="I102" i="1"/>
  <c r="AJ101" i="1"/>
  <c r="AI101" i="1"/>
  <c r="AF101" i="1"/>
  <c r="AE101" i="1"/>
  <c r="I101" i="1"/>
  <c r="AI100" i="1"/>
  <c r="AF100" i="1"/>
  <c r="AE100" i="1"/>
  <c r="I100" i="1"/>
  <c r="AG100" i="1" s="1"/>
  <c r="AF99" i="1"/>
  <c r="AE99" i="1"/>
  <c r="I99" i="1"/>
  <c r="AJ99" i="1" s="1"/>
  <c r="AG98" i="1"/>
  <c r="AF98" i="1"/>
  <c r="AE98" i="1"/>
  <c r="I98" i="1"/>
  <c r="AI98" i="1" s="1"/>
  <c r="AJ97" i="1"/>
  <c r="AF97" i="1"/>
  <c r="AE97" i="1"/>
  <c r="I97" i="1"/>
  <c r="AI96" i="1"/>
  <c r="AF96" i="1"/>
  <c r="AE96" i="1"/>
  <c r="I96" i="1"/>
  <c r="AG96" i="1" s="1"/>
  <c r="AF95" i="1"/>
  <c r="AE95" i="1"/>
  <c r="I95" i="1"/>
  <c r="AJ95" i="1" s="1"/>
  <c r="AG94" i="1"/>
  <c r="AF94" i="1"/>
  <c r="AE94" i="1"/>
  <c r="I94" i="1"/>
  <c r="AI94" i="1" s="1"/>
  <c r="AJ93" i="1"/>
  <c r="AF93" i="1"/>
  <c r="AF102" i="1" s="1"/>
  <c r="AE93" i="1"/>
  <c r="AE102" i="1" s="1"/>
  <c r="AE103" i="1" s="1"/>
  <c r="I93" i="1"/>
  <c r="I88" i="1"/>
  <c r="I87" i="1"/>
  <c r="I86" i="1"/>
  <c r="I85" i="1"/>
  <c r="I84" i="1"/>
  <c r="AJ83" i="1"/>
  <c r="AF83" i="1"/>
  <c r="AE83" i="1"/>
  <c r="I83" i="1"/>
  <c r="AH83" i="1" s="1"/>
  <c r="AI82" i="1"/>
  <c r="AG82" i="1"/>
  <c r="AF82" i="1"/>
  <c r="AE82" i="1"/>
  <c r="I82" i="1"/>
  <c r="AJ82" i="1" s="1"/>
  <c r="AF81" i="1"/>
  <c r="AE81" i="1"/>
  <c r="I81" i="1"/>
  <c r="AJ81" i="1" s="1"/>
  <c r="AI80" i="1"/>
  <c r="AG80" i="1"/>
  <c r="AF80" i="1"/>
  <c r="AE80" i="1"/>
  <c r="I80" i="1"/>
  <c r="AH80" i="1" s="1"/>
  <c r="AJ79" i="1"/>
  <c r="AF79" i="1"/>
  <c r="AE79" i="1"/>
  <c r="I79" i="1"/>
  <c r="AH79" i="1" s="1"/>
  <c r="AI78" i="1"/>
  <c r="AG78" i="1"/>
  <c r="AF78" i="1"/>
  <c r="AE78" i="1"/>
  <c r="I78" i="1"/>
  <c r="AJ78" i="1" s="1"/>
  <c r="AF77" i="1"/>
  <c r="AE77" i="1"/>
  <c r="I77" i="1"/>
  <c r="AJ77" i="1" s="1"/>
  <c r="AG76" i="1"/>
  <c r="AF76" i="1"/>
  <c r="AE76" i="1"/>
  <c r="I76" i="1"/>
  <c r="AI76" i="1" s="1"/>
  <c r="AJ75" i="1"/>
  <c r="AF75" i="1"/>
  <c r="AF84" i="1" s="1"/>
  <c r="AE75" i="1"/>
  <c r="AE84" i="1" s="1"/>
  <c r="AE85" i="1" s="1"/>
  <c r="I75" i="1"/>
  <c r="AH75" i="1" s="1"/>
  <c r="I71" i="1"/>
  <c r="P171" i="1" s="1"/>
  <c r="AJ70" i="1"/>
  <c r="AI70" i="1"/>
  <c r="AF70" i="1"/>
  <c r="AE70" i="1"/>
  <c r="AJ69" i="1"/>
  <c r="AI69" i="1"/>
  <c r="AF69" i="1"/>
  <c r="AE69" i="1"/>
  <c r="AJ68" i="1"/>
  <c r="AI68" i="1"/>
  <c r="AF68" i="1"/>
  <c r="AE68" i="1"/>
  <c r="AJ67" i="1"/>
  <c r="AI67" i="1"/>
  <c r="AF67" i="1"/>
  <c r="AE67" i="1"/>
  <c r="AJ66" i="1"/>
  <c r="AI66" i="1"/>
  <c r="AF66" i="1"/>
  <c r="AE66" i="1"/>
  <c r="AJ65" i="1"/>
  <c r="AI65" i="1"/>
  <c r="AF65" i="1"/>
  <c r="AE65" i="1"/>
  <c r="AJ64" i="1"/>
  <c r="AI64" i="1"/>
  <c r="AF64" i="1"/>
  <c r="AE64" i="1"/>
  <c r="AJ63" i="1"/>
  <c r="AI63" i="1"/>
  <c r="AF63" i="1"/>
  <c r="AE63" i="1"/>
  <c r="AJ62" i="1"/>
  <c r="AI62" i="1"/>
  <c r="AF62" i="1"/>
  <c r="AE62" i="1"/>
  <c r="AJ61" i="1"/>
  <c r="AI61" i="1"/>
  <c r="AF61" i="1"/>
  <c r="AE61" i="1"/>
  <c r="AJ60" i="1"/>
  <c r="AI60" i="1"/>
  <c r="AF60" i="1"/>
  <c r="AE60" i="1"/>
  <c r="AJ59" i="1"/>
  <c r="AI59" i="1"/>
  <c r="AF59" i="1"/>
  <c r="AE59" i="1"/>
  <c r="AJ58" i="1"/>
  <c r="AI58" i="1"/>
  <c r="AF58" i="1"/>
  <c r="AE58" i="1"/>
  <c r="AJ57" i="1"/>
  <c r="AJ71" i="1" s="1"/>
  <c r="AI57" i="1"/>
  <c r="AF57" i="1"/>
  <c r="AF71" i="1" s="1"/>
  <c r="AE57" i="1"/>
  <c r="AE71" i="1" s="1"/>
  <c r="AE72" i="1" s="1"/>
  <c r="I53" i="1"/>
  <c r="AJ34" i="1"/>
  <c r="AI34" i="1"/>
  <c r="AF34" i="1"/>
  <c r="AE34" i="1"/>
  <c r="I34" i="1"/>
  <c r="AH34" i="1" s="1"/>
  <c r="AJ33" i="1"/>
  <c r="AI33" i="1"/>
  <c r="AF33" i="1"/>
  <c r="AE33" i="1"/>
  <c r="I33" i="1"/>
  <c r="AH33" i="1" s="1"/>
  <c r="AJ32" i="1"/>
  <c r="AI32" i="1"/>
  <c r="AF32" i="1"/>
  <c r="AE32" i="1"/>
  <c r="I32" i="1"/>
  <c r="AH32" i="1" s="1"/>
  <c r="AJ31" i="1"/>
  <c r="AI31" i="1"/>
  <c r="AF31" i="1"/>
  <c r="AE31" i="1"/>
  <c r="I31" i="1"/>
  <c r="AH31" i="1" s="1"/>
  <c r="AJ30" i="1"/>
  <c r="AI30" i="1"/>
  <c r="AF30" i="1"/>
  <c r="AE30" i="1"/>
  <c r="I30" i="1"/>
  <c r="AH30" i="1" s="1"/>
  <c r="AJ29" i="1"/>
  <c r="AI29" i="1"/>
  <c r="AF29" i="1"/>
  <c r="AE29" i="1"/>
  <c r="I29" i="1"/>
  <c r="AH29" i="1" s="1"/>
  <c r="AJ28" i="1"/>
  <c r="AI28" i="1"/>
  <c r="AF28" i="1"/>
  <c r="AE28" i="1"/>
  <c r="I28" i="1"/>
  <c r="AH28" i="1" s="1"/>
  <c r="AJ27" i="1"/>
  <c r="AI27" i="1"/>
  <c r="AF27" i="1"/>
  <c r="AE27" i="1"/>
  <c r="I27" i="1"/>
  <c r="AH27" i="1" s="1"/>
  <c r="AJ26" i="1"/>
  <c r="AI26" i="1"/>
  <c r="AF26" i="1"/>
  <c r="AE26" i="1"/>
  <c r="I26" i="1"/>
  <c r="AH26" i="1" s="1"/>
  <c r="AJ25" i="1"/>
  <c r="AI25" i="1"/>
  <c r="AF25" i="1"/>
  <c r="AE25" i="1"/>
  <c r="I25" i="1"/>
  <c r="AH25" i="1" s="1"/>
  <c r="AJ24" i="1"/>
  <c r="AI24" i="1"/>
  <c r="AF24" i="1"/>
  <c r="AE24" i="1"/>
  <c r="I24" i="1"/>
  <c r="AG24" i="1" s="1"/>
  <c r="AJ23" i="1"/>
  <c r="AI23" i="1"/>
  <c r="AG23" i="1"/>
  <c r="AF23" i="1"/>
  <c r="AE23" i="1"/>
  <c r="I23" i="1"/>
  <c r="AH23" i="1" s="1"/>
  <c r="AJ22" i="1"/>
  <c r="AI22" i="1"/>
  <c r="AF22" i="1"/>
  <c r="AF35" i="1" s="1"/>
  <c r="AE22" i="1"/>
  <c r="I22" i="1"/>
  <c r="AH22" i="1" s="1"/>
  <c r="AJ21" i="1"/>
  <c r="AJ35" i="1" s="1"/>
  <c r="AI21" i="1"/>
  <c r="AF21" i="1"/>
  <c r="AE21" i="1"/>
  <c r="I21" i="1"/>
  <c r="AH21" i="1" s="1"/>
  <c r="AJ16" i="1"/>
  <c r="AI16" i="1"/>
  <c r="AF16" i="1"/>
  <c r="AE16" i="1"/>
  <c r="I16" i="1"/>
  <c r="AG16" i="1" s="1"/>
  <c r="F16" i="1"/>
  <c r="AJ15" i="1"/>
  <c r="AI15" i="1"/>
  <c r="AF15" i="1"/>
  <c r="AE15" i="1"/>
  <c r="I15" i="1"/>
  <c r="AH15" i="1" s="1"/>
  <c r="F15" i="1"/>
  <c r="AJ14" i="1"/>
  <c r="AI14" i="1"/>
  <c r="AF14" i="1"/>
  <c r="AE14" i="1"/>
  <c r="I14" i="1"/>
  <c r="AG14" i="1" s="1"/>
  <c r="F14" i="1"/>
  <c r="AJ13" i="1"/>
  <c r="AI13" i="1"/>
  <c r="AF13" i="1"/>
  <c r="AE13" i="1"/>
  <c r="I13" i="1"/>
  <c r="AH13" i="1" s="1"/>
  <c r="F13" i="1"/>
  <c r="AJ12" i="1"/>
  <c r="AI12" i="1"/>
  <c r="AF12" i="1"/>
  <c r="AE12" i="1"/>
  <c r="I12" i="1"/>
  <c r="AG12" i="1" s="1"/>
  <c r="F12" i="1"/>
  <c r="AJ11" i="1"/>
  <c r="AI11" i="1"/>
  <c r="AF11" i="1"/>
  <c r="AE11" i="1"/>
  <c r="I11" i="1"/>
  <c r="AH11" i="1" s="1"/>
  <c r="F11" i="1"/>
  <c r="AJ10" i="1"/>
  <c r="AI10" i="1"/>
  <c r="AF10" i="1"/>
  <c r="AE10" i="1"/>
  <c r="I10" i="1"/>
  <c r="AG10" i="1" s="1"/>
  <c r="F10" i="1"/>
  <c r="AJ9" i="1"/>
  <c r="AI9" i="1"/>
  <c r="AF9" i="1"/>
  <c r="AE9" i="1"/>
  <c r="I9" i="1"/>
  <c r="AH9" i="1" s="1"/>
  <c r="F9" i="1"/>
  <c r="AJ8" i="1"/>
  <c r="AI8" i="1"/>
  <c r="AF8" i="1"/>
  <c r="AE8" i="1"/>
  <c r="I8" i="1"/>
  <c r="AG8" i="1" s="1"/>
  <c r="F8" i="1"/>
  <c r="AJ7" i="1"/>
  <c r="AI7" i="1"/>
  <c r="AF7" i="1"/>
  <c r="AE7" i="1"/>
  <c r="I7" i="1"/>
  <c r="AH7" i="1" s="1"/>
  <c r="F7" i="1"/>
  <c r="AJ6" i="1"/>
  <c r="AI6" i="1"/>
  <c r="AF6" i="1"/>
  <c r="AE6" i="1"/>
  <c r="I6" i="1"/>
  <c r="AG6" i="1" s="1"/>
  <c r="F6" i="1"/>
  <c r="AJ5" i="1"/>
  <c r="AI5" i="1"/>
  <c r="AF5" i="1"/>
  <c r="AE5" i="1"/>
  <c r="I5" i="1"/>
  <c r="AH5" i="1" s="1"/>
  <c r="F5" i="1"/>
  <c r="AJ4" i="1"/>
  <c r="AI4" i="1"/>
  <c r="AI17" i="1" s="1"/>
  <c r="AF4" i="1"/>
  <c r="AE4" i="1"/>
  <c r="AE17" i="1" s="1"/>
  <c r="F4" i="1"/>
  <c r="AJ3" i="1"/>
  <c r="AJ17" i="1" s="1"/>
  <c r="AI3" i="1"/>
  <c r="AF3" i="1"/>
  <c r="AF17" i="1" s="1"/>
  <c r="AE3" i="1"/>
  <c r="I3" i="1"/>
  <c r="AH3" i="1" s="1"/>
  <c r="F3" i="1"/>
  <c r="AG27" i="1" l="1"/>
  <c r="AG31" i="1"/>
  <c r="AG29" i="1"/>
  <c r="AG25" i="1"/>
  <c r="AG33" i="1"/>
  <c r="AG21" i="1"/>
  <c r="AE54" i="1"/>
  <c r="AI54" i="1"/>
  <c r="AG54" i="1"/>
  <c r="AI71" i="1"/>
  <c r="AI72" i="1" s="1"/>
  <c r="AH71" i="1"/>
  <c r="AG72" i="1" s="1"/>
  <c r="K72" i="1" s="1"/>
  <c r="A72" i="1"/>
  <c r="AI18" i="1"/>
  <c r="I4" i="1"/>
  <c r="AG4" i="1" s="1"/>
  <c r="B165" i="1"/>
  <c r="AE18" i="1"/>
  <c r="AH6" i="1"/>
  <c r="AH8" i="1"/>
  <c r="AH10" i="1"/>
  <c r="AH12" i="1"/>
  <c r="AH14" i="1"/>
  <c r="AH16" i="1"/>
  <c r="AI35" i="1"/>
  <c r="AI36" i="1" s="1"/>
  <c r="AH24" i="1"/>
  <c r="AH35" i="1" s="1"/>
  <c r="AG22" i="1"/>
  <c r="AG26" i="1"/>
  <c r="AG30" i="1"/>
  <c r="AG34" i="1"/>
  <c r="I35" i="1"/>
  <c r="A36" i="1" s="1"/>
  <c r="Q173" i="1"/>
  <c r="AJ84" i="1"/>
  <c r="AI131" i="1"/>
  <c r="AI132" i="1" s="1"/>
  <c r="O173" i="1"/>
  <c r="P173" i="1"/>
  <c r="P169" i="1" s="1"/>
  <c r="AG3" i="1"/>
  <c r="AG5" i="1"/>
  <c r="AG7" i="1"/>
  <c r="AG9" i="1"/>
  <c r="AG11" i="1"/>
  <c r="AG13" i="1"/>
  <c r="AG15" i="1"/>
  <c r="AG28" i="1"/>
  <c r="AG32" i="1"/>
  <c r="AI144" i="1"/>
  <c r="AI155" i="1"/>
  <c r="AI156" i="1" s="1"/>
  <c r="AG161" i="1"/>
  <c r="AE35" i="1"/>
  <c r="AE36" i="1" s="1"/>
  <c r="AI75" i="1"/>
  <c r="AJ76" i="1"/>
  <c r="AG77" i="1"/>
  <c r="AH78" i="1"/>
  <c r="AI79" i="1"/>
  <c r="AJ80" i="1"/>
  <c r="AG81" i="1"/>
  <c r="AH82" i="1"/>
  <c r="AI83" i="1"/>
  <c r="I89" i="1"/>
  <c r="AI93" i="1"/>
  <c r="AJ94" i="1"/>
  <c r="AJ102" i="1" s="1"/>
  <c r="AG95" i="1"/>
  <c r="AI97" i="1"/>
  <c r="AJ98" i="1"/>
  <c r="AG99" i="1"/>
  <c r="I107" i="1"/>
  <c r="AG113" i="1"/>
  <c r="AH114" i="1"/>
  <c r="AG117" i="1"/>
  <c r="AH118" i="1"/>
  <c r="I125" i="1"/>
  <c r="AG135" i="1"/>
  <c r="AG137" i="1" s="1"/>
  <c r="AH136" i="1"/>
  <c r="AG147" i="1"/>
  <c r="AG149" i="1" s="1"/>
  <c r="AG150" i="1" s="1"/>
  <c r="AH148" i="1"/>
  <c r="AH160" i="1"/>
  <c r="AH77" i="1"/>
  <c r="AH81" i="1"/>
  <c r="AH113" i="1"/>
  <c r="AH117" i="1"/>
  <c r="AH135" i="1"/>
  <c r="AH137" i="1" s="1"/>
  <c r="AE136" i="1"/>
  <c r="AI136" i="1"/>
  <c r="AH147" i="1"/>
  <c r="AH149" i="1" s="1"/>
  <c r="AE148" i="1"/>
  <c r="AI148" i="1"/>
  <c r="AH159" i="1"/>
  <c r="AH161" i="1" s="1"/>
  <c r="AE160" i="1"/>
  <c r="AI160" i="1"/>
  <c r="M173" i="1"/>
  <c r="R173" i="1"/>
  <c r="R169" i="1" s="1"/>
  <c r="AG75" i="1"/>
  <c r="AH76" i="1"/>
  <c r="AH84" i="1" s="1"/>
  <c r="AI77" i="1"/>
  <c r="AG79" i="1"/>
  <c r="AI81" i="1"/>
  <c r="AG83" i="1"/>
  <c r="AG93" i="1"/>
  <c r="AI95" i="1"/>
  <c r="AJ96" i="1"/>
  <c r="AG97" i="1"/>
  <c r="AI99" i="1"/>
  <c r="AJ100" i="1"/>
  <c r="AG101" i="1"/>
  <c r="AG111" i="1"/>
  <c r="AH112" i="1"/>
  <c r="AH120" i="1" s="1"/>
  <c r="AI113" i="1"/>
  <c r="AI120" i="1" s="1"/>
  <c r="AJ114" i="1"/>
  <c r="AJ120" i="1" s="1"/>
  <c r="AG115" i="1"/>
  <c r="AH116" i="1"/>
  <c r="AI117" i="1"/>
  <c r="AJ118" i="1"/>
  <c r="AH130" i="1"/>
  <c r="AH131" i="1" s="1"/>
  <c r="AG132" i="1" s="1"/>
  <c r="AE135" i="1"/>
  <c r="AE137" i="1" s="1"/>
  <c r="AI135" i="1"/>
  <c r="AF136" i="1"/>
  <c r="AJ136" i="1"/>
  <c r="AH142" i="1"/>
  <c r="AH143" i="1" s="1"/>
  <c r="AG144" i="1" s="1"/>
  <c r="AE147" i="1"/>
  <c r="AE149" i="1" s="1"/>
  <c r="AI147" i="1"/>
  <c r="AF148" i="1"/>
  <c r="AJ148" i="1"/>
  <c r="AG153" i="1"/>
  <c r="AG155" i="1" s="1"/>
  <c r="AH154" i="1"/>
  <c r="AH155" i="1" s="1"/>
  <c r="AE159" i="1"/>
  <c r="AE161" i="1" s="1"/>
  <c r="AI159" i="1"/>
  <c r="AI161" i="1" s="1"/>
  <c r="AF160" i="1"/>
  <c r="AJ160" i="1"/>
  <c r="O171" i="1"/>
  <c r="AE130" i="1"/>
  <c r="AE131" i="1" s="1"/>
  <c r="AE132" i="1" s="1"/>
  <c r="AF135" i="1"/>
  <c r="AF137" i="1" s="1"/>
  <c r="AJ135" i="1"/>
  <c r="AE142" i="1"/>
  <c r="AE143" i="1" s="1"/>
  <c r="AE144" i="1" s="1"/>
  <c r="K143" i="1" s="1"/>
  <c r="AF147" i="1"/>
  <c r="AJ147" i="1"/>
  <c r="AJ149" i="1" s="1"/>
  <c r="AE154" i="1"/>
  <c r="AE155" i="1" s="1"/>
  <c r="AE156" i="1" s="1"/>
  <c r="AF159" i="1"/>
  <c r="AF161" i="1" s="1"/>
  <c r="AJ159" i="1"/>
  <c r="AG35" i="1" l="1"/>
  <c r="AG36" i="1" s="1"/>
  <c r="K36" i="1" s="1"/>
  <c r="K54" i="1"/>
  <c r="I17" i="1"/>
  <c r="A18" i="1" s="1"/>
  <c r="B166" i="1" s="1"/>
  <c r="AH4" i="1"/>
  <c r="AH17" i="1" s="1"/>
  <c r="K131" i="1"/>
  <c r="AI121" i="1"/>
  <c r="AI162" i="1"/>
  <c r="AG156" i="1"/>
  <c r="K155" i="1" s="1"/>
  <c r="AI137" i="1"/>
  <c r="AG138" i="1"/>
  <c r="AI84" i="1"/>
  <c r="AI85" i="1" s="1"/>
  <c r="AG17" i="1"/>
  <c r="AJ137" i="1"/>
  <c r="O169" i="1"/>
  <c r="AE162" i="1"/>
  <c r="AE138" i="1"/>
  <c r="AG84" i="1"/>
  <c r="AG85" i="1" s="1"/>
  <c r="J173" i="1"/>
  <c r="O172" i="1"/>
  <c r="Q172" i="1"/>
  <c r="Q169" i="1" s="1"/>
  <c r="AI102" i="1"/>
  <c r="AI103" i="1" s="1"/>
  <c r="N171" i="1"/>
  <c r="N169" i="1" s="1"/>
  <c r="AG120" i="1"/>
  <c r="AG121" i="1" s="1"/>
  <c r="K125" i="1" s="1"/>
  <c r="AJ161" i="1"/>
  <c r="AF149" i="1"/>
  <c r="AE150" i="1" s="1"/>
  <c r="K149" i="1" s="1"/>
  <c r="AI149" i="1"/>
  <c r="AI150" i="1" s="1"/>
  <c r="AG102" i="1"/>
  <c r="AG103" i="1" s="1"/>
  <c r="K107" i="1" s="1"/>
  <c r="M172" i="1"/>
  <c r="J172" i="1" s="1"/>
  <c r="K89" i="1"/>
  <c r="AG162" i="1"/>
  <c r="AG18" i="1" l="1"/>
  <c r="K18" i="1" s="1"/>
  <c r="M171" i="1"/>
  <c r="M169" i="1" s="1"/>
  <c r="C182" i="1" s="1"/>
  <c r="B167" i="1"/>
  <c r="B168" i="1" s="1"/>
  <c r="B164" i="1"/>
  <c r="C181" i="1"/>
  <c r="C180" i="1"/>
  <c r="AI138" i="1"/>
  <c r="K137" i="1" s="1"/>
  <c r="K161" i="1"/>
  <c r="J171" i="1" l="1"/>
  <c r="C185" i="1" s="1"/>
  <c r="C189" i="1" s="1"/>
  <c r="C179" i="1" l="1"/>
  <c r="C183" i="1" s="1"/>
</calcChain>
</file>

<file path=xl/sharedStrings.xml><?xml version="1.0" encoding="utf-8"?>
<sst xmlns="http://schemas.openxmlformats.org/spreadsheetml/2006/main" count="108" uniqueCount="58">
  <si>
    <t>Ширина, мм</t>
  </si>
  <si>
    <t>Вес 1м3 (т)</t>
  </si>
  <si>
    <t>Вес тары (т)</t>
  </si>
  <si>
    <t>Цена</t>
  </si>
  <si>
    <t>2200-2400</t>
  </si>
  <si>
    <t>Всего</t>
  </si>
  <si>
    <t>Штук</t>
  </si>
  <si>
    <t>Пачек</t>
  </si>
  <si>
    <t>Брутто</t>
  </si>
  <si>
    <t>Нетто</t>
  </si>
  <si>
    <t>№</t>
  </si>
  <si>
    <t>сосна</t>
  </si>
  <si>
    <t>ёлка</t>
  </si>
  <si>
    <t>бук</t>
  </si>
  <si>
    <t>ясень</t>
  </si>
  <si>
    <t>ольха</t>
  </si>
  <si>
    <t>липа</t>
  </si>
  <si>
    <t>дуб</t>
  </si>
  <si>
    <t xml:space="preserve">Дата </t>
  </si>
  <si>
    <t>пиломатериалы</t>
  </si>
  <si>
    <t>клееный щит</t>
  </si>
  <si>
    <t>Платежка</t>
  </si>
  <si>
    <t>наличник</t>
  </si>
  <si>
    <t>Pinus sylvestris L.</t>
  </si>
  <si>
    <t>Picea abies L.</t>
  </si>
  <si>
    <t>Fagus sylvatica L.</t>
  </si>
  <si>
    <t>Fraxinus excelsior L.</t>
  </si>
  <si>
    <r>
      <t xml:space="preserve">Alnus glutinosa </t>
    </r>
    <r>
      <rPr>
        <sz val="11"/>
        <color theme="1"/>
        <rFont val="Times New Roman"/>
        <family val="1"/>
        <charset val="204"/>
      </rPr>
      <t>L.</t>
    </r>
  </si>
  <si>
    <t>Tilia L.</t>
  </si>
  <si>
    <t>Quercus L.</t>
  </si>
  <si>
    <t>Пиломатериалы обрезные</t>
  </si>
  <si>
    <t>Клееный щит</t>
  </si>
  <si>
    <t>Дверной наличник</t>
  </si>
  <si>
    <t>Латынь</t>
  </si>
  <si>
    <t>Надпись на сертификат</t>
  </si>
  <si>
    <t>Надпись в заяву фито</t>
  </si>
  <si>
    <t>Автомобиль</t>
  </si>
  <si>
    <t>Мест</t>
  </si>
  <si>
    <t>Толщина, мм</t>
  </si>
  <si>
    <t>Длина, мм</t>
  </si>
  <si>
    <t>Колличество, шт</t>
  </si>
  <si>
    <t>Максимальная усушка на толщине, мм</t>
  </si>
  <si>
    <t>Максимальная усушка на ширине, мм</t>
  </si>
  <si>
    <r>
      <t>Объем,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</si>
  <si>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*Пиломатериалы обрезные «сосна» / Saw-timbers coniferous edging pine</t>
  </si>
  <si>
    <t>*Пиломатериалы обрезные «ель» / Saw-timbers coniferous edging pine</t>
  </si>
  <si>
    <t>*Пиломатериалы обрезные «бук» / Saw-timbers coniferous edging beech</t>
  </si>
  <si>
    <t>*Пиломатериалы обрезные «ясен» / Saw-timbers coniferous edging ash</t>
  </si>
  <si>
    <t>Клееный щит «бук» 3й сорт / Glued the shield of beech  3th brand</t>
  </si>
  <si>
    <t>Клееный щит «ольха» 1й сорт / Glued the shield of alder 1th brand</t>
  </si>
  <si>
    <t>Клееный щит «сосна» 1й сорт / Glued the shield of pine 1th brand</t>
  </si>
  <si>
    <t>**Дверной наличник «сосна» 1й сорт / Door platband of pine 1st brand</t>
  </si>
  <si>
    <t>**Дверной наличник «ольха» 1й сорт / Door platband of alder 1st brand</t>
  </si>
  <si>
    <t>**Дверной наличник «липа» 1й сорт / Door platband of linden 1st brand</t>
  </si>
  <si>
    <t>**Дверной наличник «бук» 3й сорт / Door platband of beech 3th brand</t>
  </si>
  <si>
    <t>**Дверной наличник «дуб» 3й сорт / Door platband of oak 3th brand</t>
  </si>
  <si>
    <t>**Дверной наличник «ясень» 3й сорт / Door platband of ash 3th brand</t>
  </si>
  <si>
    <t>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</si>
</sst>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18" x14ac:knownFonts="1">
    <font>
      <sz val="11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3" tint="0.3999755851924192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rgb="FF25252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252525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0" xfId="0" applyFont="1"/>
    <xf numFmtId="0" fontId="3" fillId="5" borderId="1" xfId="0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10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0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right"/>
    </xf>
    <xf numFmtId="0" fontId="14" fillId="4" borderId="0" xfId="0" applyFont="1" applyFill="1" applyAlignment="1">
      <alignment horizontal="left"/>
    </xf>
    <xf numFmtId="0" fontId="0" fillId="0" borderId="0" xfId="0" applyAlignment="1">
      <alignment horizontal="center" vertical="center" textRotation="90"/>
    </xf>
    <xf numFmtId="165" fontId="14" fillId="4" borderId="0" xfId="0" applyNumberFormat="1" applyFont="1" applyFill="1" applyAlignment="1">
      <alignment horizontal="left"/>
    </xf>
    <xf numFmtId="0" fontId="0" fillId="6" borderId="0" xfId="0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0" fontId="0" fillId="0" borderId="0" xfId="0" applyAlignment="1">
      <alignment wrapText="1"/>
    </xf>
    <xf numFmtId="0" fontId="0" fillId="0" borderId="0" xfId="0" applyAlignment="1"/>
    <xf numFmtId="0" fontId="17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9"/>
  <sheetViews>
    <sheetView tabSelected="1" workbookViewId="0">
      <selection activeCell="M12" sqref="M12"/>
    </sheetView>
  </sheetViews>
  <sheetFormatPr defaultRowHeight="15" x14ac:dyDescent="0.25"/>
  <cols>
    <col min="1" max="1" width="14.28515625" customWidth="1"/>
    <col min="2" max="2" width="16" customWidth="1"/>
    <col min="3" max="4" width="7.140625" customWidth="1"/>
    <col min="5" max="9" width="14.28515625" customWidth="1"/>
    <col min="10" max="10" width="5.5703125" customWidth="1"/>
    <col min="11" max="11" width="12.28515625" bestFit="1" customWidth="1"/>
  </cols>
  <sheetData>
    <row r="1" spans="1:36" ht="38.25" x14ac:dyDescent="0.25">
      <c r="A1" s="1" t="s">
        <v>37</v>
      </c>
      <c r="B1" s="1" t="s">
        <v>38</v>
      </c>
      <c r="C1" s="39" t="s">
        <v>0</v>
      </c>
      <c r="D1" s="39"/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</row>
    <row r="2" spans="1:36" x14ac:dyDescent="0.25">
      <c r="A2" s="42" t="s">
        <v>44</v>
      </c>
      <c r="B2" s="42"/>
      <c r="C2" s="42"/>
      <c r="D2" s="42"/>
      <c r="E2" s="42"/>
      <c r="F2" s="42"/>
      <c r="G2" s="42"/>
      <c r="H2" s="42"/>
      <c r="I2" s="42"/>
      <c r="L2" s="2"/>
    </row>
    <row r="3" spans="1:36" x14ac:dyDescent="0.25">
      <c r="A3" s="3">
        <v>2</v>
      </c>
      <c r="B3" s="3">
        <v>50</v>
      </c>
      <c r="C3" s="40">
        <v>250</v>
      </c>
      <c r="D3" s="40"/>
      <c r="E3" s="3">
        <v>4500</v>
      </c>
      <c r="F3" s="4">
        <f t="shared" ref="F3:F16" si="0">(IF(((IF(B3=40,25,IF(B3=50,20,0))))&gt;0,IF(IF(B3=40,25,IF(B3=50,20,0))&gt;0,(IF(C3=90,11,IF(C3=150,7,IF(C3=200,5,IF(C3=225,5,IF(C3=250,4,0))))))*(IF(B3=40,25,IF(B3=50,20,0)))*A3,""),0))</f>
        <v>160</v>
      </c>
      <c r="G3" s="4">
        <v>1</v>
      </c>
      <c r="H3" s="4">
        <v>2</v>
      </c>
      <c r="I3" s="5">
        <f t="shared" ref="I3:I16" si="1">TRUNC(ROUND(((B3-G3)*(C3-H3)*E3*F3/1000000000),3),3)</f>
        <v>8.7490000000000006</v>
      </c>
      <c r="AE3" s="6">
        <f t="shared" ref="AE3:AE16" si="2">IF(B3&gt;0,B3-G3,1000)</f>
        <v>49</v>
      </c>
      <c r="AF3" s="6">
        <f t="shared" ref="AF3:AF16" si="3">IF(B3&gt;0,B3,0)</f>
        <v>50</v>
      </c>
      <c r="AG3" s="6">
        <f>IF(I3&gt;0,C3-H3,1000)</f>
        <v>248</v>
      </c>
      <c r="AH3" s="6">
        <f t="shared" ref="AH3:AH16" si="4">IF(I3&gt;0,C3,0)</f>
        <v>250</v>
      </c>
      <c r="AI3" s="6">
        <f t="shared" ref="AI3:AI16" si="5">IF(E3&gt;0,E3,10000)</f>
        <v>4500</v>
      </c>
      <c r="AJ3" s="6">
        <f t="shared" ref="AJ3:AJ16" si="6">IF(E3&gt;0,E3,0)</f>
        <v>4500</v>
      </c>
    </row>
    <row r="4" spans="1:36" x14ac:dyDescent="0.25">
      <c r="A4" s="3">
        <v>1</v>
      </c>
      <c r="B4" s="3">
        <v>40</v>
      </c>
      <c r="C4" s="40">
        <v>200</v>
      </c>
      <c r="D4" s="40"/>
      <c r="E4" s="3">
        <v>2250</v>
      </c>
      <c r="F4" s="4">
        <f t="shared" si="0"/>
        <v>125</v>
      </c>
      <c r="G4" s="4">
        <v>1</v>
      </c>
      <c r="H4" s="4">
        <v>2</v>
      </c>
      <c r="I4" s="5">
        <f t="shared" si="1"/>
        <v>2.1720000000000002</v>
      </c>
      <c r="AE4" s="6">
        <f t="shared" si="2"/>
        <v>39</v>
      </c>
      <c r="AF4" s="6">
        <f t="shared" si="3"/>
        <v>40</v>
      </c>
      <c r="AG4" s="6">
        <f t="shared" ref="AG4:AG16" si="7">IF(I4&gt;0,C4-H4,1000)</f>
        <v>198</v>
      </c>
      <c r="AH4" s="6">
        <f t="shared" si="4"/>
        <v>200</v>
      </c>
      <c r="AI4" s="6">
        <f t="shared" si="5"/>
        <v>2250</v>
      </c>
      <c r="AJ4" s="6">
        <f t="shared" si="6"/>
        <v>2250</v>
      </c>
    </row>
    <row r="5" spans="1:36" x14ac:dyDescent="0.25">
      <c r="A5" s="3">
        <v>0</v>
      </c>
      <c r="B5" s="3">
        <v>0</v>
      </c>
      <c r="C5" s="40">
        <v>0</v>
      </c>
      <c r="D5" s="40"/>
      <c r="E5" s="3">
        <v>0</v>
      </c>
      <c r="F5" s="4">
        <f t="shared" si="0"/>
        <v>0</v>
      </c>
      <c r="G5" s="4">
        <v>1</v>
      </c>
      <c r="H5" s="4">
        <v>2</v>
      </c>
      <c r="I5" s="5">
        <f t="shared" si="1"/>
        <v>0</v>
      </c>
      <c r="AE5" s="6">
        <f t="shared" si="2"/>
        <v>1000</v>
      </c>
      <c r="AF5" s="6">
        <f t="shared" si="3"/>
        <v>0</v>
      </c>
      <c r="AG5" s="6">
        <f t="shared" si="7"/>
        <v>1000</v>
      </c>
      <c r="AH5" s="6">
        <f t="shared" si="4"/>
        <v>0</v>
      </c>
      <c r="AI5" s="6">
        <f t="shared" si="5"/>
        <v>10000</v>
      </c>
      <c r="AJ5" s="6">
        <f t="shared" si="6"/>
        <v>0</v>
      </c>
    </row>
    <row r="6" spans="1:36" x14ac:dyDescent="0.25">
      <c r="A6" s="3">
        <v>0</v>
      </c>
      <c r="B6" s="3">
        <v>0</v>
      </c>
      <c r="C6" s="40">
        <v>0</v>
      </c>
      <c r="D6" s="40"/>
      <c r="E6" s="3">
        <v>0</v>
      </c>
      <c r="F6" s="4">
        <f t="shared" si="0"/>
        <v>0</v>
      </c>
      <c r="G6" s="4">
        <v>1</v>
      </c>
      <c r="H6" s="4">
        <v>2</v>
      </c>
      <c r="I6" s="5">
        <f t="shared" si="1"/>
        <v>0</v>
      </c>
      <c r="AE6" s="6">
        <f t="shared" si="2"/>
        <v>1000</v>
      </c>
      <c r="AF6" s="6">
        <f t="shared" si="3"/>
        <v>0</v>
      </c>
      <c r="AG6" s="6">
        <f t="shared" si="7"/>
        <v>1000</v>
      </c>
      <c r="AH6" s="6">
        <f t="shared" si="4"/>
        <v>0</v>
      </c>
      <c r="AI6" s="6">
        <f t="shared" si="5"/>
        <v>10000</v>
      </c>
      <c r="AJ6" s="6">
        <f t="shared" si="6"/>
        <v>0</v>
      </c>
    </row>
    <row r="7" spans="1:36" x14ac:dyDescent="0.25">
      <c r="A7" s="3">
        <v>0</v>
      </c>
      <c r="B7" s="3">
        <v>0</v>
      </c>
      <c r="C7" s="40">
        <v>0</v>
      </c>
      <c r="D7" s="40"/>
      <c r="E7" s="3">
        <v>0</v>
      </c>
      <c r="F7" s="4">
        <f t="shared" si="0"/>
        <v>0</v>
      </c>
      <c r="G7" s="4">
        <v>1</v>
      </c>
      <c r="H7" s="4">
        <v>2</v>
      </c>
      <c r="I7" s="5">
        <f t="shared" si="1"/>
        <v>0</v>
      </c>
      <c r="AE7" s="6">
        <f t="shared" si="2"/>
        <v>1000</v>
      </c>
      <c r="AF7" s="6">
        <f t="shared" si="3"/>
        <v>0</v>
      </c>
      <c r="AG7" s="6">
        <f t="shared" si="7"/>
        <v>1000</v>
      </c>
      <c r="AH7" s="6">
        <f t="shared" si="4"/>
        <v>0</v>
      </c>
      <c r="AI7" s="6">
        <f t="shared" si="5"/>
        <v>10000</v>
      </c>
      <c r="AJ7" s="6">
        <f t="shared" si="6"/>
        <v>0</v>
      </c>
    </row>
    <row r="8" spans="1:36" x14ac:dyDescent="0.25">
      <c r="A8" s="3">
        <v>0</v>
      </c>
      <c r="B8" s="3">
        <v>0</v>
      </c>
      <c r="C8" s="40">
        <v>0</v>
      </c>
      <c r="D8" s="40"/>
      <c r="E8" s="3">
        <v>0</v>
      </c>
      <c r="F8" s="4">
        <f t="shared" si="0"/>
        <v>0</v>
      </c>
      <c r="G8" s="4">
        <v>1</v>
      </c>
      <c r="H8" s="4">
        <v>2</v>
      </c>
      <c r="I8" s="5">
        <f t="shared" si="1"/>
        <v>0</v>
      </c>
      <c r="AE8" s="6">
        <f t="shared" si="2"/>
        <v>1000</v>
      </c>
      <c r="AF8" s="6">
        <f t="shared" si="3"/>
        <v>0</v>
      </c>
      <c r="AG8" s="6">
        <f t="shared" si="7"/>
        <v>1000</v>
      </c>
      <c r="AH8" s="6">
        <f t="shared" si="4"/>
        <v>0</v>
      </c>
      <c r="AI8" s="6">
        <f t="shared" si="5"/>
        <v>10000</v>
      </c>
      <c r="AJ8" s="6">
        <f t="shared" si="6"/>
        <v>0</v>
      </c>
    </row>
    <row r="9" spans="1:36" x14ac:dyDescent="0.25">
      <c r="A9" s="3">
        <v>0</v>
      </c>
      <c r="B9" s="3">
        <v>0</v>
      </c>
      <c r="C9" s="40">
        <v>0</v>
      </c>
      <c r="D9" s="40"/>
      <c r="E9" s="3">
        <v>0</v>
      </c>
      <c r="F9" s="4">
        <f t="shared" si="0"/>
        <v>0</v>
      </c>
      <c r="G9" s="4">
        <v>1</v>
      </c>
      <c r="H9" s="4">
        <v>2</v>
      </c>
      <c r="I9" s="5">
        <f t="shared" si="1"/>
        <v>0</v>
      </c>
      <c r="AE9" s="6">
        <f t="shared" si="2"/>
        <v>1000</v>
      </c>
      <c r="AF9" s="6">
        <f t="shared" si="3"/>
        <v>0</v>
      </c>
      <c r="AG9" s="6">
        <f t="shared" si="7"/>
        <v>1000</v>
      </c>
      <c r="AH9" s="6">
        <f t="shared" si="4"/>
        <v>0</v>
      </c>
      <c r="AI9" s="6">
        <f t="shared" si="5"/>
        <v>10000</v>
      </c>
      <c r="AJ9" s="6">
        <f t="shared" si="6"/>
        <v>0</v>
      </c>
    </row>
    <row r="10" spans="1:36" x14ac:dyDescent="0.25">
      <c r="A10" s="3">
        <v>0</v>
      </c>
      <c r="B10" s="3">
        <v>0</v>
      </c>
      <c r="C10" s="40">
        <v>0</v>
      </c>
      <c r="D10" s="40"/>
      <c r="E10" s="3">
        <v>0</v>
      </c>
      <c r="F10" s="4">
        <f t="shared" si="0"/>
        <v>0</v>
      </c>
      <c r="G10" s="4">
        <v>1</v>
      </c>
      <c r="H10" s="4">
        <v>2</v>
      </c>
      <c r="I10" s="5">
        <f t="shared" si="1"/>
        <v>0</v>
      </c>
      <c r="AE10" s="6">
        <f t="shared" si="2"/>
        <v>1000</v>
      </c>
      <c r="AF10" s="6">
        <f t="shared" si="3"/>
        <v>0</v>
      </c>
      <c r="AG10" s="6">
        <f t="shared" si="7"/>
        <v>1000</v>
      </c>
      <c r="AH10" s="6">
        <f t="shared" si="4"/>
        <v>0</v>
      </c>
      <c r="AI10" s="6">
        <f t="shared" si="5"/>
        <v>10000</v>
      </c>
      <c r="AJ10" s="6">
        <f t="shared" si="6"/>
        <v>0</v>
      </c>
    </row>
    <row r="11" spans="1:36" x14ac:dyDescent="0.25">
      <c r="A11" s="3">
        <v>0</v>
      </c>
      <c r="B11" s="3">
        <v>0</v>
      </c>
      <c r="C11" s="40">
        <v>0</v>
      </c>
      <c r="D11" s="40"/>
      <c r="E11" s="3">
        <v>0</v>
      </c>
      <c r="F11" s="4">
        <f t="shared" si="0"/>
        <v>0</v>
      </c>
      <c r="G11" s="4">
        <v>1</v>
      </c>
      <c r="H11" s="4">
        <v>2</v>
      </c>
      <c r="I11" s="5">
        <f t="shared" si="1"/>
        <v>0</v>
      </c>
      <c r="AE11" s="6">
        <f t="shared" si="2"/>
        <v>1000</v>
      </c>
      <c r="AF11" s="6">
        <f t="shared" si="3"/>
        <v>0</v>
      </c>
      <c r="AG11" s="6">
        <f t="shared" si="7"/>
        <v>1000</v>
      </c>
      <c r="AH11" s="6">
        <f>IF(I11&gt;0,C11,0)</f>
        <v>0</v>
      </c>
      <c r="AI11" s="6">
        <f t="shared" si="5"/>
        <v>10000</v>
      </c>
      <c r="AJ11" s="6">
        <f t="shared" si="6"/>
        <v>0</v>
      </c>
    </row>
    <row r="12" spans="1:36" x14ac:dyDescent="0.25">
      <c r="A12" s="3">
        <v>0</v>
      </c>
      <c r="B12" s="3">
        <v>0</v>
      </c>
      <c r="C12" s="40">
        <v>0</v>
      </c>
      <c r="D12" s="40"/>
      <c r="E12" s="3">
        <v>0</v>
      </c>
      <c r="F12" s="4">
        <f t="shared" si="0"/>
        <v>0</v>
      </c>
      <c r="G12" s="4">
        <v>1</v>
      </c>
      <c r="H12" s="4">
        <v>2</v>
      </c>
      <c r="I12" s="5">
        <f t="shared" si="1"/>
        <v>0</v>
      </c>
      <c r="AE12" s="6">
        <f t="shared" si="2"/>
        <v>1000</v>
      </c>
      <c r="AF12" s="6">
        <f t="shared" si="3"/>
        <v>0</v>
      </c>
      <c r="AG12" s="6">
        <f t="shared" si="7"/>
        <v>1000</v>
      </c>
      <c r="AH12" s="6">
        <f t="shared" si="4"/>
        <v>0</v>
      </c>
      <c r="AI12" s="6">
        <f t="shared" si="5"/>
        <v>10000</v>
      </c>
      <c r="AJ12" s="6">
        <f t="shared" si="6"/>
        <v>0</v>
      </c>
    </row>
    <row r="13" spans="1:36" x14ac:dyDescent="0.25">
      <c r="A13" s="3">
        <v>0</v>
      </c>
      <c r="B13" s="3">
        <v>0</v>
      </c>
      <c r="C13" s="40">
        <v>0</v>
      </c>
      <c r="D13" s="40"/>
      <c r="E13" s="3">
        <v>0</v>
      </c>
      <c r="F13" s="4">
        <f t="shared" si="0"/>
        <v>0</v>
      </c>
      <c r="G13" s="4">
        <v>1</v>
      </c>
      <c r="H13" s="4">
        <v>2</v>
      </c>
      <c r="I13" s="5">
        <f t="shared" si="1"/>
        <v>0</v>
      </c>
      <c r="AE13" s="6">
        <f t="shared" si="2"/>
        <v>1000</v>
      </c>
      <c r="AF13" s="6">
        <f t="shared" si="3"/>
        <v>0</v>
      </c>
      <c r="AG13" s="6">
        <f t="shared" si="7"/>
        <v>1000</v>
      </c>
      <c r="AH13" s="6">
        <f t="shared" si="4"/>
        <v>0</v>
      </c>
      <c r="AI13" s="6">
        <f t="shared" si="5"/>
        <v>10000</v>
      </c>
      <c r="AJ13" s="6">
        <f t="shared" si="6"/>
        <v>0</v>
      </c>
    </row>
    <row r="14" spans="1:36" x14ac:dyDescent="0.25">
      <c r="A14" s="3">
        <v>0</v>
      </c>
      <c r="B14" s="3">
        <v>0</v>
      </c>
      <c r="C14" s="40">
        <v>0</v>
      </c>
      <c r="D14" s="40"/>
      <c r="E14" s="3">
        <v>0</v>
      </c>
      <c r="F14" s="4">
        <f t="shared" si="0"/>
        <v>0</v>
      </c>
      <c r="G14" s="4">
        <v>1</v>
      </c>
      <c r="H14" s="4">
        <v>2</v>
      </c>
      <c r="I14" s="5">
        <f t="shared" si="1"/>
        <v>0</v>
      </c>
      <c r="AE14" s="6">
        <f t="shared" si="2"/>
        <v>1000</v>
      </c>
      <c r="AF14" s="6">
        <f t="shared" si="3"/>
        <v>0</v>
      </c>
      <c r="AG14" s="6">
        <f t="shared" si="7"/>
        <v>1000</v>
      </c>
      <c r="AH14" s="6">
        <f t="shared" si="4"/>
        <v>0</v>
      </c>
      <c r="AI14" s="6">
        <f t="shared" si="5"/>
        <v>10000</v>
      </c>
      <c r="AJ14" s="6">
        <f t="shared" si="6"/>
        <v>0</v>
      </c>
    </row>
    <row r="15" spans="1:36" x14ac:dyDescent="0.25">
      <c r="A15" s="3">
        <v>0</v>
      </c>
      <c r="B15" s="3">
        <v>0</v>
      </c>
      <c r="C15" s="40">
        <v>0</v>
      </c>
      <c r="D15" s="40"/>
      <c r="E15" s="3">
        <v>0</v>
      </c>
      <c r="F15" s="4">
        <f t="shared" si="0"/>
        <v>0</v>
      </c>
      <c r="G15" s="4">
        <v>1</v>
      </c>
      <c r="H15" s="4">
        <v>2</v>
      </c>
      <c r="I15" s="5">
        <f t="shared" si="1"/>
        <v>0</v>
      </c>
      <c r="AE15" s="6">
        <f t="shared" si="2"/>
        <v>1000</v>
      </c>
      <c r="AF15" s="6">
        <f t="shared" si="3"/>
        <v>0</v>
      </c>
      <c r="AG15" s="6">
        <f t="shared" si="7"/>
        <v>1000</v>
      </c>
      <c r="AH15" s="6">
        <f t="shared" si="4"/>
        <v>0</v>
      </c>
      <c r="AI15" s="6">
        <f t="shared" si="5"/>
        <v>10000</v>
      </c>
      <c r="AJ15" s="6">
        <f t="shared" si="6"/>
        <v>0</v>
      </c>
    </row>
    <row r="16" spans="1:36" x14ac:dyDescent="0.25">
      <c r="A16" s="3">
        <v>0</v>
      </c>
      <c r="B16" s="3">
        <v>0</v>
      </c>
      <c r="C16" s="40">
        <v>0</v>
      </c>
      <c r="D16" s="40"/>
      <c r="E16" s="3">
        <v>0</v>
      </c>
      <c r="F16" s="4">
        <f t="shared" si="0"/>
        <v>0</v>
      </c>
      <c r="G16" s="4">
        <v>1</v>
      </c>
      <c r="H16" s="4">
        <v>2</v>
      </c>
      <c r="I16" s="5">
        <f t="shared" si="1"/>
        <v>0</v>
      </c>
      <c r="AE16" s="6">
        <f t="shared" si="2"/>
        <v>1000</v>
      </c>
      <c r="AF16" s="6">
        <f t="shared" si="3"/>
        <v>0</v>
      </c>
      <c r="AG16" s="6">
        <f t="shared" si="7"/>
        <v>1000</v>
      </c>
      <c r="AH16" s="6">
        <f t="shared" si="4"/>
        <v>0</v>
      </c>
      <c r="AI16" s="6">
        <f t="shared" si="5"/>
        <v>10000</v>
      </c>
      <c r="AJ16" s="6">
        <f t="shared" si="6"/>
        <v>0</v>
      </c>
    </row>
    <row r="17" spans="1:36" x14ac:dyDescent="0.25">
      <c r="A17" s="7" t="s">
        <v>1</v>
      </c>
      <c r="B17" s="8">
        <v>0.61</v>
      </c>
      <c r="C17" s="41" t="s">
        <v>2</v>
      </c>
      <c r="D17" s="41"/>
      <c r="E17" s="9">
        <v>0.5</v>
      </c>
      <c r="F17" s="10" t="s">
        <v>3</v>
      </c>
      <c r="G17" s="11">
        <v>115</v>
      </c>
      <c r="H17" s="12"/>
      <c r="I17" s="13">
        <f>SUM(I3:I16)</f>
        <v>10.921000000000001</v>
      </c>
      <c r="AE17" s="6">
        <f>SMALL(AE3:AE16,1)</f>
        <v>39</v>
      </c>
      <c r="AF17" s="6">
        <f>LARGE(AF3:AF16,1)</f>
        <v>50</v>
      </c>
      <c r="AG17" s="6">
        <f>SMALL(AG3:AG16,1)</f>
        <v>198</v>
      </c>
      <c r="AH17" s="6">
        <f>LARGE(AH3:AH16,1)</f>
        <v>250</v>
      </c>
      <c r="AI17" s="6">
        <f>SMALL(AI3:AI16,1)</f>
        <v>2250</v>
      </c>
      <c r="AJ17" s="6">
        <f>LARGE(AJ3:AJ16,1)</f>
        <v>4500</v>
      </c>
    </row>
    <row r="18" spans="1:36" x14ac:dyDescent="0.25">
      <c r="A18" s="43" t="str">
        <f>CONCATENATE("Колличество: ",SUM(F3:F16)," шт., ",SUM(A3:A16)," мест. ","Вес брутто ",ROUND(I17*B17,3),"т, нетто ", ROUND(I17*B17-E17,3),"т")</f>
        <v>Колличество: 285 шт., 3 мест. Вес брутто 6,662т, нетто 6,162т</v>
      </c>
      <c r="B18" s="43"/>
      <c r="C18" s="43"/>
      <c r="D18" s="43"/>
      <c r="E18" s="43"/>
      <c r="F18" s="43"/>
      <c r="G18" s="43"/>
      <c r="H18" s="43"/>
      <c r="I18" s="43"/>
      <c r="K18" t="str">
        <f>IF(I17&gt;0,CONCATENATE(AE18," * ",AG18," * ",AI18),"")</f>
        <v>39-50 * 198-250 * 2250-4500</v>
      </c>
      <c r="AE18" s="14" t="str">
        <f>IF(AE17=AF17,AE17,CONCATENATE(AE17,"-",AF17))</f>
        <v>39-50</v>
      </c>
      <c r="AF18" s="15"/>
      <c r="AG18" s="14" t="str">
        <f t="shared" ref="AG18:AI18" si="8">IF(AG17=AH17,AG17,CONCATENATE(AG17,"-",AH17))</f>
        <v>198-250</v>
      </c>
      <c r="AH18" s="15"/>
      <c r="AI18" s="14" t="str">
        <f t="shared" si="8"/>
        <v>2250-4500</v>
      </c>
      <c r="AJ18" s="15"/>
    </row>
    <row r="20" spans="1:36" x14ac:dyDescent="0.25">
      <c r="A20" s="42" t="s">
        <v>45</v>
      </c>
      <c r="B20" s="42"/>
      <c r="C20" s="42"/>
      <c r="D20" s="42"/>
      <c r="E20" s="42"/>
      <c r="F20" s="42"/>
      <c r="G20" s="42"/>
      <c r="H20" s="42"/>
      <c r="I20" s="42"/>
    </row>
    <row r="21" spans="1:36" x14ac:dyDescent="0.25">
      <c r="A21" s="3">
        <v>0</v>
      </c>
      <c r="B21" s="3">
        <v>0</v>
      </c>
      <c r="C21" s="40">
        <v>0</v>
      </c>
      <c r="D21" s="40"/>
      <c r="E21" s="3">
        <v>0</v>
      </c>
      <c r="F21" s="3">
        <v>0</v>
      </c>
      <c r="G21" s="4">
        <v>1</v>
      </c>
      <c r="H21" s="4">
        <v>2</v>
      </c>
      <c r="I21" s="5">
        <f t="shared" ref="I21:I34" si="9">TRUNC(ROUND(((B21-G21)*(C21-H21)*E21*F21/1000000000),3),3)</f>
        <v>0</v>
      </c>
      <c r="AE21" s="6">
        <f t="shared" ref="AE21:AE34" si="10">IF(B21&gt;0,B21-G21,1000)</f>
        <v>1000</v>
      </c>
      <c r="AF21" s="6">
        <f t="shared" ref="AF21:AF34" si="11">IF(B21&gt;0,B21,0)</f>
        <v>0</v>
      </c>
      <c r="AG21" s="6">
        <f>IF(I21&gt;0,C21-H21,1000)</f>
        <v>1000</v>
      </c>
      <c r="AH21" s="6">
        <f t="shared" ref="AH21:AH34" si="12">IF(I21&gt;0,C21,0)</f>
        <v>0</v>
      </c>
      <c r="AI21" s="6">
        <f t="shared" ref="AI21:AI34" si="13">IF(E21&gt;0,E21,10000)</f>
        <v>10000</v>
      </c>
      <c r="AJ21" s="6">
        <f t="shared" ref="AJ21:AJ34" si="14">IF(E21&gt;0,E21,0)</f>
        <v>0</v>
      </c>
    </row>
    <row r="22" spans="1:36" x14ac:dyDescent="0.25">
      <c r="A22" s="3">
        <v>0</v>
      </c>
      <c r="B22" s="3">
        <v>0</v>
      </c>
      <c r="C22" s="40">
        <v>0</v>
      </c>
      <c r="D22" s="40"/>
      <c r="E22" s="3">
        <v>0</v>
      </c>
      <c r="F22" s="3">
        <v>0</v>
      </c>
      <c r="G22" s="4">
        <v>1</v>
      </c>
      <c r="H22" s="4">
        <v>2</v>
      </c>
      <c r="I22" s="5">
        <f t="shared" si="9"/>
        <v>0</v>
      </c>
      <c r="AE22" s="6">
        <f t="shared" si="10"/>
        <v>1000</v>
      </c>
      <c r="AF22" s="6">
        <f t="shared" si="11"/>
        <v>0</v>
      </c>
      <c r="AG22" s="6">
        <f t="shared" ref="AG22:AG34" si="15">IF(I22&gt;0,C22-H22,1000)</f>
        <v>1000</v>
      </c>
      <c r="AH22" s="6">
        <f t="shared" si="12"/>
        <v>0</v>
      </c>
      <c r="AI22" s="6">
        <f t="shared" si="13"/>
        <v>10000</v>
      </c>
      <c r="AJ22" s="6">
        <f t="shared" si="14"/>
        <v>0</v>
      </c>
    </row>
    <row r="23" spans="1:36" x14ac:dyDescent="0.25">
      <c r="A23" s="3">
        <v>0</v>
      </c>
      <c r="B23" s="3">
        <v>0</v>
      </c>
      <c r="C23" s="40">
        <v>0</v>
      </c>
      <c r="D23" s="40"/>
      <c r="E23" s="3">
        <v>0</v>
      </c>
      <c r="F23" s="3">
        <v>0</v>
      </c>
      <c r="G23" s="4">
        <v>1</v>
      </c>
      <c r="H23" s="4">
        <v>2</v>
      </c>
      <c r="I23" s="5">
        <f t="shared" si="9"/>
        <v>0</v>
      </c>
      <c r="AE23" s="6">
        <f t="shared" si="10"/>
        <v>1000</v>
      </c>
      <c r="AF23" s="6">
        <f t="shared" si="11"/>
        <v>0</v>
      </c>
      <c r="AG23" s="6">
        <f t="shared" si="15"/>
        <v>1000</v>
      </c>
      <c r="AH23" s="6">
        <f t="shared" si="12"/>
        <v>0</v>
      </c>
      <c r="AI23" s="6">
        <f t="shared" si="13"/>
        <v>10000</v>
      </c>
      <c r="AJ23" s="6">
        <f t="shared" si="14"/>
        <v>0</v>
      </c>
    </row>
    <row r="24" spans="1:36" x14ac:dyDescent="0.25">
      <c r="A24" s="3">
        <v>1</v>
      </c>
      <c r="B24" s="3">
        <v>72</v>
      </c>
      <c r="C24" s="40">
        <v>72</v>
      </c>
      <c r="D24" s="40"/>
      <c r="E24" s="3">
        <v>4000</v>
      </c>
      <c r="F24" s="3">
        <v>396</v>
      </c>
      <c r="G24" s="4">
        <v>2</v>
      </c>
      <c r="H24" s="4">
        <v>2</v>
      </c>
      <c r="I24" s="5">
        <f t="shared" si="9"/>
        <v>7.7619999999999996</v>
      </c>
      <c r="AE24" s="6">
        <f t="shared" si="10"/>
        <v>70</v>
      </c>
      <c r="AF24" s="6">
        <f t="shared" si="11"/>
        <v>72</v>
      </c>
      <c r="AG24" s="6">
        <f t="shared" si="15"/>
        <v>70</v>
      </c>
      <c r="AH24" s="6">
        <f t="shared" si="12"/>
        <v>72</v>
      </c>
      <c r="AI24" s="6">
        <f t="shared" si="13"/>
        <v>4000</v>
      </c>
      <c r="AJ24" s="6">
        <f t="shared" si="14"/>
        <v>4000</v>
      </c>
    </row>
    <row r="25" spans="1:36" x14ac:dyDescent="0.25">
      <c r="A25" s="3">
        <v>0</v>
      </c>
      <c r="B25" s="3">
        <v>0</v>
      </c>
      <c r="C25" s="40">
        <v>0</v>
      </c>
      <c r="D25" s="40"/>
      <c r="E25" s="3">
        <v>0</v>
      </c>
      <c r="F25" s="3">
        <v>0</v>
      </c>
      <c r="G25" s="4">
        <v>1</v>
      </c>
      <c r="H25" s="4">
        <v>2</v>
      </c>
      <c r="I25" s="5">
        <f t="shared" si="9"/>
        <v>0</v>
      </c>
      <c r="AE25" s="6">
        <f t="shared" si="10"/>
        <v>1000</v>
      </c>
      <c r="AF25" s="6">
        <f t="shared" si="11"/>
        <v>0</v>
      </c>
      <c r="AG25" s="6">
        <f t="shared" si="15"/>
        <v>1000</v>
      </c>
      <c r="AH25" s="6">
        <f t="shared" si="12"/>
        <v>0</v>
      </c>
      <c r="AI25" s="6">
        <f t="shared" si="13"/>
        <v>10000</v>
      </c>
      <c r="AJ25" s="6">
        <f t="shared" si="14"/>
        <v>0</v>
      </c>
    </row>
    <row r="26" spans="1:36" x14ac:dyDescent="0.25">
      <c r="A26" s="3">
        <v>0</v>
      </c>
      <c r="B26" s="3">
        <v>0</v>
      </c>
      <c r="C26" s="40">
        <v>0</v>
      </c>
      <c r="D26" s="40"/>
      <c r="E26" s="3">
        <v>0</v>
      </c>
      <c r="F26" s="3">
        <v>0</v>
      </c>
      <c r="G26" s="4">
        <v>1</v>
      </c>
      <c r="H26" s="4">
        <v>2</v>
      </c>
      <c r="I26" s="5">
        <f t="shared" si="9"/>
        <v>0</v>
      </c>
      <c r="AE26" s="6">
        <f t="shared" si="10"/>
        <v>1000</v>
      </c>
      <c r="AF26" s="6">
        <f t="shared" si="11"/>
        <v>0</v>
      </c>
      <c r="AG26" s="6">
        <f t="shared" si="15"/>
        <v>1000</v>
      </c>
      <c r="AH26" s="6">
        <f t="shared" si="12"/>
        <v>0</v>
      </c>
      <c r="AI26" s="6">
        <f t="shared" si="13"/>
        <v>10000</v>
      </c>
      <c r="AJ26" s="6">
        <f t="shared" si="14"/>
        <v>0</v>
      </c>
    </row>
    <row r="27" spans="1:36" x14ac:dyDescent="0.25">
      <c r="A27" s="3">
        <v>0</v>
      </c>
      <c r="B27" s="3">
        <v>0</v>
      </c>
      <c r="C27" s="40">
        <v>0</v>
      </c>
      <c r="D27" s="40"/>
      <c r="E27" s="3">
        <v>0</v>
      </c>
      <c r="F27" s="3">
        <v>0</v>
      </c>
      <c r="G27" s="4">
        <v>1</v>
      </c>
      <c r="H27" s="4">
        <v>2</v>
      </c>
      <c r="I27" s="5">
        <f t="shared" si="9"/>
        <v>0</v>
      </c>
      <c r="AE27" s="6">
        <f t="shared" si="10"/>
        <v>1000</v>
      </c>
      <c r="AF27" s="6">
        <f t="shared" si="11"/>
        <v>0</v>
      </c>
      <c r="AG27" s="6">
        <f t="shared" si="15"/>
        <v>1000</v>
      </c>
      <c r="AH27" s="6">
        <f t="shared" si="12"/>
        <v>0</v>
      </c>
      <c r="AI27" s="6">
        <f t="shared" si="13"/>
        <v>10000</v>
      </c>
      <c r="AJ27" s="6">
        <f t="shared" si="14"/>
        <v>0</v>
      </c>
    </row>
    <row r="28" spans="1:36" x14ac:dyDescent="0.25">
      <c r="A28" s="3">
        <v>0</v>
      </c>
      <c r="B28" s="3">
        <v>0</v>
      </c>
      <c r="C28" s="40">
        <v>0</v>
      </c>
      <c r="D28" s="40"/>
      <c r="E28" s="3">
        <v>0</v>
      </c>
      <c r="F28" s="3">
        <v>0</v>
      </c>
      <c r="G28" s="4">
        <v>1</v>
      </c>
      <c r="H28" s="4">
        <v>2</v>
      </c>
      <c r="I28" s="5">
        <f t="shared" si="9"/>
        <v>0</v>
      </c>
      <c r="AE28" s="6">
        <f t="shared" si="10"/>
        <v>1000</v>
      </c>
      <c r="AF28" s="6">
        <f t="shared" si="11"/>
        <v>0</v>
      </c>
      <c r="AG28" s="6">
        <f t="shared" si="15"/>
        <v>1000</v>
      </c>
      <c r="AH28" s="6">
        <f t="shared" si="12"/>
        <v>0</v>
      </c>
      <c r="AI28" s="6">
        <f t="shared" si="13"/>
        <v>10000</v>
      </c>
      <c r="AJ28" s="6">
        <f t="shared" si="14"/>
        <v>0</v>
      </c>
    </row>
    <row r="29" spans="1:36" x14ac:dyDescent="0.25">
      <c r="A29" s="3">
        <v>0</v>
      </c>
      <c r="B29" s="3">
        <v>0</v>
      </c>
      <c r="C29" s="40">
        <v>0</v>
      </c>
      <c r="D29" s="40"/>
      <c r="E29" s="3">
        <v>0</v>
      </c>
      <c r="F29" s="3">
        <v>0</v>
      </c>
      <c r="G29" s="4">
        <v>1</v>
      </c>
      <c r="H29" s="4">
        <v>2</v>
      </c>
      <c r="I29" s="5">
        <f t="shared" si="9"/>
        <v>0</v>
      </c>
      <c r="AE29" s="6">
        <f t="shared" si="10"/>
        <v>1000</v>
      </c>
      <c r="AF29" s="6">
        <f t="shared" si="11"/>
        <v>0</v>
      </c>
      <c r="AG29" s="6">
        <f t="shared" si="15"/>
        <v>1000</v>
      </c>
      <c r="AH29" s="6">
        <f>IF(I29&gt;0,C29,0)</f>
        <v>0</v>
      </c>
      <c r="AI29" s="6">
        <f t="shared" si="13"/>
        <v>10000</v>
      </c>
      <c r="AJ29" s="6">
        <f t="shared" si="14"/>
        <v>0</v>
      </c>
    </row>
    <row r="30" spans="1:36" x14ac:dyDescent="0.25">
      <c r="A30" s="3">
        <v>0</v>
      </c>
      <c r="B30" s="3">
        <v>0</v>
      </c>
      <c r="C30" s="40">
        <v>0</v>
      </c>
      <c r="D30" s="40"/>
      <c r="E30" s="3">
        <v>0</v>
      </c>
      <c r="F30" s="3">
        <v>0</v>
      </c>
      <c r="G30" s="4">
        <v>1</v>
      </c>
      <c r="H30" s="4">
        <v>2</v>
      </c>
      <c r="I30" s="5">
        <f t="shared" si="9"/>
        <v>0</v>
      </c>
      <c r="AE30" s="6">
        <f t="shared" si="10"/>
        <v>1000</v>
      </c>
      <c r="AF30" s="6">
        <f t="shared" si="11"/>
        <v>0</v>
      </c>
      <c r="AG30" s="6">
        <f t="shared" si="15"/>
        <v>1000</v>
      </c>
      <c r="AH30" s="6">
        <f t="shared" si="12"/>
        <v>0</v>
      </c>
      <c r="AI30" s="6">
        <f t="shared" si="13"/>
        <v>10000</v>
      </c>
      <c r="AJ30" s="6">
        <f t="shared" si="14"/>
        <v>0</v>
      </c>
    </row>
    <row r="31" spans="1:36" x14ac:dyDescent="0.25">
      <c r="A31" s="3">
        <v>0</v>
      </c>
      <c r="B31" s="3">
        <v>0</v>
      </c>
      <c r="C31" s="40">
        <v>0</v>
      </c>
      <c r="D31" s="40"/>
      <c r="E31" s="3">
        <v>0</v>
      </c>
      <c r="F31" s="3">
        <v>0</v>
      </c>
      <c r="G31" s="4">
        <v>1</v>
      </c>
      <c r="H31" s="4">
        <v>2</v>
      </c>
      <c r="I31" s="5">
        <f t="shared" si="9"/>
        <v>0</v>
      </c>
      <c r="AE31" s="6">
        <f t="shared" si="10"/>
        <v>1000</v>
      </c>
      <c r="AF31" s="6">
        <f t="shared" si="11"/>
        <v>0</v>
      </c>
      <c r="AG31" s="6">
        <f t="shared" si="15"/>
        <v>1000</v>
      </c>
      <c r="AH31" s="6">
        <f t="shared" si="12"/>
        <v>0</v>
      </c>
      <c r="AI31" s="6">
        <f t="shared" si="13"/>
        <v>10000</v>
      </c>
      <c r="AJ31" s="6">
        <f t="shared" si="14"/>
        <v>0</v>
      </c>
    </row>
    <row r="32" spans="1:36" x14ac:dyDescent="0.25">
      <c r="A32" s="3">
        <v>0</v>
      </c>
      <c r="B32" s="3">
        <v>0</v>
      </c>
      <c r="C32" s="40">
        <v>0</v>
      </c>
      <c r="D32" s="40"/>
      <c r="E32" s="3">
        <v>0</v>
      </c>
      <c r="F32" s="3">
        <v>0</v>
      </c>
      <c r="G32" s="4">
        <v>1</v>
      </c>
      <c r="H32" s="4">
        <v>2</v>
      </c>
      <c r="I32" s="5">
        <f t="shared" si="9"/>
        <v>0</v>
      </c>
      <c r="AE32" s="6">
        <f t="shared" si="10"/>
        <v>1000</v>
      </c>
      <c r="AF32" s="6">
        <f t="shared" si="11"/>
        <v>0</v>
      </c>
      <c r="AG32" s="6">
        <f t="shared" si="15"/>
        <v>1000</v>
      </c>
      <c r="AH32" s="6">
        <f t="shared" si="12"/>
        <v>0</v>
      </c>
      <c r="AI32" s="6">
        <f t="shared" si="13"/>
        <v>10000</v>
      </c>
      <c r="AJ32" s="6">
        <f t="shared" si="14"/>
        <v>0</v>
      </c>
    </row>
    <row r="33" spans="1:36" x14ac:dyDescent="0.25">
      <c r="A33" s="3">
        <v>0</v>
      </c>
      <c r="B33" s="3">
        <v>0</v>
      </c>
      <c r="C33" s="40">
        <v>0</v>
      </c>
      <c r="D33" s="40"/>
      <c r="E33" s="3">
        <v>0</v>
      </c>
      <c r="F33" s="3">
        <v>0</v>
      </c>
      <c r="G33" s="4">
        <v>1</v>
      </c>
      <c r="H33" s="4">
        <v>2</v>
      </c>
      <c r="I33" s="5">
        <f t="shared" si="9"/>
        <v>0</v>
      </c>
      <c r="AE33" s="6">
        <f t="shared" si="10"/>
        <v>1000</v>
      </c>
      <c r="AF33" s="6">
        <f t="shared" si="11"/>
        <v>0</v>
      </c>
      <c r="AG33" s="6">
        <f t="shared" si="15"/>
        <v>1000</v>
      </c>
      <c r="AH33" s="6">
        <f t="shared" si="12"/>
        <v>0</v>
      </c>
      <c r="AI33" s="6">
        <f t="shared" si="13"/>
        <v>10000</v>
      </c>
      <c r="AJ33" s="6">
        <f t="shared" si="14"/>
        <v>0</v>
      </c>
    </row>
    <row r="34" spans="1:36" x14ac:dyDescent="0.25">
      <c r="A34" s="3">
        <v>0</v>
      </c>
      <c r="B34" s="3">
        <v>0</v>
      </c>
      <c r="C34" s="40">
        <v>0</v>
      </c>
      <c r="D34" s="40"/>
      <c r="E34" s="3">
        <v>0</v>
      </c>
      <c r="F34" s="3">
        <v>0</v>
      </c>
      <c r="G34" s="4">
        <v>1</v>
      </c>
      <c r="H34" s="4">
        <v>2</v>
      </c>
      <c r="I34" s="5">
        <f t="shared" si="9"/>
        <v>0</v>
      </c>
      <c r="AE34" s="6">
        <f t="shared" si="10"/>
        <v>1000</v>
      </c>
      <c r="AF34" s="6">
        <f t="shared" si="11"/>
        <v>0</v>
      </c>
      <c r="AG34" s="6">
        <f t="shared" si="15"/>
        <v>1000</v>
      </c>
      <c r="AH34" s="6">
        <f t="shared" si="12"/>
        <v>0</v>
      </c>
      <c r="AI34" s="6">
        <f t="shared" si="13"/>
        <v>10000</v>
      </c>
      <c r="AJ34" s="6">
        <f t="shared" si="14"/>
        <v>0</v>
      </c>
    </row>
    <row r="35" spans="1:36" x14ac:dyDescent="0.25">
      <c r="A35" s="7" t="s">
        <v>1</v>
      </c>
      <c r="B35" s="8">
        <v>0.55000000000000004</v>
      </c>
      <c r="C35" s="41" t="s">
        <v>2</v>
      </c>
      <c r="D35" s="41"/>
      <c r="E35" s="9">
        <v>0.2</v>
      </c>
      <c r="F35" s="10" t="s">
        <v>3</v>
      </c>
      <c r="G35" s="11">
        <v>100</v>
      </c>
      <c r="H35" s="12"/>
      <c r="I35" s="13">
        <f>SUM(I21:I34)</f>
        <v>7.7619999999999996</v>
      </c>
      <c r="AE35" s="6">
        <f>SMALL(AE21:AE34,1)</f>
        <v>70</v>
      </c>
      <c r="AF35" s="6">
        <f>LARGE(AF21:AF34,1)</f>
        <v>72</v>
      </c>
      <c r="AG35" s="6">
        <f>SMALL(AG21:AG34,1)</f>
        <v>70</v>
      </c>
      <c r="AH35" s="6">
        <f>LARGE(AH21:AH34,1)</f>
        <v>72</v>
      </c>
      <c r="AI35" s="6">
        <f>SMALL(AI21:AI34,1)</f>
        <v>4000</v>
      </c>
      <c r="AJ35" s="6">
        <f>LARGE(AJ21:AJ34,1)</f>
        <v>4000</v>
      </c>
    </row>
    <row r="36" spans="1:36" ht="15" customHeight="1" x14ac:dyDescent="0.25">
      <c r="A36" s="43" t="str">
        <f>CONCATENATE("Колличество: ",SUM(F21:F34)," шт., ",SUM(A21:A34)," мест. ","Вес брутто ",ROUND(I35*B35,3),"т, нетто ", ROUND(I35*B35-E35,3),"т")</f>
        <v>Колличество: 396 шт., 1 мест. Вес брутто 4,269т, нетто 4,069т</v>
      </c>
      <c r="B36" s="43"/>
      <c r="C36" s="43"/>
      <c r="D36" s="43"/>
      <c r="E36" s="43"/>
      <c r="F36" s="43"/>
      <c r="G36" s="43"/>
      <c r="H36" s="43"/>
      <c r="I36" s="43"/>
      <c r="K36" t="str">
        <f>IF(I35&gt;0,CONCATENATE(AE36," * ",AG36," * ",AI36),"")</f>
        <v>70-72 * 70-72 * 4000</v>
      </c>
      <c r="AE36" s="14" t="str">
        <f>IF(AE35=AF35,AE35,CONCATENATE(AE35,"-",AF35))</f>
        <v>70-72</v>
      </c>
      <c r="AF36" s="15"/>
      <c r="AG36" s="14" t="str">
        <f t="shared" ref="AG36" si="16">IF(AG35=AH35,AG35,CONCATENATE(AG35,"-",AH35))</f>
        <v>70-72</v>
      </c>
      <c r="AH36" s="15"/>
      <c r="AI36" s="14">
        <f t="shared" ref="AI36" si="17">IF(AI35=AJ35,AI35,CONCATENATE(AI35,"-",AJ35))</f>
        <v>4000</v>
      </c>
    </row>
    <row r="38" spans="1:36" x14ac:dyDescent="0.25">
      <c r="A38" s="42" t="s">
        <v>46</v>
      </c>
      <c r="B38" s="42"/>
      <c r="C38" s="42"/>
      <c r="D38" s="42"/>
      <c r="E38" s="42"/>
      <c r="F38" s="42"/>
      <c r="G38" s="42"/>
      <c r="H38" s="42"/>
      <c r="I38" s="42"/>
      <c r="L38" s="16"/>
    </row>
    <row r="39" spans="1:36" x14ac:dyDescent="0.25">
      <c r="A39" s="3">
        <v>0</v>
      </c>
      <c r="B39" s="17">
        <v>50</v>
      </c>
      <c r="C39" s="3">
        <v>0</v>
      </c>
      <c r="D39" s="3">
        <v>0</v>
      </c>
      <c r="E39" s="17">
        <v>2700</v>
      </c>
      <c r="F39" s="3">
        <v>0</v>
      </c>
      <c r="G39" s="4">
        <v>1</v>
      </c>
      <c r="H39" s="4">
        <v>0</v>
      </c>
      <c r="I39" s="18">
        <v>0</v>
      </c>
      <c r="AE39" s="6">
        <f t="shared" ref="AE39:AE52" si="18">IF(B39&gt;0,B39-G39,1000)</f>
        <v>49</v>
      </c>
      <c r="AF39" s="6">
        <f t="shared" ref="AF39:AF52" si="19">IF(B39&gt;0,B39,0)</f>
        <v>50</v>
      </c>
      <c r="AG39" s="6">
        <f>IF(I39&gt;0,IF(C39&lt;D39,C39-H39,D39-H39),1000)</f>
        <v>1000</v>
      </c>
      <c r="AH39" s="6">
        <f>IF(I39&gt;0,IF(C39&gt;D39,C39-H39,D39-H39),0)</f>
        <v>0</v>
      </c>
      <c r="AI39" s="6">
        <f t="shared" ref="AI39:AI52" si="20">IF(I39&gt;0,E39,10000)</f>
        <v>10000</v>
      </c>
      <c r="AJ39" s="6">
        <f t="shared" ref="AJ39:AJ52" si="21">IF(I39&gt;0,E39,0)</f>
        <v>0</v>
      </c>
    </row>
    <row r="40" spans="1:36" x14ac:dyDescent="0.25">
      <c r="A40" s="3">
        <v>0</v>
      </c>
      <c r="B40" s="17">
        <v>50</v>
      </c>
      <c r="C40" s="3">
        <v>0</v>
      </c>
      <c r="D40" s="3">
        <v>0</v>
      </c>
      <c r="E40" s="17">
        <v>2800</v>
      </c>
      <c r="F40" s="3">
        <v>0</v>
      </c>
      <c r="G40" s="4">
        <v>1</v>
      </c>
      <c r="H40" s="4">
        <v>0</v>
      </c>
      <c r="I40" s="18">
        <v>0</v>
      </c>
      <c r="AE40" s="6">
        <f t="shared" si="18"/>
        <v>49</v>
      </c>
      <c r="AF40" s="6">
        <f t="shared" si="19"/>
        <v>50</v>
      </c>
      <c r="AG40" s="6">
        <f t="shared" ref="AG40:AG52" si="22">IF(I40&gt;0,IF(C40&lt;D40,C40-H40,D40-H40),1000)</f>
        <v>1000</v>
      </c>
      <c r="AH40" s="6">
        <f t="shared" ref="AH40:AH52" si="23">IF(I40&gt;0,IF(C40&gt;D40,C40-H40,D40-H40),0)</f>
        <v>0</v>
      </c>
      <c r="AI40" s="6">
        <f t="shared" si="20"/>
        <v>10000</v>
      </c>
      <c r="AJ40" s="6">
        <f t="shared" si="21"/>
        <v>0</v>
      </c>
    </row>
    <row r="41" spans="1:36" x14ac:dyDescent="0.25">
      <c r="A41" s="3">
        <v>0</v>
      </c>
      <c r="B41" s="17">
        <v>50</v>
      </c>
      <c r="C41" s="3">
        <v>0</v>
      </c>
      <c r="D41" s="3">
        <v>0</v>
      </c>
      <c r="E41" s="17">
        <v>2900</v>
      </c>
      <c r="F41" s="3">
        <v>0</v>
      </c>
      <c r="G41" s="4">
        <v>1</v>
      </c>
      <c r="H41" s="4">
        <v>0</v>
      </c>
      <c r="I41" s="18">
        <v>0</v>
      </c>
      <c r="AE41" s="6">
        <f t="shared" si="18"/>
        <v>49</v>
      </c>
      <c r="AF41" s="6">
        <f t="shared" si="19"/>
        <v>50</v>
      </c>
      <c r="AG41" s="6">
        <f t="shared" si="22"/>
        <v>1000</v>
      </c>
      <c r="AH41" s="6">
        <f t="shared" si="23"/>
        <v>0</v>
      </c>
      <c r="AI41" s="6">
        <f t="shared" si="20"/>
        <v>10000</v>
      </c>
      <c r="AJ41" s="6">
        <f t="shared" si="21"/>
        <v>0</v>
      </c>
    </row>
    <row r="42" spans="1:36" x14ac:dyDescent="0.25">
      <c r="A42" s="3">
        <v>0</v>
      </c>
      <c r="B42" s="17">
        <v>50</v>
      </c>
      <c r="C42" s="3">
        <v>0</v>
      </c>
      <c r="D42" s="3">
        <v>0</v>
      </c>
      <c r="E42" s="17">
        <v>3000</v>
      </c>
      <c r="F42" s="3">
        <v>0</v>
      </c>
      <c r="G42" s="4">
        <v>1</v>
      </c>
      <c r="H42" s="4">
        <v>0</v>
      </c>
      <c r="I42" s="18">
        <v>0</v>
      </c>
      <c r="AE42" s="6">
        <f t="shared" si="18"/>
        <v>49</v>
      </c>
      <c r="AF42" s="6">
        <f t="shared" si="19"/>
        <v>50</v>
      </c>
      <c r="AG42" s="6">
        <f t="shared" si="22"/>
        <v>1000</v>
      </c>
      <c r="AH42" s="6">
        <f t="shared" si="23"/>
        <v>0</v>
      </c>
      <c r="AI42" s="6">
        <f t="shared" si="20"/>
        <v>10000</v>
      </c>
      <c r="AJ42" s="6">
        <f t="shared" si="21"/>
        <v>0</v>
      </c>
    </row>
    <row r="43" spans="1:36" x14ac:dyDescent="0.25">
      <c r="A43" s="3">
        <v>0</v>
      </c>
      <c r="B43" s="17">
        <v>50</v>
      </c>
      <c r="C43" s="3">
        <v>0</v>
      </c>
      <c r="D43" s="3">
        <v>0</v>
      </c>
      <c r="E43" s="17">
        <v>3100</v>
      </c>
      <c r="F43" s="3">
        <v>0</v>
      </c>
      <c r="G43" s="4">
        <v>1</v>
      </c>
      <c r="H43" s="4">
        <v>0</v>
      </c>
      <c r="I43" s="18">
        <v>0</v>
      </c>
      <c r="AE43" s="6">
        <f t="shared" si="18"/>
        <v>49</v>
      </c>
      <c r="AF43" s="6">
        <f t="shared" si="19"/>
        <v>50</v>
      </c>
      <c r="AG43" s="6">
        <f t="shared" si="22"/>
        <v>1000</v>
      </c>
      <c r="AH43" s="6">
        <f t="shared" si="23"/>
        <v>0</v>
      </c>
      <c r="AI43" s="6">
        <f t="shared" si="20"/>
        <v>10000</v>
      </c>
      <c r="AJ43" s="6">
        <f t="shared" si="21"/>
        <v>0</v>
      </c>
    </row>
    <row r="44" spans="1:36" x14ac:dyDescent="0.25">
      <c r="A44" s="3">
        <v>0</v>
      </c>
      <c r="B44" s="17">
        <v>50</v>
      </c>
      <c r="C44" s="3">
        <v>0</v>
      </c>
      <c r="D44" s="3">
        <v>0</v>
      </c>
      <c r="E44" s="17">
        <v>3200</v>
      </c>
      <c r="F44" s="3">
        <v>0</v>
      </c>
      <c r="G44" s="4">
        <v>1</v>
      </c>
      <c r="H44" s="4">
        <v>0</v>
      </c>
      <c r="I44" s="18">
        <v>0</v>
      </c>
      <c r="AE44" s="6">
        <f t="shared" si="18"/>
        <v>49</v>
      </c>
      <c r="AF44" s="6">
        <f t="shared" si="19"/>
        <v>50</v>
      </c>
      <c r="AG44" s="6">
        <f t="shared" si="22"/>
        <v>1000</v>
      </c>
      <c r="AH44" s="6">
        <f t="shared" si="23"/>
        <v>0</v>
      </c>
      <c r="AI44" s="6">
        <f t="shared" si="20"/>
        <v>10000</v>
      </c>
      <c r="AJ44" s="6">
        <f t="shared" si="21"/>
        <v>0</v>
      </c>
    </row>
    <row r="45" spans="1:36" x14ac:dyDescent="0.25">
      <c r="A45" s="3">
        <v>0</v>
      </c>
      <c r="B45" s="17">
        <v>50</v>
      </c>
      <c r="C45" s="3">
        <v>0</v>
      </c>
      <c r="D45" s="3">
        <v>0</v>
      </c>
      <c r="E45" s="17">
        <v>3300</v>
      </c>
      <c r="F45" s="3">
        <v>0</v>
      </c>
      <c r="G45" s="4">
        <v>1</v>
      </c>
      <c r="H45" s="4">
        <v>0</v>
      </c>
      <c r="I45" s="18">
        <v>0</v>
      </c>
      <c r="AE45" s="6">
        <f t="shared" si="18"/>
        <v>49</v>
      </c>
      <c r="AF45" s="6">
        <f t="shared" si="19"/>
        <v>50</v>
      </c>
      <c r="AG45" s="6">
        <f t="shared" si="22"/>
        <v>1000</v>
      </c>
      <c r="AH45" s="6">
        <f t="shared" si="23"/>
        <v>0</v>
      </c>
      <c r="AI45" s="6">
        <f t="shared" si="20"/>
        <v>10000</v>
      </c>
      <c r="AJ45" s="6">
        <f t="shared" si="21"/>
        <v>0</v>
      </c>
    </row>
    <row r="46" spans="1:36" x14ac:dyDescent="0.25">
      <c r="A46" s="3">
        <v>0</v>
      </c>
      <c r="B46" s="17">
        <v>50</v>
      </c>
      <c r="C46" s="3">
        <v>0</v>
      </c>
      <c r="D46" s="3">
        <v>0</v>
      </c>
      <c r="E46" s="17">
        <v>3400</v>
      </c>
      <c r="F46" s="3">
        <v>0</v>
      </c>
      <c r="G46" s="4">
        <v>1</v>
      </c>
      <c r="H46" s="4">
        <v>0</v>
      </c>
      <c r="I46" s="18">
        <v>0</v>
      </c>
      <c r="AE46" s="6">
        <f t="shared" si="18"/>
        <v>49</v>
      </c>
      <c r="AF46" s="6">
        <f t="shared" si="19"/>
        <v>50</v>
      </c>
      <c r="AG46" s="6">
        <f t="shared" si="22"/>
        <v>1000</v>
      </c>
      <c r="AH46" s="6">
        <f t="shared" si="23"/>
        <v>0</v>
      </c>
      <c r="AI46" s="6">
        <f t="shared" si="20"/>
        <v>10000</v>
      </c>
      <c r="AJ46" s="6">
        <f t="shared" si="21"/>
        <v>0</v>
      </c>
    </row>
    <row r="47" spans="1:36" x14ac:dyDescent="0.25">
      <c r="A47" s="3">
        <v>0</v>
      </c>
      <c r="B47" s="17">
        <v>50</v>
      </c>
      <c r="C47" s="3">
        <v>0</v>
      </c>
      <c r="D47" s="3">
        <v>0</v>
      </c>
      <c r="E47" s="17">
        <v>3500</v>
      </c>
      <c r="F47" s="3">
        <v>0</v>
      </c>
      <c r="G47" s="4">
        <v>1</v>
      </c>
      <c r="H47" s="4">
        <v>0</v>
      </c>
      <c r="I47" s="18">
        <v>0</v>
      </c>
      <c r="AE47" s="6">
        <f t="shared" si="18"/>
        <v>49</v>
      </c>
      <c r="AF47" s="6">
        <f t="shared" si="19"/>
        <v>50</v>
      </c>
      <c r="AG47" s="6">
        <f t="shared" si="22"/>
        <v>1000</v>
      </c>
      <c r="AH47" s="6">
        <f t="shared" si="23"/>
        <v>0</v>
      </c>
      <c r="AI47" s="6">
        <f t="shared" si="20"/>
        <v>10000</v>
      </c>
      <c r="AJ47" s="6">
        <f t="shared" si="21"/>
        <v>0</v>
      </c>
    </row>
    <row r="48" spans="1:36" x14ac:dyDescent="0.25">
      <c r="A48" s="3">
        <v>0</v>
      </c>
      <c r="B48" s="17">
        <v>50</v>
      </c>
      <c r="C48" s="3">
        <v>0</v>
      </c>
      <c r="D48" s="3">
        <v>0</v>
      </c>
      <c r="E48" s="17">
        <v>3600</v>
      </c>
      <c r="F48" s="3">
        <v>0</v>
      </c>
      <c r="G48" s="4">
        <v>1</v>
      </c>
      <c r="H48" s="4">
        <v>0</v>
      </c>
      <c r="I48" s="18">
        <v>0</v>
      </c>
      <c r="AE48" s="6">
        <f t="shared" si="18"/>
        <v>49</v>
      </c>
      <c r="AF48" s="6">
        <f t="shared" si="19"/>
        <v>50</v>
      </c>
      <c r="AG48" s="6">
        <f t="shared" si="22"/>
        <v>1000</v>
      </c>
      <c r="AH48" s="6">
        <f t="shared" si="23"/>
        <v>0</v>
      </c>
      <c r="AI48" s="6">
        <f t="shared" si="20"/>
        <v>10000</v>
      </c>
      <c r="AJ48" s="6">
        <f t="shared" si="21"/>
        <v>0</v>
      </c>
    </row>
    <row r="49" spans="1:36" x14ac:dyDescent="0.25">
      <c r="A49" s="3">
        <v>0</v>
      </c>
      <c r="B49" s="17">
        <v>50</v>
      </c>
      <c r="C49" s="3">
        <v>0</v>
      </c>
      <c r="D49" s="3">
        <v>0</v>
      </c>
      <c r="E49" s="17">
        <v>3700</v>
      </c>
      <c r="F49" s="3">
        <v>0</v>
      </c>
      <c r="G49" s="4">
        <v>1</v>
      </c>
      <c r="H49" s="4">
        <v>0</v>
      </c>
      <c r="I49" s="18">
        <v>0</v>
      </c>
      <c r="AE49" s="6">
        <f t="shared" si="18"/>
        <v>49</v>
      </c>
      <c r="AF49" s="6">
        <f t="shared" si="19"/>
        <v>50</v>
      </c>
      <c r="AG49" s="6">
        <f t="shared" si="22"/>
        <v>1000</v>
      </c>
      <c r="AH49" s="6">
        <f t="shared" si="23"/>
        <v>0</v>
      </c>
      <c r="AI49" s="6">
        <f t="shared" si="20"/>
        <v>10000</v>
      </c>
      <c r="AJ49" s="6">
        <f t="shared" si="21"/>
        <v>0</v>
      </c>
    </row>
    <row r="50" spans="1:36" x14ac:dyDescent="0.25">
      <c r="A50" s="3">
        <v>0</v>
      </c>
      <c r="B50" s="17">
        <v>50</v>
      </c>
      <c r="C50" s="3">
        <v>0</v>
      </c>
      <c r="D50" s="3">
        <v>0</v>
      </c>
      <c r="E50" s="17">
        <v>3800</v>
      </c>
      <c r="F50" s="3">
        <v>0</v>
      </c>
      <c r="G50" s="4">
        <v>1</v>
      </c>
      <c r="H50" s="4">
        <v>0</v>
      </c>
      <c r="I50" s="18">
        <v>0</v>
      </c>
      <c r="AE50" s="6">
        <f t="shared" si="18"/>
        <v>49</v>
      </c>
      <c r="AF50" s="6">
        <f t="shared" si="19"/>
        <v>50</v>
      </c>
      <c r="AG50" s="6">
        <f t="shared" si="22"/>
        <v>1000</v>
      </c>
      <c r="AH50" s="6">
        <f t="shared" si="23"/>
        <v>0</v>
      </c>
      <c r="AI50" s="6">
        <f t="shared" si="20"/>
        <v>10000</v>
      </c>
      <c r="AJ50" s="6">
        <f t="shared" si="21"/>
        <v>0</v>
      </c>
    </row>
    <row r="51" spans="1:36" x14ac:dyDescent="0.25">
      <c r="A51" s="3">
        <v>0</v>
      </c>
      <c r="B51" s="17">
        <v>50</v>
      </c>
      <c r="C51" s="3">
        <v>0</v>
      </c>
      <c r="D51" s="3">
        <v>0</v>
      </c>
      <c r="E51" s="17">
        <v>3900</v>
      </c>
      <c r="F51" s="3">
        <v>0</v>
      </c>
      <c r="G51" s="4">
        <v>1</v>
      </c>
      <c r="H51" s="4">
        <v>0</v>
      </c>
      <c r="I51" s="18">
        <v>0</v>
      </c>
      <c r="AE51" s="6">
        <f t="shared" si="18"/>
        <v>49</v>
      </c>
      <c r="AF51" s="6">
        <f t="shared" si="19"/>
        <v>50</v>
      </c>
      <c r="AG51" s="6">
        <f t="shared" si="22"/>
        <v>1000</v>
      </c>
      <c r="AH51" s="6">
        <f t="shared" si="23"/>
        <v>0</v>
      </c>
      <c r="AI51" s="6">
        <f t="shared" si="20"/>
        <v>10000</v>
      </c>
      <c r="AJ51" s="6">
        <f t="shared" si="21"/>
        <v>0</v>
      </c>
    </row>
    <row r="52" spans="1:36" x14ac:dyDescent="0.25">
      <c r="A52" s="3">
        <v>2</v>
      </c>
      <c r="B52" s="17">
        <v>50</v>
      </c>
      <c r="C52" s="3">
        <v>90</v>
      </c>
      <c r="D52" s="3">
        <v>480</v>
      </c>
      <c r="E52" s="17">
        <v>4000</v>
      </c>
      <c r="F52" s="3">
        <v>89</v>
      </c>
      <c r="G52" s="4">
        <v>1</v>
      </c>
      <c r="H52" s="4">
        <v>0</v>
      </c>
      <c r="I52" s="18">
        <v>3.5609999999999999</v>
      </c>
      <c r="AE52" s="6">
        <f t="shared" si="18"/>
        <v>49</v>
      </c>
      <c r="AF52" s="6">
        <f t="shared" si="19"/>
        <v>50</v>
      </c>
      <c r="AG52" s="6">
        <f t="shared" si="22"/>
        <v>90</v>
      </c>
      <c r="AH52" s="6">
        <f t="shared" si="23"/>
        <v>480</v>
      </c>
      <c r="AI52" s="6">
        <f t="shared" si="20"/>
        <v>4000</v>
      </c>
      <c r="AJ52" s="6">
        <f t="shared" si="21"/>
        <v>4000</v>
      </c>
    </row>
    <row r="53" spans="1:36" x14ac:dyDescent="0.25">
      <c r="A53" s="7" t="s">
        <v>1</v>
      </c>
      <c r="B53" s="8">
        <v>0.9</v>
      </c>
      <c r="C53" s="41" t="s">
        <v>2</v>
      </c>
      <c r="D53" s="41"/>
      <c r="E53" s="9">
        <v>0.5</v>
      </c>
      <c r="F53" s="10" t="s">
        <v>3</v>
      </c>
      <c r="G53" s="11">
        <v>130</v>
      </c>
      <c r="H53" s="12"/>
      <c r="I53" s="13">
        <f>SUM(I39:I52)</f>
        <v>3.5609999999999999</v>
      </c>
      <c r="AE53" s="6">
        <f>SMALL(AE39:AE52,1)</f>
        <v>49</v>
      </c>
      <c r="AF53" s="6">
        <f>LARGE(AF39:AF52,1)</f>
        <v>50</v>
      </c>
      <c r="AG53" s="6">
        <f>SMALL(AG39:AG52,1)</f>
        <v>90</v>
      </c>
      <c r="AH53" s="6">
        <f>LARGE(AH39:AH52,1)</f>
        <v>480</v>
      </c>
      <c r="AI53" s="6">
        <f>SMALL(AI39:AI52,1)</f>
        <v>4000</v>
      </c>
      <c r="AJ53" s="6">
        <f>LARGE(AJ39:AJ52,1)</f>
        <v>4000</v>
      </c>
    </row>
    <row r="54" spans="1:36" ht="15" customHeight="1" x14ac:dyDescent="0.25">
      <c r="A54" s="43" t="str">
        <f>CONCATENATE("Колличество: ",SUM(F39:F52)," шт., ",SUM(A39:A52)," мест. ","Вес брутто ",ROUND(I53*B53,3),"т, нетто ", ROUND(I53*B53-E53,3),"т")</f>
        <v>Колличество: 89 шт., 2 мест. Вес брутто 3,205т, нетто 2,705т</v>
      </c>
      <c r="B54" s="43"/>
      <c r="C54" s="43"/>
      <c r="D54" s="43"/>
      <c r="E54" s="43"/>
      <c r="F54" s="43"/>
      <c r="G54" s="43"/>
      <c r="H54" s="43"/>
      <c r="I54" s="43"/>
      <c r="K54" t="str">
        <f>IF(I53&gt;0,CONCATENATE(AE54," * ",AG54," * ",AI54),"")</f>
        <v>49-50 * 90-480 * 4000</v>
      </c>
      <c r="AE54" s="14" t="str">
        <f>IF(AE53=AF53,AE53,CONCATENATE(AE53,"-",AF53))</f>
        <v>49-50</v>
      </c>
      <c r="AF54" s="15"/>
      <c r="AG54" s="14" t="str">
        <f t="shared" ref="AG54" si="24">IF(AG53=AH53,AG53,CONCATENATE(AG53,"-",AH53))</f>
        <v>90-480</v>
      </c>
      <c r="AH54" s="15"/>
      <c r="AI54" s="14">
        <f t="shared" ref="AI54" si="25">IF(AI53=AJ53,AI53,CONCATENATE(AI53,"-",AJ53))</f>
        <v>4000</v>
      </c>
    </row>
    <row r="56" spans="1:36" x14ac:dyDescent="0.25">
      <c r="A56" s="42" t="s">
        <v>47</v>
      </c>
      <c r="B56" s="42"/>
      <c r="C56" s="42"/>
      <c r="D56" s="42"/>
      <c r="E56" s="42"/>
      <c r="F56" s="42"/>
      <c r="G56" s="42"/>
      <c r="H56" s="42"/>
      <c r="I56" s="42"/>
    </row>
    <row r="57" spans="1:36" x14ac:dyDescent="0.25">
      <c r="A57" s="3">
        <v>0</v>
      </c>
      <c r="B57" s="17">
        <v>50</v>
      </c>
      <c r="C57" s="3">
        <v>0</v>
      </c>
      <c r="D57" s="3">
        <v>0</v>
      </c>
      <c r="E57" s="17">
        <v>2700</v>
      </c>
      <c r="F57" s="3">
        <v>0</v>
      </c>
      <c r="G57" s="4">
        <v>1</v>
      </c>
      <c r="H57" s="4">
        <v>2</v>
      </c>
      <c r="I57" s="18">
        <v>0</v>
      </c>
      <c r="AE57" s="6">
        <f t="shared" ref="AE57:AE70" si="26">IF(B57&gt;0,B57-G57,1000)</f>
        <v>49</v>
      </c>
      <c r="AF57" s="6">
        <f t="shared" ref="AF57:AF70" si="27">IF(B57&gt;0,B57,0)</f>
        <v>50</v>
      </c>
      <c r="AG57" s="6">
        <f>IF(I57&gt;0,IF(C57&lt;D57,C57-H57,D57-H57),1000)</f>
        <v>1000</v>
      </c>
      <c r="AH57" s="6">
        <f>IF(I57&gt;0,IF(C57&gt;D57,C57-H57,D57-H57),0)</f>
        <v>0</v>
      </c>
      <c r="AI57" s="6">
        <f t="shared" ref="AI57:AI70" si="28">IF(I57&gt;0,E57,10000)</f>
        <v>10000</v>
      </c>
      <c r="AJ57" s="6">
        <f t="shared" ref="AJ57:AJ70" si="29">IF(I57&gt;0,E57,0)</f>
        <v>0</v>
      </c>
    </row>
    <row r="58" spans="1:36" x14ac:dyDescent="0.25">
      <c r="A58" s="3">
        <v>0</v>
      </c>
      <c r="B58" s="17">
        <v>50</v>
      </c>
      <c r="C58" s="3">
        <v>70</v>
      </c>
      <c r="D58" s="3">
        <v>70</v>
      </c>
      <c r="E58" s="17">
        <v>2800</v>
      </c>
      <c r="F58" s="3">
        <v>5</v>
      </c>
      <c r="G58" s="4">
        <v>1</v>
      </c>
      <c r="H58" s="4">
        <v>2</v>
      </c>
      <c r="I58" s="18">
        <v>0.20100000000000001</v>
      </c>
      <c r="AE58" s="6">
        <f t="shared" si="26"/>
        <v>49</v>
      </c>
      <c r="AF58" s="6">
        <f t="shared" si="27"/>
        <v>50</v>
      </c>
      <c r="AG58" s="6">
        <f t="shared" ref="AG58:AG70" si="30">IF(I58&gt;0,IF(C58&lt;D58,C58-H58,D58-H58),1000)</f>
        <v>68</v>
      </c>
      <c r="AH58" s="6">
        <f t="shared" ref="AH58:AH70" si="31">IF(I58&gt;0,IF(C58&gt;D58,C58-H58,D58-H58),0)</f>
        <v>68</v>
      </c>
      <c r="AI58" s="6">
        <f t="shared" si="28"/>
        <v>2800</v>
      </c>
      <c r="AJ58" s="6">
        <f t="shared" si="29"/>
        <v>2800</v>
      </c>
    </row>
    <row r="59" spans="1:36" x14ac:dyDescent="0.25">
      <c r="A59" s="3">
        <v>0</v>
      </c>
      <c r="B59" s="17">
        <v>50</v>
      </c>
      <c r="C59" s="3">
        <v>160</v>
      </c>
      <c r="D59" s="3">
        <v>480</v>
      </c>
      <c r="E59" s="17">
        <v>2900</v>
      </c>
      <c r="F59" s="3">
        <v>10</v>
      </c>
      <c r="G59" s="4">
        <v>1</v>
      </c>
      <c r="H59" s="4">
        <v>2</v>
      </c>
      <c r="I59" s="18">
        <v>0.38900000000000001</v>
      </c>
      <c r="AE59" s="6">
        <f t="shared" si="26"/>
        <v>49</v>
      </c>
      <c r="AF59" s="6">
        <f t="shared" si="27"/>
        <v>50</v>
      </c>
      <c r="AG59" s="6">
        <f t="shared" si="30"/>
        <v>158</v>
      </c>
      <c r="AH59" s="6">
        <f t="shared" si="31"/>
        <v>478</v>
      </c>
      <c r="AI59" s="6">
        <f t="shared" si="28"/>
        <v>2900</v>
      </c>
      <c r="AJ59" s="6">
        <f t="shared" si="29"/>
        <v>2900</v>
      </c>
    </row>
    <row r="60" spans="1:36" x14ac:dyDescent="0.25">
      <c r="A60" s="3">
        <v>1</v>
      </c>
      <c r="B60" s="17">
        <v>50</v>
      </c>
      <c r="C60" s="3">
        <v>150</v>
      </c>
      <c r="D60" s="3">
        <v>360</v>
      </c>
      <c r="E60" s="17">
        <v>3000</v>
      </c>
      <c r="F60" s="3">
        <v>115</v>
      </c>
      <c r="G60" s="4">
        <v>1</v>
      </c>
      <c r="H60" s="4">
        <v>2</v>
      </c>
      <c r="I60" s="18">
        <v>2.375</v>
      </c>
      <c r="AE60" s="6">
        <f t="shared" si="26"/>
        <v>49</v>
      </c>
      <c r="AF60" s="6">
        <f t="shared" si="27"/>
        <v>50</v>
      </c>
      <c r="AG60" s="6">
        <f t="shared" si="30"/>
        <v>148</v>
      </c>
      <c r="AH60" s="6">
        <f t="shared" si="31"/>
        <v>358</v>
      </c>
      <c r="AI60" s="6">
        <f t="shared" si="28"/>
        <v>3000</v>
      </c>
      <c r="AJ60" s="6">
        <f t="shared" si="29"/>
        <v>3000</v>
      </c>
    </row>
    <row r="61" spans="1:36" x14ac:dyDescent="0.25">
      <c r="A61" s="3">
        <v>0</v>
      </c>
      <c r="B61" s="17">
        <v>50</v>
      </c>
      <c r="C61" s="3">
        <v>0</v>
      </c>
      <c r="D61" s="3">
        <v>0</v>
      </c>
      <c r="E61" s="17">
        <v>3100</v>
      </c>
      <c r="F61" s="3">
        <v>0</v>
      </c>
      <c r="G61" s="4">
        <v>1</v>
      </c>
      <c r="H61" s="4">
        <v>2</v>
      </c>
      <c r="I61" s="18">
        <v>0</v>
      </c>
      <c r="AE61" s="6">
        <f t="shared" si="26"/>
        <v>49</v>
      </c>
      <c r="AF61" s="6">
        <f t="shared" si="27"/>
        <v>50</v>
      </c>
      <c r="AG61" s="6">
        <f t="shared" si="30"/>
        <v>1000</v>
      </c>
      <c r="AH61" s="6">
        <f t="shared" si="31"/>
        <v>0</v>
      </c>
      <c r="AI61" s="6">
        <f t="shared" si="28"/>
        <v>10000</v>
      </c>
      <c r="AJ61" s="6">
        <f t="shared" si="29"/>
        <v>0</v>
      </c>
    </row>
    <row r="62" spans="1:36" x14ac:dyDescent="0.25">
      <c r="A62" s="3">
        <v>0</v>
      </c>
      <c r="B62" s="17">
        <v>50</v>
      </c>
      <c r="C62" s="3">
        <v>0</v>
      </c>
      <c r="D62" s="3">
        <v>0</v>
      </c>
      <c r="E62" s="17">
        <v>3200</v>
      </c>
      <c r="F62" s="3">
        <v>0</v>
      </c>
      <c r="G62" s="4">
        <v>1</v>
      </c>
      <c r="H62" s="4">
        <v>2</v>
      </c>
      <c r="I62" s="18">
        <v>0</v>
      </c>
      <c r="AE62" s="6">
        <f t="shared" si="26"/>
        <v>49</v>
      </c>
      <c r="AF62" s="6">
        <f t="shared" si="27"/>
        <v>50</v>
      </c>
      <c r="AG62" s="6">
        <f t="shared" si="30"/>
        <v>1000</v>
      </c>
      <c r="AH62" s="6">
        <f t="shared" si="31"/>
        <v>0</v>
      </c>
      <c r="AI62" s="6">
        <f t="shared" si="28"/>
        <v>10000</v>
      </c>
      <c r="AJ62" s="6">
        <f t="shared" si="29"/>
        <v>0</v>
      </c>
    </row>
    <row r="63" spans="1:36" x14ac:dyDescent="0.25">
      <c r="A63" s="3">
        <v>0</v>
      </c>
      <c r="B63" s="17">
        <v>50</v>
      </c>
      <c r="C63" s="3">
        <v>0</v>
      </c>
      <c r="D63" s="3">
        <v>0</v>
      </c>
      <c r="E63" s="17">
        <v>3300</v>
      </c>
      <c r="F63" s="3">
        <v>0</v>
      </c>
      <c r="G63" s="4">
        <v>1</v>
      </c>
      <c r="H63" s="4">
        <v>2</v>
      </c>
      <c r="I63" s="18">
        <v>0</v>
      </c>
      <c r="AE63" s="6">
        <f t="shared" si="26"/>
        <v>49</v>
      </c>
      <c r="AF63" s="6">
        <f t="shared" si="27"/>
        <v>50</v>
      </c>
      <c r="AG63" s="6">
        <f t="shared" si="30"/>
        <v>1000</v>
      </c>
      <c r="AH63" s="6">
        <f t="shared" si="31"/>
        <v>0</v>
      </c>
      <c r="AI63" s="6">
        <f t="shared" si="28"/>
        <v>10000</v>
      </c>
      <c r="AJ63" s="6">
        <f t="shared" si="29"/>
        <v>0</v>
      </c>
    </row>
    <row r="64" spans="1:36" x14ac:dyDescent="0.25">
      <c r="A64" s="3">
        <v>0</v>
      </c>
      <c r="B64" s="17">
        <v>50</v>
      </c>
      <c r="C64" s="3">
        <v>0</v>
      </c>
      <c r="D64" s="3">
        <v>0</v>
      </c>
      <c r="E64" s="17">
        <v>3400</v>
      </c>
      <c r="F64" s="3">
        <v>0</v>
      </c>
      <c r="G64" s="4">
        <v>1</v>
      </c>
      <c r="H64" s="4">
        <v>2</v>
      </c>
      <c r="I64" s="18">
        <v>0</v>
      </c>
      <c r="AE64" s="6">
        <f t="shared" si="26"/>
        <v>49</v>
      </c>
      <c r="AF64" s="6">
        <f t="shared" si="27"/>
        <v>50</v>
      </c>
      <c r="AG64" s="6">
        <f t="shared" si="30"/>
        <v>1000</v>
      </c>
      <c r="AH64" s="6">
        <f t="shared" si="31"/>
        <v>0</v>
      </c>
      <c r="AI64" s="6">
        <f t="shared" si="28"/>
        <v>10000</v>
      </c>
      <c r="AJ64" s="6">
        <f t="shared" si="29"/>
        <v>0</v>
      </c>
    </row>
    <row r="65" spans="1:36" x14ac:dyDescent="0.25">
      <c r="A65" s="3">
        <v>0</v>
      </c>
      <c r="B65" s="17">
        <v>50</v>
      </c>
      <c r="C65" s="3">
        <v>0</v>
      </c>
      <c r="D65" s="3">
        <v>0</v>
      </c>
      <c r="E65" s="17">
        <v>3500</v>
      </c>
      <c r="F65" s="3">
        <v>0</v>
      </c>
      <c r="G65" s="4">
        <v>1</v>
      </c>
      <c r="H65" s="4">
        <v>2</v>
      </c>
      <c r="I65" s="18">
        <v>0</v>
      </c>
      <c r="AE65" s="6">
        <f t="shared" si="26"/>
        <v>49</v>
      </c>
      <c r="AF65" s="6">
        <f t="shared" si="27"/>
        <v>50</v>
      </c>
      <c r="AG65" s="6">
        <f t="shared" si="30"/>
        <v>1000</v>
      </c>
      <c r="AH65" s="6">
        <f t="shared" si="31"/>
        <v>0</v>
      </c>
      <c r="AI65" s="6">
        <f t="shared" si="28"/>
        <v>10000</v>
      </c>
      <c r="AJ65" s="6">
        <f t="shared" si="29"/>
        <v>0</v>
      </c>
    </row>
    <row r="66" spans="1:36" x14ac:dyDescent="0.25">
      <c r="A66" s="3">
        <v>0</v>
      </c>
      <c r="B66" s="17">
        <v>50</v>
      </c>
      <c r="C66" s="3">
        <v>0</v>
      </c>
      <c r="D66" s="3">
        <v>0</v>
      </c>
      <c r="E66" s="17">
        <v>3600</v>
      </c>
      <c r="F66" s="3">
        <v>0</v>
      </c>
      <c r="G66" s="4">
        <v>1</v>
      </c>
      <c r="H66" s="4">
        <v>2</v>
      </c>
      <c r="I66" s="18">
        <v>0</v>
      </c>
      <c r="AE66" s="6">
        <f t="shared" si="26"/>
        <v>49</v>
      </c>
      <c r="AF66" s="6">
        <f t="shared" si="27"/>
        <v>50</v>
      </c>
      <c r="AG66" s="6">
        <f t="shared" si="30"/>
        <v>1000</v>
      </c>
      <c r="AH66" s="6">
        <f t="shared" si="31"/>
        <v>0</v>
      </c>
      <c r="AI66" s="6">
        <f t="shared" si="28"/>
        <v>10000</v>
      </c>
      <c r="AJ66" s="6">
        <f t="shared" si="29"/>
        <v>0</v>
      </c>
    </row>
    <row r="67" spans="1:36" x14ac:dyDescent="0.25">
      <c r="A67" s="3">
        <v>0</v>
      </c>
      <c r="B67" s="17">
        <v>50</v>
      </c>
      <c r="C67" s="3">
        <v>0</v>
      </c>
      <c r="D67" s="3">
        <v>0</v>
      </c>
      <c r="E67" s="17">
        <v>3700</v>
      </c>
      <c r="F67" s="3">
        <v>0</v>
      </c>
      <c r="G67" s="4">
        <v>1</v>
      </c>
      <c r="H67" s="4">
        <v>2</v>
      </c>
      <c r="I67" s="18">
        <v>0</v>
      </c>
      <c r="AE67" s="6">
        <f t="shared" si="26"/>
        <v>49</v>
      </c>
      <c r="AF67" s="6">
        <f t="shared" si="27"/>
        <v>50</v>
      </c>
      <c r="AG67" s="6">
        <f t="shared" si="30"/>
        <v>1000</v>
      </c>
      <c r="AH67" s="6">
        <f t="shared" si="31"/>
        <v>0</v>
      </c>
      <c r="AI67" s="6">
        <f t="shared" si="28"/>
        <v>10000</v>
      </c>
      <c r="AJ67" s="6">
        <f t="shared" si="29"/>
        <v>0</v>
      </c>
    </row>
    <row r="68" spans="1:36" x14ac:dyDescent="0.25">
      <c r="A68" s="3">
        <v>0</v>
      </c>
      <c r="B68" s="17">
        <v>50</v>
      </c>
      <c r="C68" s="3">
        <v>0</v>
      </c>
      <c r="D68" s="3">
        <v>0</v>
      </c>
      <c r="E68" s="17">
        <v>3800</v>
      </c>
      <c r="F68" s="3">
        <v>0</v>
      </c>
      <c r="G68" s="4">
        <v>1</v>
      </c>
      <c r="H68" s="4">
        <v>2</v>
      </c>
      <c r="I68" s="18">
        <v>0</v>
      </c>
      <c r="AE68" s="6">
        <f t="shared" si="26"/>
        <v>49</v>
      </c>
      <c r="AF68" s="6">
        <f t="shared" si="27"/>
        <v>50</v>
      </c>
      <c r="AG68" s="6">
        <f t="shared" si="30"/>
        <v>1000</v>
      </c>
      <c r="AH68" s="6">
        <f t="shared" si="31"/>
        <v>0</v>
      </c>
      <c r="AI68" s="6">
        <f t="shared" si="28"/>
        <v>10000</v>
      </c>
      <c r="AJ68" s="6">
        <f t="shared" si="29"/>
        <v>0</v>
      </c>
    </row>
    <row r="69" spans="1:36" x14ac:dyDescent="0.25">
      <c r="A69" s="3">
        <v>0</v>
      </c>
      <c r="B69" s="17">
        <v>50</v>
      </c>
      <c r="C69" s="3">
        <v>0</v>
      </c>
      <c r="D69" s="3">
        <v>0</v>
      </c>
      <c r="E69" s="17">
        <v>3900</v>
      </c>
      <c r="F69" s="3">
        <v>0</v>
      </c>
      <c r="G69" s="4">
        <v>1</v>
      </c>
      <c r="H69" s="4">
        <v>2</v>
      </c>
      <c r="I69" s="18">
        <v>0</v>
      </c>
      <c r="AE69" s="6">
        <f t="shared" si="26"/>
        <v>49</v>
      </c>
      <c r="AF69" s="6">
        <f t="shared" si="27"/>
        <v>50</v>
      </c>
      <c r="AG69" s="6">
        <f t="shared" si="30"/>
        <v>1000</v>
      </c>
      <c r="AH69" s="6">
        <f t="shared" si="31"/>
        <v>0</v>
      </c>
      <c r="AI69" s="6">
        <f t="shared" si="28"/>
        <v>10000</v>
      </c>
      <c r="AJ69" s="6">
        <f t="shared" si="29"/>
        <v>0</v>
      </c>
    </row>
    <row r="70" spans="1:36" x14ac:dyDescent="0.25">
      <c r="A70" s="3">
        <v>0</v>
      </c>
      <c r="B70" s="17">
        <v>50</v>
      </c>
      <c r="C70" s="3">
        <v>0</v>
      </c>
      <c r="D70" s="3">
        <v>0</v>
      </c>
      <c r="E70" s="17">
        <v>4000</v>
      </c>
      <c r="F70" s="3">
        <v>0</v>
      </c>
      <c r="G70" s="4">
        <v>1</v>
      </c>
      <c r="H70" s="4">
        <v>2</v>
      </c>
      <c r="I70" s="18">
        <v>0</v>
      </c>
      <c r="AE70" s="6">
        <f t="shared" si="26"/>
        <v>49</v>
      </c>
      <c r="AF70" s="6">
        <f t="shared" si="27"/>
        <v>50</v>
      </c>
      <c r="AG70" s="6">
        <f t="shared" si="30"/>
        <v>1000</v>
      </c>
      <c r="AH70" s="6">
        <f t="shared" si="31"/>
        <v>0</v>
      </c>
      <c r="AI70" s="6">
        <f t="shared" si="28"/>
        <v>10000</v>
      </c>
      <c r="AJ70" s="6">
        <f t="shared" si="29"/>
        <v>0</v>
      </c>
    </row>
    <row r="71" spans="1:36" x14ac:dyDescent="0.25">
      <c r="A71" s="7" t="s">
        <v>1</v>
      </c>
      <c r="B71" s="8">
        <v>0.8</v>
      </c>
      <c r="C71" s="41" t="s">
        <v>2</v>
      </c>
      <c r="D71" s="41"/>
      <c r="E71" s="9">
        <v>0.4</v>
      </c>
      <c r="F71" s="10" t="s">
        <v>3</v>
      </c>
      <c r="G71" s="11">
        <v>150</v>
      </c>
      <c r="H71" s="12"/>
      <c r="I71" s="13">
        <f>SUM(I57:I70)</f>
        <v>2.9649999999999999</v>
      </c>
      <c r="AE71" s="6">
        <f>SMALL(AE57:AE70,1)</f>
        <v>49</v>
      </c>
      <c r="AF71" s="6">
        <f>LARGE(AF57:AF70,1)</f>
        <v>50</v>
      </c>
      <c r="AG71" s="6">
        <f>SMALL(AG57:AG70,1)</f>
        <v>68</v>
      </c>
      <c r="AH71" s="6">
        <f>LARGE(AH57:AH70,1)</f>
        <v>478</v>
      </c>
      <c r="AI71" s="6">
        <f>SMALL(AI57:AI70,1)</f>
        <v>2800</v>
      </c>
      <c r="AJ71" s="6">
        <f>LARGE(AJ57:AJ70,1)</f>
        <v>3000</v>
      </c>
    </row>
    <row r="72" spans="1:36" ht="15" customHeight="1" x14ac:dyDescent="0.25">
      <c r="A72" s="43" t="str">
        <f>CONCATENATE("Колличество: ",SUM(F57:F70)," шт., ",SUM(A57:A70)," мест. ","Вес брутто ",ROUND(I71*B71,3),"т, нетто ", ROUND(I71*B71-E71,3),"т")</f>
        <v>Колличество: 130 шт., 1 мест. Вес брутто 2,372т, нетто 1,972т</v>
      </c>
      <c r="B72" s="43"/>
      <c r="C72" s="43"/>
      <c r="D72" s="43"/>
      <c r="E72" s="43"/>
      <c r="F72" s="43"/>
      <c r="G72" s="43"/>
      <c r="H72" s="43"/>
      <c r="I72" s="43"/>
      <c r="K72" t="str">
        <f>IF(I71&gt;0,CONCATENATE(AE72," * ",AG72," * ",AI72),"")</f>
        <v>49-50 * 68-478 * 2800-3000</v>
      </c>
      <c r="AE72" s="14" t="str">
        <f>IF(AE71=AF71,AE71,CONCATENATE(AE71,"-",AF71))</f>
        <v>49-50</v>
      </c>
      <c r="AF72" s="15"/>
      <c r="AG72" s="14" t="str">
        <f t="shared" ref="AG72" si="32">IF(AG71=AH71,AG71,CONCATENATE(AG71,"-",AH71))</f>
        <v>68-478</v>
      </c>
      <c r="AH72" s="15"/>
      <c r="AI72" s="14" t="str">
        <f t="shared" ref="AI72" si="33">IF(AI71=AJ71,AI71,CONCATENATE(AI71,"-",AJ71))</f>
        <v>2800-3000</v>
      </c>
    </row>
    <row r="74" spans="1:36" x14ac:dyDescent="0.25">
      <c r="A74" s="42" t="s">
        <v>50</v>
      </c>
      <c r="B74" s="42"/>
      <c r="C74" s="42"/>
      <c r="D74" s="42"/>
      <c r="E74" s="42"/>
      <c r="F74" s="42"/>
      <c r="G74" s="42"/>
      <c r="H74" s="42"/>
      <c r="I74" s="42"/>
      <c r="L74" s="2"/>
    </row>
    <row r="75" spans="1:36" x14ac:dyDescent="0.25">
      <c r="A75" s="3">
        <v>5</v>
      </c>
      <c r="B75" s="3">
        <v>50</v>
      </c>
      <c r="C75" s="40">
        <v>250</v>
      </c>
      <c r="D75" s="40"/>
      <c r="E75" s="3">
        <v>2250</v>
      </c>
      <c r="F75" s="3">
        <v>730</v>
      </c>
      <c r="G75" s="4">
        <v>0</v>
      </c>
      <c r="H75" s="4">
        <v>0</v>
      </c>
      <c r="I75" s="5">
        <f t="shared" ref="I75:I88" si="34">TRUNC(ROUND(((B75-G75)*(C75-H75)*E75*F75/1000000000),3),3)</f>
        <v>20.530999999999999</v>
      </c>
      <c r="AE75" s="6">
        <f t="shared" ref="AE75:AE83" si="35">IF(B75&gt;0,B75-G75,1000)</f>
        <v>50</v>
      </c>
      <c r="AF75" s="6">
        <f t="shared" ref="AF75:AF83" si="36">IF(B75&gt;0,B75,0)</f>
        <v>50</v>
      </c>
      <c r="AG75" s="6">
        <f>IF(I75&gt;0,C75-H75,1000)</f>
        <v>250</v>
      </c>
      <c r="AH75" s="6">
        <f t="shared" ref="AH75:AH82" si="37">IF(I75&gt;0,C75,0)</f>
        <v>250</v>
      </c>
      <c r="AI75" s="6">
        <f t="shared" ref="AI75:AI83" si="38">IF(I75&gt;0,E75,10000)</f>
        <v>2250</v>
      </c>
      <c r="AJ75" s="6">
        <f t="shared" ref="AJ75:AJ83" si="39">IF(I75&gt;0,E75,0)</f>
        <v>2250</v>
      </c>
    </row>
    <row r="76" spans="1:36" x14ac:dyDescent="0.25">
      <c r="A76" s="3">
        <v>3</v>
      </c>
      <c r="B76" s="3">
        <v>50</v>
      </c>
      <c r="C76" s="40">
        <v>225</v>
      </c>
      <c r="D76" s="40"/>
      <c r="E76" s="3">
        <v>2250</v>
      </c>
      <c r="F76" s="3">
        <v>250</v>
      </c>
      <c r="G76" s="4">
        <v>0</v>
      </c>
      <c r="H76" s="4">
        <v>0</v>
      </c>
      <c r="I76" s="5">
        <f t="shared" si="34"/>
        <v>6.3280000000000003</v>
      </c>
      <c r="AE76" s="6">
        <f t="shared" si="35"/>
        <v>50</v>
      </c>
      <c r="AF76" s="6">
        <f t="shared" si="36"/>
        <v>50</v>
      </c>
      <c r="AG76" s="6">
        <f t="shared" ref="AG76:AG83" si="40">IF(I76&gt;0,C76-H76,1000)</f>
        <v>225</v>
      </c>
      <c r="AH76" s="6">
        <f t="shared" si="37"/>
        <v>225</v>
      </c>
      <c r="AI76" s="6">
        <f t="shared" si="38"/>
        <v>2250</v>
      </c>
      <c r="AJ76" s="6">
        <f t="shared" si="39"/>
        <v>2250</v>
      </c>
    </row>
    <row r="77" spans="1:36" x14ac:dyDescent="0.25">
      <c r="A77" s="3">
        <v>0</v>
      </c>
      <c r="B77" s="3">
        <v>0</v>
      </c>
      <c r="C77" s="40">
        <v>0</v>
      </c>
      <c r="D77" s="40"/>
      <c r="E77" s="3">
        <v>0</v>
      </c>
      <c r="F77" s="3">
        <v>0</v>
      </c>
      <c r="G77" s="4">
        <v>0</v>
      </c>
      <c r="H77" s="4">
        <v>0</v>
      </c>
      <c r="I77" s="5">
        <f t="shared" si="34"/>
        <v>0</v>
      </c>
      <c r="AE77" s="6">
        <f t="shared" si="35"/>
        <v>1000</v>
      </c>
      <c r="AF77" s="6">
        <f t="shared" si="36"/>
        <v>0</v>
      </c>
      <c r="AG77" s="6">
        <f t="shared" si="40"/>
        <v>1000</v>
      </c>
      <c r="AH77" s="6">
        <f t="shared" si="37"/>
        <v>0</v>
      </c>
      <c r="AI77" s="6">
        <f t="shared" si="38"/>
        <v>10000</v>
      </c>
      <c r="AJ77" s="6">
        <f t="shared" si="39"/>
        <v>0</v>
      </c>
    </row>
    <row r="78" spans="1:36" x14ac:dyDescent="0.25">
      <c r="A78" s="3">
        <v>0</v>
      </c>
      <c r="B78" s="3">
        <v>0</v>
      </c>
      <c r="C78" s="40">
        <v>0</v>
      </c>
      <c r="D78" s="40"/>
      <c r="E78" s="3">
        <v>0</v>
      </c>
      <c r="F78" s="3">
        <v>0</v>
      </c>
      <c r="G78" s="4">
        <v>0</v>
      </c>
      <c r="H78" s="4">
        <v>0</v>
      </c>
      <c r="I78" s="5">
        <f t="shared" si="34"/>
        <v>0</v>
      </c>
      <c r="AE78" s="6">
        <f t="shared" si="35"/>
        <v>1000</v>
      </c>
      <c r="AF78" s="6">
        <f t="shared" si="36"/>
        <v>0</v>
      </c>
      <c r="AG78" s="6">
        <f t="shared" si="40"/>
        <v>1000</v>
      </c>
      <c r="AH78" s="6">
        <f t="shared" si="37"/>
        <v>0</v>
      </c>
      <c r="AI78" s="6">
        <f t="shared" si="38"/>
        <v>10000</v>
      </c>
      <c r="AJ78" s="6">
        <f t="shared" si="39"/>
        <v>0</v>
      </c>
    </row>
    <row r="79" spans="1:36" x14ac:dyDescent="0.25">
      <c r="A79" s="3">
        <v>0</v>
      </c>
      <c r="B79" s="3">
        <v>0</v>
      </c>
      <c r="C79" s="40">
        <v>0</v>
      </c>
      <c r="D79" s="40"/>
      <c r="E79" s="3">
        <v>0</v>
      </c>
      <c r="F79" s="3">
        <v>0</v>
      </c>
      <c r="G79" s="4">
        <v>0</v>
      </c>
      <c r="H79" s="4">
        <v>0</v>
      </c>
      <c r="I79" s="5">
        <f t="shared" si="34"/>
        <v>0</v>
      </c>
      <c r="AE79" s="6">
        <f t="shared" si="35"/>
        <v>1000</v>
      </c>
      <c r="AF79" s="6">
        <f t="shared" si="36"/>
        <v>0</v>
      </c>
      <c r="AG79" s="6">
        <f t="shared" si="40"/>
        <v>1000</v>
      </c>
      <c r="AH79" s="6">
        <f t="shared" si="37"/>
        <v>0</v>
      </c>
      <c r="AI79" s="6">
        <f t="shared" si="38"/>
        <v>10000</v>
      </c>
      <c r="AJ79" s="6">
        <f t="shared" si="39"/>
        <v>0</v>
      </c>
    </row>
    <row r="80" spans="1:36" x14ac:dyDescent="0.25">
      <c r="A80" s="3">
        <v>0</v>
      </c>
      <c r="B80" s="3">
        <v>0</v>
      </c>
      <c r="C80" s="40">
        <v>0</v>
      </c>
      <c r="D80" s="40"/>
      <c r="E80" s="3">
        <v>0</v>
      </c>
      <c r="F80" s="3">
        <v>0</v>
      </c>
      <c r="G80" s="4">
        <v>0</v>
      </c>
      <c r="H80" s="4">
        <v>0</v>
      </c>
      <c r="I80" s="5">
        <f t="shared" si="34"/>
        <v>0</v>
      </c>
      <c r="AE80" s="6">
        <f t="shared" si="35"/>
        <v>1000</v>
      </c>
      <c r="AF80" s="6">
        <f t="shared" si="36"/>
        <v>0</v>
      </c>
      <c r="AG80" s="6">
        <f t="shared" si="40"/>
        <v>1000</v>
      </c>
      <c r="AH80" s="6">
        <f t="shared" si="37"/>
        <v>0</v>
      </c>
      <c r="AI80" s="6">
        <f t="shared" si="38"/>
        <v>10000</v>
      </c>
      <c r="AJ80" s="6">
        <f t="shared" si="39"/>
        <v>0</v>
      </c>
    </row>
    <row r="81" spans="1:36" x14ac:dyDescent="0.25">
      <c r="A81" s="3">
        <v>0</v>
      </c>
      <c r="B81" s="3">
        <v>0</v>
      </c>
      <c r="C81" s="40">
        <v>0</v>
      </c>
      <c r="D81" s="40"/>
      <c r="E81" s="3">
        <v>0</v>
      </c>
      <c r="F81" s="3">
        <v>0</v>
      </c>
      <c r="G81" s="4">
        <v>0</v>
      </c>
      <c r="H81" s="4">
        <v>0</v>
      </c>
      <c r="I81" s="5">
        <f t="shared" si="34"/>
        <v>0</v>
      </c>
      <c r="AE81" s="6">
        <f t="shared" si="35"/>
        <v>1000</v>
      </c>
      <c r="AF81" s="6">
        <f t="shared" si="36"/>
        <v>0</v>
      </c>
      <c r="AG81" s="6">
        <f t="shared" si="40"/>
        <v>1000</v>
      </c>
      <c r="AH81" s="6">
        <f t="shared" si="37"/>
        <v>0</v>
      </c>
      <c r="AI81" s="6">
        <f t="shared" si="38"/>
        <v>10000</v>
      </c>
      <c r="AJ81" s="6">
        <f t="shared" si="39"/>
        <v>0</v>
      </c>
    </row>
    <row r="82" spans="1:36" x14ac:dyDescent="0.25">
      <c r="A82" s="3">
        <v>0</v>
      </c>
      <c r="B82" s="3">
        <v>0</v>
      </c>
      <c r="C82" s="40">
        <v>0</v>
      </c>
      <c r="D82" s="40"/>
      <c r="E82" s="3">
        <v>0</v>
      </c>
      <c r="F82" s="3">
        <v>0</v>
      </c>
      <c r="G82" s="4">
        <v>0</v>
      </c>
      <c r="H82" s="4">
        <v>0</v>
      </c>
      <c r="I82" s="5">
        <f t="shared" si="34"/>
        <v>0</v>
      </c>
      <c r="AE82" s="6">
        <f t="shared" si="35"/>
        <v>1000</v>
      </c>
      <c r="AF82" s="6">
        <f t="shared" si="36"/>
        <v>0</v>
      </c>
      <c r="AG82" s="6">
        <f t="shared" si="40"/>
        <v>1000</v>
      </c>
      <c r="AH82" s="6">
        <f t="shared" si="37"/>
        <v>0</v>
      </c>
      <c r="AI82" s="6">
        <f t="shared" si="38"/>
        <v>10000</v>
      </c>
      <c r="AJ82" s="6">
        <f t="shared" si="39"/>
        <v>0</v>
      </c>
    </row>
    <row r="83" spans="1:36" x14ac:dyDescent="0.25">
      <c r="A83" s="3">
        <v>0</v>
      </c>
      <c r="B83" s="3">
        <v>0</v>
      </c>
      <c r="C83" s="40">
        <v>0</v>
      </c>
      <c r="D83" s="40"/>
      <c r="E83" s="3">
        <v>0</v>
      </c>
      <c r="F83" s="3">
        <v>0</v>
      </c>
      <c r="G83" s="4">
        <v>0</v>
      </c>
      <c r="H83" s="4">
        <v>0</v>
      </c>
      <c r="I83" s="5">
        <f t="shared" si="34"/>
        <v>0</v>
      </c>
      <c r="AE83" s="6">
        <f t="shared" si="35"/>
        <v>1000</v>
      </c>
      <c r="AF83" s="6">
        <f t="shared" si="36"/>
        <v>0</v>
      </c>
      <c r="AG83" s="6">
        <f t="shared" si="40"/>
        <v>1000</v>
      </c>
      <c r="AH83" s="6">
        <f>IF(I83&gt;0,C83,0)</f>
        <v>0</v>
      </c>
      <c r="AI83" s="6">
        <f t="shared" si="38"/>
        <v>10000</v>
      </c>
      <c r="AJ83" s="6">
        <f t="shared" si="39"/>
        <v>0</v>
      </c>
    </row>
    <row r="84" spans="1:36" x14ac:dyDescent="0.25">
      <c r="A84" s="3">
        <v>0</v>
      </c>
      <c r="B84" s="3">
        <v>0</v>
      </c>
      <c r="C84" s="40">
        <v>0</v>
      </c>
      <c r="D84" s="40"/>
      <c r="E84" s="3">
        <v>0</v>
      </c>
      <c r="F84" s="3">
        <v>0</v>
      </c>
      <c r="G84" s="4">
        <v>0</v>
      </c>
      <c r="H84" s="4">
        <v>0</v>
      </c>
      <c r="I84" s="5">
        <f t="shared" si="34"/>
        <v>0</v>
      </c>
      <c r="AE84" s="6">
        <f>SMALL(AE75:AE83,1)</f>
        <v>50</v>
      </c>
      <c r="AF84" s="6">
        <f>LARGE(AF75:AF83,1)</f>
        <v>50</v>
      </c>
      <c r="AG84" s="6">
        <f>SMALL(AG75:AG83,1)</f>
        <v>225</v>
      </c>
      <c r="AH84" s="6">
        <f>LARGE(AH75:AH83,1)</f>
        <v>250</v>
      </c>
      <c r="AI84" s="6">
        <f>SMALL(AI75:AI83,1)</f>
        <v>2250</v>
      </c>
      <c r="AJ84" s="6">
        <f>LARGE(AJ75:AJ83,1)</f>
        <v>2250</v>
      </c>
    </row>
    <row r="85" spans="1:36" x14ac:dyDescent="0.25">
      <c r="A85" s="3">
        <v>0</v>
      </c>
      <c r="B85" s="3">
        <v>0</v>
      </c>
      <c r="C85" s="40">
        <v>0</v>
      </c>
      <c r="D85" s="40"/>
      <c r="E85" s="3">
        <v>0</v>
      </c>
      <c r="F85" s="3">
        <v>0</v>
      </c>
      <c r="G85" s="4">
        <v>0</v>
      </c>
      <c r="H85" s="4">
        <v>0</v>
      </c>
      <c r="I85" s="5">
        <f t="shared" si="34"/>
        <v>0</v>
      </c>
      <c r="AE85" s="14">
        <f>IF(AE84=AF84,AE84,CONCATENATE(AE84,"-",AF84))</f>
        <v>50</v>
      </c>
      <c r="AF85" s="15"/>
      <c r="AG85" s="14" t="str">
        <f t="shared" ref="AG85" si="41">IF(AG84=AH84,AG84,CONCATENATE(AG84,"-",AH84))</f>
        <v>225-250</v>
      </c>
      <c r="AH85" s="15"/>
      <c r="AI85" s="14">
        <f t="shared" ref="AI85" si="42">IF(AI84=AJ84,AI84,CONCATENATE(AI84,"-",AJ84))</f>
        <v>2250</v>
      </c>
    </row>
    <row r="86" spans="1:36" x14ac:dyDescent="0.25">
      <c r="A86" s="3">
        <v>0</v>
      </c>
      <c r="B86" s="3">
        <v>0</v>
      </c>
      <c r="C86" s="40">
        <v>0</v>
      </c>
      <c r="D86" s="40"/>
      <c r="E86" s="3">
        <v>0</v>
      </c>
      <c r="F86" s="3">
        <v>0</v>
      </c>
      <c r="G86" s="4">
        <v>0</v>
      </c>
      <c r="H86" s="4">
        <v>0</v>
      </c>
      <c r="I86" s="5">
        <f t="shared" si="34"/>
        <v>0</v>
      </c>
    </row>
    <row r="87" spans="1:36" x14ac:dyDescent="0.25">
      <c r="A87" s="3">
        <v>0</v>
      </c>
      <c r="B87" s="3">
        <v>0</v>
      </c>
      <c r="C87" s="40">
        <v>0</v>
      </c>
      <c r="D87" s="40"/>
      <c r="E87" s="3">
        <v>0</v>
      </c>
      <c r="F87" s="3">
        <v>0</v>
      </c>
      <c r="G87" s="4">
        <v>0</v>
      </c>
      <c r="H87" s="4">
        <v>0</v>
      </c>
      <c r="I87" s="5">
        <f t="shared" si="34"/>
        <v>0</v>
      </c>
    </row>
    <row r="88" spans="1:36" x14ac:dyDescent="0.25">
      <c r="A88" s="3">
        <v>0</v>
      </c>
      <c r="B88" s="3">
        <v>0</v>
      </c>
      <c r="C88" s="40">
        <v>0</v>
      </c>
      <c r="D88" s="40"/>
      <c r="E88" s="3">
        <v>0</v>
      </c>
      <c r="F88" s="3">
        <v>0</v>
      </c>
      <c r="G88" s="4">
        <v>0</v>
      </c>
      <c r="H88" s="4">
        <v>0</v>
      </c>
      <c r="I88" s="5">
        <f t="shared" si="34"/>
        <v>0</v>
      </c>
    </row>
    <row r="89" spans="1:36" x14ac:dyDescent="0.25">
      <c r="A89" s="7" t="s">
        <v>1</v>
      </c>
      <c r="B89" s="8">
        <v>0.5</v>
      </c>
      <c r="C89" s="41" t="s">
        <v>2</v>
      </c>
      <c r="D89" s="41"/>
      <c r="E89" s="9">
        <v>0</v>
      </c>
      <c r="F89" s="10" t="s">
        <v>3</v>
      </c>
      <c r="G89" s="11">
        <v>285</v>
      </c>
      <c r="H89" s="12"/>
      <c r="I89" s="13">
        <f>SUM(I75:I88)</f>
        <v>26.858999999999998</v>
      </c>
      <c r="K89" t="str">
        <f>IF(I89&gt;0,CONCATENATE(AE85," * ",AG85," * ",AI85),"")</f>
        <v>50 * 225-250 * 2250</v>
      </c>
    </row>
    <row r="90" spans="1:36" ht="15" customHeight="1" x14ac:dyDescent="0.25">
      <c r="A90" s="43" t="str">
        <f>CONCATENATE("Колличество: ",SUM(F75:F88)," шт., ",SUM(A75:A88)," мест. ","Вес брутто ",ROUND(I89*B89,3),"т, нетто ", ROUND(I89*B89-E89,3),"т")</f>
        <v>Колличество: 980 шт., 8 мест. Вес брутто 13,43т, нетто 13,43т</v>
      </c>
      <c r="B90" s="43"/>
      <c r="C90" s="43"/>
      <c r="D90" s="43"/>
      <c r="E90" s="43"/>
      <c r="F90" s="43"/>
      <c r="G90" s="43"/>
      <c r="H90" s="43"/>
      <c r="I90" s="43"/>
    </row>
    <row r="92" spans="1:36" x14ac:dyDescent="0.25">
      <c r="A92" s="42" t="s">
        <v>49</v>
      </c>
      <c r="B92" s="42"/>
      <c r="C92" s="42"/>
      <c r="D92" s="42"/>
      <c r="E92" s="42"/>
      <c r="F92" s="42"/>
      <c r="G92" s="42"/>
      <c r="H92" s="42"/>
      <c r="I92" s="42"/>
      <c r="L92" s="16"/>
    </row>
    <row r="93" spans="1:36" x14ac:dyDescent="0.25">
      <c r="A93" s="3">
        <v>1</v>
      </c>
      <c r="B93" s="3">
        <v>45</v>
      </c>
      <c r="C93" s="40">
        <v>55</v>
      </c>
      <c r="D93" s="40"/>
      <c r="E93" s="3">
        <v>2000</v>
      </c>
      <c r="F93" s="3">
        <v>340</v>
      </c>
      <c r="G93" s="4">
        <v>0</v>
      </c>
      <c r="H93" s="4">
        <v>0</v>
      </c>
      <c r="I93" s="5">
        <f t="shared" ref="I93:I106" si="43">TRUNC(ROUND(((B93-G93)*(C93-H93)*E93*F93/1000000000),3),3)</f>
        <v>1.6830000000000001</v>
      </c>
      <c r="AE93" s="6">
        <f t="shared" ref="AE93:AE101" si="44">IF(B93&gt;0,B93-G93,1000)</f>
        <v>45</v>
      </c>
      <c r="AF93" s="6">
        <f t="shared" ref="AF93:AF101" si="45">IF(B93&gt;0,B93,0)</f>
        <v>45</v>
      </c>
      <c r="AG93" s="6">
        <f>IF(I93&gt;0,C93-H93,1000)</f>
        <v>55</v>
      </c>
      <c r="AH93" s="6">
        <f t="shared" ref="AH93:AH100" si="46">IF(I93&gt;0,C93,0)</f>
        <v>55</v>
      </c>
      <c r="AI93" s="6">
        <f t="shared" ref="AI93:AI101" si="47">IF(I93&gt;0,E93,10000)</f>
        <v>2000</v>
      </c>
      <c r="AJ93" s="6">
        <f t="shared" ref="AJ93:AJ101" si="48">IF(I93&gt;0,E93,0)</f>
        <v>2000</v>
      </c>
    </row>
    <row r="94" spans="1:36" x14ac:dyDescent="0.25">
      <c r="A94" s="3">
        <v>0</v>
      </c>
      <c r="B94" s="3">
        <v>0</v>
      </c>
      <c r="C94" s="40">
        <v>0</v>
      </c>
      <c r="D94" s="40"/>
      <c r="E94" s="3">
        <v>0</v>
      </c>
      <c r="F94" s="3">
        <v>0</v>
      </c>
      <c r="G94" s="4">
        <v>0</v>
      </c>
      <c r="H94" s="4">
        <v>0</v>
      </c>
      <c r="I94" s="5">
        <f t="shared" si="43"/>
        <v>0</v>
      </c>
      <c r="AE94" s="6">
        <f t="shared" si="44"/>
        <v>1000</v>
      </c>
      <c r="AF94" s="6">
        <f t="shared" si="45"/>
        <v>0</v>
      </c>
      <c r="AG94" s="6">
        <f t="shared" ref="AG94:AG101" si="49">IF(I94&gt;0,C94-H94,1000)</f>
        <v>1000</v>
      </c>
      <c r="AH94" s="6">
        <f t="shared" si="46"/>
        <v>0</v>
      </c>
      <c r="AI94" s="6">
        <f t="shared" si="47"/>
        <v>10000</v>
      </c>
      <c r="AJ94" s="6">
        <f t="shared" si="48"/>
        <v>0</v>
      </c>
    </row>
    <row r="95" spans="1:36" x14ac:dyDescent="0.25">
      <c r="A95" s="3">
        <v>0</v>
      </c>
      <c r="B95" s="3">
        <v>0</v>
      </c>
      <c r="C95" s="40">
        <v>0</v>
      </c>
      <c r="D95" s="40"/>
      <c r="E95" s="3">
        <v>0</v>
      </c>
      <c r="F95" s="3">
        <v>0</v>
      </c>
      <c r="G95" s="4">
        <v>0</v>
      </c>
      <c r="H95" s="4">
        <v>0</v>
      </c>
      <c r="I95" s="5">
        <f t="shared" si="43"/>
        <v>0</v>
      </c>
      <c r="AE95" s="6">
        <f t="shared" si="44"/>
        <v>1000</v>
      </c>
      <c r="AF95" s="6">
        <f t="shared" si="45"/>
        <v>0</v>
      </c>
      <c r="AG95" s="6">
        <f t="shared" si="49"/>
        <v>1000</v>
      </c>
      <c r="AH95" s="6">
        <f t="shared" si="46"/>
        <v>0</v>
      </c>
      <c r="AI95" s="6">
        <f t="shared" si="47"/>
        <v>10000</v>
      </c>
      <c r="AJ95" s="6">
        <f t="shared" si="48"/>
        <v>0</v>
      </c>
    </row>
    <row r="96" spans="1:36" x14ac:dyDescent="0.25">
      <c r="A96" s="3">
        <v>0</v>
      </c>
      <c r="B96" s="3">
        <v>0</v>
      </c>
      <c r="C96" s="40">
        <v>0</v>
      </c>
      <c r="D96" s="40"/>
      <c r="E96" s="3">
        <v>0</v>
      </c>
      <c r="F96" s="3">
        <v>0</v>
      </c>
      <c r="G96" s="4">
        <v>0</v>
      </c>
      <c r="H96" s="4">
        <v>0</v>
      </c>
      <c r="I96" s="5">
        <f t="shared" si="43"/>
        <v>0</v>
      </c>
      <c r="AE96" s="6">
        <f t="shared" si="44"/>
        <v>1000</v>
      </c>
      <c r="AF96" s="6">
        <f t="shared" si="45"/>
        <v>0</v>
      </c>
      <c r="AG96" s="6">
        <f t="shared" si="49"/>
        <v>1000</v>
      </c>
      <c r="AH96" s="6">
        <f t="shared" si="46"/>
        <v>0</v>
      </c>
      <c r="AI96" s="6">
        <f t="shared" si="47"/>
        <v>10000</v>
      </c>
      <c r="AJ96" s="6">
        <f t="shared" si="48"/>
        <v>0</v>
      </c>
    </row>
    <row r="97" spans="1:36" x14ac:dyDescent="0.25">
      <c r="A97" s="3">
        <v>0</v>
      </c>
      <c r="B97" s="3">
        <v>0</v>
      </c>
      <c r="C97" s="40">
        <v>0</v>
      </c>
      <c r="D97" s="40"/>
      <c r="E97" s="3">
        <v>0</v>
      </c>
      <c r="F97" s="3">
        <v>0</v>
      </c>
      <c r="G97" s="4">
        <v>0</v>
      </c>
      <c r="H97" s="4">
        <v>0</v>
      </c>
      <c r="I97" s="5">
        <f t="shared" si="43"/>
        <v>0</v>
      </c>
      <c r="AE97" s="6">
        <f t="shared" si="44"/>
        <v>1000</v>
      </c>
      <c r="AF97" s="6">
        <f t="shared" si="45"/>
        <v>0</v>
      </c>
      <c r="AG97" s="6">
        <f t="shared" si="49"/>
        <v>1000</v>
      </c>
      <c r="AH97" s="6">
        <f t="shared" si="46"/>
        <v>0</v>
      </c>
      <c r="AI97" s="6">
        <f t="shared" si="47"/>
        <v>10000</v>
      </c>
      <c r="AJ97" s="6">
        <f t="shared" si="48"/>
        <v>0</v>
      </c>
    </row>
    <row r="98" spans="1:36" x14ac:dyDescent="0.25">
      <c r="A98" s="3">
        <v>0</v>
      </c>
      <c r="B98" s="3">
        <v>0</v>
      </c>
      <c r="C98" s="40">
        <v>0</v>
      </c>
      <c r="D98" s="40"/>
      <c r="E98" s="3">
        <v>0</v>
      </c>
      <c r="F98" s="3">
        <v>0</v>
      </c>
      <c r="G98" s="4">
        <v>0</v>
      </c>
      <c r="H98" s="4">
        <v>0</v>
      </c>
      <c r="I98" s="5">
        <f t="shared" si="43"/>
        <v>0</v>
      </c>
      <c r="AE98" s="6">
        <f t="shared" si="44"/>
        <v>1000</v>
      </c>
      <c r="AF98" s="6">
        <f t="shared" si="45"/>
        <v>0</v>
      </c>
      <c r="AG98" s="6">
        <f t="shared" si="49"/>
        <v>1000</v>
      </c>
      <c r="AH98" s="6">
        <f t="shared" si="46"/>
        <v>0</v>
      </c>
      <c r="AI98" s="6">
        <f t="shared" si="47"/>
        <v>10000</v>
      </c>
      <c r="AJ98" s="6">
        <f t="shared" si="48"/>
        <v>0</v>
      </c>
    </row>
    <row r="99" spans="1:36" x14ac:dyDescent="0.25">
      <c r="A99" s="3">
        <v>0</v>
      </c>
      <c r="B99" s="3">
        <v>0</v>
      </c>
      <c r="C99" s="40">
        <v>0</v>
      </c>
      <c r="D99" s="40"/>
      <c r="E99" s="3">
        <v>0</v>
      </c>
      <c r="F99" s="3">
        <v>0</v>
      </c>
      <c r="G99" s="4">
        <v>0</v>
      </c>
      <c r="H99" s="4">
        <v>0</v>
      </c>
      <c r="I99" s="5">
        <f t="shared" si="43"/>
        <v>0</v>
      </c>
      <c r="AE99" s="6">
        <f t="shared" si="44"/>
        <v>1000</v>
      </c>
      <c r="AF99" s="6">
        <f t="shared" si="45"/>
        <v>0</v>
      </c>
      <c r="AG99" s="6">
        <f t="shared" si="49"/>
        <v>1000</v>
      </c>
      <c r="AH99" s="6">
        <f t="shared" si="46"/>
        <v>0</v>
      </c>
      <c r="AI99" s="6">
        <f t="shared" si="47"/>
        <v>10000</v>
      </c>
      <c r="AJ99" s="6">
        <f t="shared" si="48"/>
        <v>0</v>
      </c>
    </row>
    <row r="100" spans="1:36" x14ac:dyDescent="0.25">
      <c r="A100" s="3">
        <v>0</v>
      </c>
      <c r="B100" s="3">
        <v>0</v>
      </c>
      <c r="C100" s="40">
        <v>0</v>
      </c>
      <c r="D100" s="40"/>
      <c r="E100" s="3">
        <v>0</v>
      </c>
      <c r="F100" s="3">
        <v>0</v>
      </c>
      <c r="G100" s="4">
        <v>0</v>
      </c>
      <c r="H100" s="4">
        <v>0</v>
      </c>
      <c r="I100" s="5">
        <f t="shared" si="43"/>
        <v>0</v>
      </c>
      <c r="AE100" s="6">
        <f t="shared" si="44"/>
        <v>1000</v>
      </c>
      <c r="AF100" s="6">
        <f t="shared" si="45"/>
        <v>0</v>
      </c>
      <c r="AG100" s="6">
        <f t="shared" si="49"/>
        <v>1000</v>
      </c>
      <c r="AH100" s="6">
        <f t="shared" si="46"/>
        <v>0</v>
      </c>
      <c r="AI100" s="6">
        <f t="shared" si="47"/>
        <v>10000</v>
      </c>
      <c r="AJ100" s="6">
        <f t="shared" si="48"/>
        <v>0</v>
      </c>
    </row>
    <row r="101" spans="1:36" x14ac:dyDescent="0.25">
      <c r="A101" s="3">
        <v>0</v>
      </c>
      <c r="B101" s="3">
        <v>0</v>
      </c>
      <c r="C101" s="40">
        <v>0</v>
      </c>
      <c r="D101" s="40"/>
      <c r="E101" s="3">
        <v>0</v>
      </c>
      <c r="F101" s="3">
        <v>0</v>
      </c>
      <c r="G101" s="4">
        <v>0</v>
      </c>
      <c r="H101" s="4">
        <v>0</v>
      </c>
      <c r="I101" s="5">
        <f t="shared" si="43"/>
        <v>0</v>
      </c>
      <c r="AE101" s="6">
        <f t="shared" si="44"/>
        <v>1000</v>
      </c>
      <c r="AF101" s="6">
        <f t="shared" si="45"/>
        <v>0</v>
      </c>
      <c r="AG101" s="6">
        <f t="shared" si="49"/>
        <v>1000</v>
      </c>
      <c r="AH101" s="6">
        <f>IF(I101&gt;0,C101,0)</f>
        <v>0</v>
      </c>
      <c r="AI101" s="6">
        <f t="shared" si="47"/>
        <v>10000</v>
      </c>
      <c r="AJ101" s="6">
        <f t="shared" si="48"/>
        <v>0</v>
      </c>
    </row>
    <row r="102" spans="1:36" x14ac:dyDescent="0.25">
      <c r="A102" s="3">
        <v>0</v>
      </c>
      <c r="B102" s="3">
        <v>0</v>
      </c>
      <c r="C102" s="40">
        <v>0</v>
      </c>
      <c r="D102" s="40"/>
      <c r="E102" s="3">
        <v>0</v>
      </c>
      <c r="F102" s="3">
        <v>0</v>
      </c>
      <c r="G102" s="4">
        <v>0</v>
      </c>
      <c r="H102" s="4">
        <v>0</v>
      </c>
      <c r="I102" s="5">
        <f t="shared" si="43"/>
        <v>0</v>
      </c>
      <c r="AE102" s="6">
        <f>SMALL(AE93:AE101,1)</f>
        <v>45</v>
      </c>
      <c r="AF102" s="6">
        <f>LARGE(AF93:AF101,1)</f>
        <v>45</v>
      </c>
      <c r="AG102" s="6">
        <f>SMALL(AG93:AG101,1)</f>
        <v>55</v>
      </c>
      <c r="AH102" s="6">
        <f>LARGE(AH93:AH101,1)</f>
        <v>55</v>
      </c>
      <c r="AI102" s="6">
        <f>SMALL(AI93:AI101,1)</f>
        <v>2000</v>
      </c>
      <c r="AJ102" s="6">
        <f>LARGE(AJ93:AJ101,1)</f>
        <v>2000</v>
      </c>
    </row>
    <row r="103" spans="1:36" x14ac:dyDescent="0.25">
      <c r="A103" s="3">
        <v>0</v>
      </c>
      <c r="B103" s="3">
        <v>0</v>
      </c>
      <c r="C103" s="40">
        <v>0</v>
      </c>
      <c r="D103" s="40"/>
      <c r="E103" s="3">
        <v>0</v>
      </c>
      <c r="F103" s="3">
        <v>0</v>
      </c>
      <c r="G103" s="4">
        <v>0</v>
      </c>
      <c r="H103" s="4">
        <v>0</v>
      </c>
      <c r="I103" s="5">
        <f t="shared" si="43"/>
        <v>0</v>
      </c>
      <c r="AE103" s="14">
        <f>IF(AE102=AF102,AE102,CONCATENATE(AE102,"-",AF102))</f>
        <v>45</v>
      </c>
      <c r="AF103" s="15"/>
      <c r="AG103" s="14">
        <f t="shared" ref="AG103" si="50">IF(AG102=AH102,AG102,CONCATENATE(AG102,"-",AH102))</f>
        <v>55</v>
      </c>
      <c r="AH103" s="15"/>
      <c r="AI103" s="14">
        <f t="shared" ref="AI103" si="51">IF(AI102=AJ102,AI102,CONCATENATE(AI102,"-",AJ102))</f>
        <v>2000</v>
      </c>
    </row>
    <row r="104" spans="1:36" x14ac:dyDescent="0.25">
      <c r="A104" s="3">
        <v>0</v>
      </c>
      <c r="B104" s="3">
        <v>0</v>
      </c>
      <c r="C104" s="40">
        <v>0</v>
      </c>
      <c r="D104" s="40"/>
      <c r="E104" s="3">
        <v>0</v>
      </c>
      <c r="F104" s="3">
        <v>0</v>
      </c>
      <c r="G104" s="4">
        <v>0</v>
      </c>
      <c r="H104" s="4">
        <v>0</v>
      </c>
      <c r="I104" s="5">
        <f t="shared" si="43"/>
        <v>0</v>
      </c>
    </row>
    <row r="105" spans="1:36" x14ac:dyDescent="0.25">
      <c r="A105" s="3">
        <v>0</v>
      </c>
      <c r="B105" s="3">
        <v>0</v>
      </c>
      <c r="C105" s="40">
        <v>0</v>
      </c>
      <c r="D105" s="40"/>
      <c r="E105" s="3">
        <v>0</v>
      </c>
      <c r="F105" s="3">
        <v>0</v>
      </c>
      <c r="G105" s="4">
        <v>0</v>
      </c>
      <c r="H105" s="4">
        <v>0</v>
      </c>
      <c r="I105" s="5">
        <f t="shared" si="43"/>
        <v>0</v>
      </c>
    </row>
    <row r="106" spans="1:36" x14ac:dyDescent="0.25">
      <c r="A106" s="3">
        <v>0</v>
      </c>
      <c r="B106" s="3">
        <v>0</v>
      </c>
      <c r="C106" s="40">
        <v>0</v>
      </c>
      <c r="D106" s="40"/>
      <c r="E106" s="3">
        <v>0</v>
      </c>
      <c r="F106" s="3">
        <v>0</v>
      </c>
      <c r="G106" s="4">
        <v>0</v>
      </c>
      <c r="H106" s="4">
        <v>0</v>
      </c>
      <c r="I106" s="5">
        <f t="shared" si="43"/>
        <v>0</v>
      </c>
    </row>
    <row r="107" spans="1:36" x14ac:dyDescent="0.25">
      <c r="A107" s="7" t="s">
        <v>1</v>
      </c>
      <c r="B107" s="8">
        <v>0.5</v>
      </c>
      <c r="C107" s="41" t="s">
        <v>2</v>
      </c>
      <c r="D107" s="41"/>
      <c r="E107" s="9">
        <v>0</v>
      </c>
      <c r="F107" s="10" t="s">
        <v>3</v>
      </c>
      <c r="G107" s="11">
        <v>285</v>
      </c>
      <c r="H107" s="12"/>
      <c r="I107" s="13">
        <f>SUM(I93:I106)</f>
        <v>1.6830000000000001</v>
      </c>
      <c r="K107" t="str">
        <f>IF(I107&gt;0,CONCATENATE(AE103," * ",AG103," * ",AI103),"")</f>
        <v>45 * 55 * 2000</v>
      </c>
    </row>
    <row r="108" spans="1:36" ht="15" customHeight="1" x14ac:dyDescent="0.25">
      <c r="A108" s="43" t="str">
        <f>CONCATENATE("Колличество: ",SUM(F93:F106)," шт., ",SUM(A93:A106)," мест. ","Вес брутто ",ROUND(I107*B107,3),"т, нетто ", ROUND(I107*B107-E107,3),"т")</f>
        <v>Колличество: 340 шт., 1 мест. Вес брутто 0,842т, нетто 0,842т</v>
      </c>
      <c r="B108" s="43"/>
      <c r="C108" s="43"/>
      <c r="D108" s="43"/>
      <c r="E108" s="43"/>
      <c r="F108" s="43"/>
      <c r="G108" s="43"/>
      <c r="H108" s="43"/>
      <c r="I108" s="43"/>
    </row>
    <row r="110" spans="1:36" x14ac:dyDescent="0.25">
      <c r="A110" s="42" t="s">
        <v>48</v>
      </c>
      <c r="B110" s="42"/>
      <c r="C110" s="42"/>
      <c r="D110" s="42"/>
      <c r="E110" s="42"/>
      <c r="F110" s="42"/>
      <c r="G110" s="42"/>
      <c r="H110" s="42"/>
      <c r="I110" s="42"/>
      <c r="L110" s="16"/>
    </row>
    <row r="111" spans="1:36" x14ac:dyDescent="0.25">
      <c r="A111" s="3">
        <v>0</v>
      </c>
      <c r="B111" s="3">
        <v>50</v>
      </c>
      <c r="C111" s="40">
        <v>250</v>
      </c>
      <c r="D111" s="40"/>
      <c r="E111" s="3">
        <v>2400</v>
      </c>
      <c r="F111" s="3">
        <v>12</v>
      </c>
      <c r="G111" s="4">
        <v>0</v>
      </c>
      <c r="H111" s="4">
        <v>0</v>
      </c>
      <c r="I111" s="5">
        <f t="shared" ref="I111:I124" si="52">TRUNC(ROUND(((B111-G111)*(C111-H111)*E111*F111/1000000000),3),3)</f>
        <v>0.36</v>
      </c>
      <c r="AE111" s="6">
        <f t="shared" ref="AE111:AE119" si="53">IF(B111&gt;0,B111-G111,1000)</f>
        <v>50</v>
      </c>
      <c r="AF111" s="6">
        <f t="shared" ref="AF111:AF119" si="54">IF(B111&gt;0,B111,0)</f>
        <v>50</v>
      </c>
      <c r="AG111" s="6">
        <f>IF(I111&gt;0,C111-H111,1000)</f>
        <v>250</v>
      </c>
      <c r="AH111" s="6">
        <f t="shared" ref="AH111:AH118" si="55">IF(I111&gt;0,C111,0)</f>
        <v>250</v>
      </c>
      <c r="AI111" s="6">
        <f t="shared" ref="AI111:AI119" si="56">IF(I111&gt;0,E111,10000)</f>
        <v>2400</v>
      </c>
      <c r="AJ111" s="6">
        <f t="shared" ref="AJ111:AJ119" si="57">IF(I111&gt;0,E111,0)</f>
        <v>2400</v>
      </c>
    </row>
    <row r="112" spans="1:36" x14ac:dyDescent="0.25">
      <c r="A112" s="3">
        <v>0</v>
      </c>
      <c r="B112" s="3">
        <v>0</v>
      </c>
      <c r="C112" s="40">
        <v>0</v>
      </c>
      <c r="D112" s="40"/>
      <c r="E112" s="3">
        <v>0</v>
      </c>
      <c r="F112" s="3">
        <v>0</v>
      </c>
      <c r="G112" s="4">
        <v>0</v>
      </c>
      <c r="H112" s="4">
        <v>0</v>
      </c>
      <c r="I112" s="5">
        <f t="shared" si="52"/>
        <v>0</v>
      </c>
      <c r="AE112" s="6">
        <f t="shared" si="53"/>
        <v>1000</v>
      </c>
      <c r="AF112" s="6">
        <f t="shared" si="54"/>
        <v>0</v>
      </c>
      <c r="AG112" s="6">
        <f t="shared" ref="AG112:AG119" si="58">IF(I112&gt;0,C112-H112,1000)</f>
        <v>1000</v>
      </c>
      <c r="AH112" s="6">
        <f t="shared" si="55"/>
        <v>0</v>
      </c>
      <c r="AI112" s="6">
        <f t="shared" si="56"/>
        <v>10000</v>
      </c>
      <c r="AJ112" s="6">
        <f t="shared" si="57"/>
        <v>0</v>
      </c>
    </row>
    <row r="113" spans="1:36" x14ac:dyDescent="0.25">
      <c r="A113" s="3">
        <v>0</v>
      </c>
      <c r="B113" s="3">
        <v>0</v>
      </c>
      <c r="C113" s="40">
        <v>0</v>
      </c>
      <c r="D113" s="40"/>
      <c r="E113" s="3">
        <v>0</v>
      </c>
      <c r="F113" s="3">
        <v>0</v>
      </c>
      <c r="G113" s="4">
        <v>0</v>
      </c>
      <c r="H113" s="4">
        <v>0</v>
      </c>
      <c r="I113" s="5">
        <f t="shared" si="52"/>
        <v>0</v>
      </c>
      <c r="AE113" s="6">
        <f t="shared" si="53"/>
        <v>1000</v>
      </c>
      <c r="AF113" s="6">
        <f t="shared" si="54"/>
        <v>0</v>
      </c>
      <c r="AG113" s="6">
        <f t="shared" si="58"/>
        <v>1000</v>
      </c>
      <c r="AH113" s="6">
        <f t="shared" si="55"/>
        <v>0</v>
      </c>
      <c r="AI113" s="6">
        <f t="shared" si="56"/>
        <v>10000</v>
      </c>
      <c r="AJ113" s="6">
        <f t="shared" si="57"/>
        <v>0</v>
      </c>
    </row>
    <row r="114" spans="1:36" x14ac:dyDescent="0.25">
      <c r="A114" s="3">
        <v>0</v>
      </c>
      <c r="B114" s="3">
        <v>0</v>
      </c>
      <c r="C114" s="40">
        <v>0</v>
      </c>
      <c r="D114" s="40"/>
      <c r="E114" s="3">
        <v>0</v>
      </c>
      <c r="F114" s="3">
        <v>0</v>
      </c>
      <c r="G114" s="4">
        <v>0</v>
      </c>
      <c r="H114" s="4">
        <v>0</v>
      </c>
      <c r="I114" s="5">
        <f t="shared" si="52"/>
        <v>0</v>
      </c>
      <c r="AE114" s="6">
        <f t="shared" si="53"/>
        <v>1000</v>
      </c>
      <c r="AF114" s="6">
        <f t="shared" si="54"/>
        <v>0</v>
      </c>
      <c r="AG114" s="6">
        <f t="shared" si="58"/>
        <v>1000</v>
      </c>
      <c r="AH114" s="6">
        <f t="shared" si="55"/>
        <v>0</v>
      </c>
      <c r="AI114" s="6">
        <f t="shared" si="56"/>
        <v>10000</v>
      </c>
      <c r="AJ114" s="6">
        <f t="shared" si="57"/>
        <v>0</v>
      </c>
    </row>
    <row r="115" spans="1:36" x14ac:dyDescent="0.25">
      <c r="A115" s="3">
        <v>0</v>
      </c>
      <c r="B115" s="3">
        <v>0</v>
      </c>
      <c r="C115" s="40">
        <v>0</v>
      </c>
      <c r="D115" s="40"/>
      <c r="E115" s="3">
        <v>0</v>
      </c>
      <c r="F115" s="3">
        <v>0</v>
      </c>
      <c r="G115" s="4">
        <v>0</v>
      </c>
      <c r="H115" s="4">
        <v>0</v>
      </c>
      <c r="I115" s="5">
        <f t="shared" si="52"/>
        <v>0</v>
      </c>
      <c r="AE115" s="6">
        <f t="shared" si="53"/>
        <v>1000</v>
      </c>
      <c r="AF115" s="6">
        <f t="shared" si="54"/>
        <v>0</v>
      </c>
      <c r="AG115" s="6">
        <f t="shared" si="58"/>
        <v>1000</v>
      </c>
      <c r="AH115" s="6">
        <f t="shared" si="55"/>
        <v>0</v>
      </c>
      <c r="AI115" s="6">
        <f t="shared" si="56"/>
        <v>10000</v>
      </c>
      <c r="AJ115" s="6">
        <f t="shared" si="57"/>
        <v>0</v>
      </c>
    </row>
    <row r="116" spans="1:36" x14ac:dyDescent="0.25">
      <c r="A116" s="3">
        <v>0</v>
      </c>
      <c r="B116" s="3">
        <v>0</v>
      </c>
      <c r="C116" s="40">
        <v>0</v>
      </c>
      <c r="D116" s="40"/>
      <c r="E116" s="3">
        <v>0</v>
      </c>
      <c r="F116" s="3">
        <v>0</v>
      </c>
      <c r="G116" s="4">
        <v>0</v>
      </c>
      <c r="H116" s="4">
        <v>0</v>
      </c>
      <c r="I116" s="5">
        <f t="shared" si="52"/>
        <v>0</v>
      </c>
      <c r="AE116" s="6">
        <f t="shared" si="53"/>
        <v>1000</v>
      </c>
      <c r="AF116" s="6">
        <f t="shared" si="54"/>
        <v>0</v>
      </c>
      <c r="AG116" s="6">
        <f t="shared" si="58"/>
        <v>1000</v>
      </c>
      <c r="AH116" s="6">
        <f t="shared" si="55"/>
        <v>0</v>
      </c>
      <c r="AI116" s="6">
        <f t="shared" si="56"/>
        <v>10000</v>
      </c>
      <c r="AJ116" s="6">
        <f t="shared" si="57"/>
        <v>0</v>
      </c>
    </row>
    <row r="117" spans="1:36" x14ac:dyDescent="0.25">
      <c r="A117" s="3">
        <v>0</v>
      </c>
      <c r="B117" s="3">
        <v>0</v>
      </c>
      <c r="C117" s="40">
        <v>0</v>
      </c>
      <c r="D117" s="40"/>
      <c r="E117" s="3">
        <v>0</v>
      </c>
      <c r="F117" s="3">
        <v>0</v>
      </c>
      <c r="G117" s="4">
        <v>0</v>
      </c>
      <c r="H117" s="4">
        <v>0</v>
      </c>
      <c r="I117" s="5">
        <f t="shared" si="52"/>
        <v>0</v>
      </c>
      <c r="AE117" s="6">
        <f t="shared" si="53"/>
        <v>1000</v>
      </c>
      <c r="AF117" s="6">
        <f t="shared" si="54"/>
        <v>0</v>
      </c>
      <c r="AG117" s="6">
        <f t="shared" si="58"/>
        <v>1000</v>
      </c>
      <c r="AH117" s="6">
        <f t="shared" si="55"/>
        <v>0</v>
      </c>
      <c r="AI117" s="6">
        <f t="shared" si="56"/>
        <v>10000</v>
      </c>
      <c r="AJ117" s="6">
        <f t="shared" si="57"/>
        <v>0</v>
      </c>
    </row>
    <row r="118" spans="1:36" x14ac:dyDescent="0.25">
      <c r="A118" s="3">
        <v>0</v>
      </c>
      <c r="B118" s="3">
        <v>0</v>
      </c>
      <c r="C118" s="40">
        <v>0</v>
      </c>
      <c r="D118" s="40"/>
      <c r="E118" s="3">
        <v>0</v>
      </c>
      <c r="F118" s="3">
        <v>0</v>
      </c>
      <c r="G118" s="4">
        <v>0</v>
      </c>
      <c r="H118" s="4">
        <v>0</v>
      </c>
      <c r="I118" s="5">
        <f t="shared" si="52"/>
        <v>0</v>
      </c>
      <c r="AE118" s="6">
        <f t="shared" si="53"/>
        <v>1000</v>
      </c>
      <c r="AF118" s="6">
        <f t="shared" si="54"/>
        <v>0</v>
      </c>
      <c r="AG118" s="6">
        <f t="shared" si="58"/>
        <v>1000</v>
      </c>
      <c r="AH118" s="6">
        <f t="shared" si="55"/>
        <v>0</v>
      </c>
      <c r="AI118" s="6">
        <f t="shared" si="56"/>
        <v>10000</v>
      </c>
      <c r="AJ118" s="6">
        <f t="shared" si="57"/>
        <v>0</v>
      </c>
    </row>
    <row r="119" spans="1:36" x14ac:dyDescent="0.25">
      <c r="A119" s="3">
        <v>0</v>
      </c>
      <c r="B119" s="3">
        <v>0</v>
      </c>
      <c r="C119" s="40">
        <v>0</v>
      </c>
      <c r="D119" s="40"/>
      <c r="E119" s="3">
        <v>0</v>
      </c>
      <c r="F119" s="3">
        <v>0</v>
      </c>
      <c r="G119" s="4">
        <v>0</v>
      </c>
      <c r="H119" s="4">
        <v>0</v>
      </c>
      <c r="I119" s="5">
        <f t="shared" si="52"/>
        <v>0</v>
      </c>
      <c r="AE119" s="6">
        <f t="shared" si="53"/>
        <v>1000</v>
      </c>
      <c r="AF119" s="6">
        <f t="shared" si="54"/>
        <v>0</v>
      </c>
      <c r="AG119" s="6">
        <f t="shared" si="58"/>
        <v>1000</v>
      </c>
      <c r="AH119" s="6">
        <f>IF(I119&gt;0,C119,0)</f>
        <v>0</v>
      </c>
      <c r="AI119" s="6">
        <f t="shared" si="56"/>
        <v>10000</v>
      </c>
      <c r="AJ119" s="6">
        <f t="shared" si="57"/>
        <v>0</v>
      </c>
    </row>
    <row r="120" spans="1:36" x14ac:dyDescent="0.25">
      <c r="A120" s="3">
        <v>0</v>
      </c>
      <c r="B120" s="3">
        <v>0</v>
      </c>
      <c r="C120" s="40">
        <v>0</v>
      </c>
      <c r="D120" s="40"/>
      <c r="E120" s="3">
        <v>0</v>
      </c>
      <c r="F120" s="3">
        <v>0</v>
      </c>
      <c r="G120" s="4">
        <v>0</v>
      </c>
      <c r="H120" s="4">
        <v>0</v>
      </c>
      <c r="I120" s="5">
        <f t="shared" si="52"/>
        <v>0</v>
      </c>
      <c r="AE120" s="6">
        <f>SMALL(AE111:AE119,1)</f>
        <v>50</v>
      </c>
      <c r="AF120" s="6">
        <f>LARGE(AF111:AF119,1)</f>
        <v>50</v>
      </c>
      <c r="AG120" s="6">
        <f>SMALL(AG111:AG119,1)</f>
        <v>250</v>
      </c>
      <c r="AH120" s="6">
        <f>LARGE(AH111:AH119,1)</f>
        <v>250</v>
      </c>
      <c r="AI120" s="6">
        <f>SMALL(AI111:AI119,1)</f>
        <v>2400</v>
      </c>
      <c r="AJ120" s="6">
        <f>LARGE(AJ111:AJ119,1)</f>
        <v>2400</v>
      </c>
    </row>
    <row r="121" spans="1:36" x14ac:dyDescent="0.25">
      <c r="A121" s="3">
        <v>0</v>
      </c>
      <c r="B121" s="3">
        <v>0</v>
      </c>
      <c r="C121" s="40">
        <v>0</v>
      </c>
      <c r="D121" s="40"/>
      <c r="E121" s="3">
        <v>0</v>
      </c>
      <c r="F121" s="3">
        <v>0</v>
      </c>
      <c r="G121" s="4">
        <v>0</v>
      </c>
      <c r="H121" s="4">
        <v>0</v>
      </c>
      <c r="I121" s="5">
        <f t="shared" si="52"/>
        <v>0</v>
      </c>
      <c r="AE121" s="14">
        <f>IF(AE120=AF120,AE120,CONCATENATE(AE120,"-",AF120))</f>
        <v>50</v>
      </c>
      <c r="AF121" s="15"/>
      <c r="AG121" s="14">
        <f t="shared" ref="AG121" si="59">IF(AG120=AH120,AG120,CONCATENATE(AG120,"-",AH120))</f>
        <v>250</v>
      </c>
      <c r="AH121" s="15"/>
      <c r="AI121" s="14">
        <f t="shared" ref="AI121" si="60">IF(AI120=AJ120,AI120,CONCATENATE(AI120,"-",AJ120))</f>
        <v>2400</v>
      </c>
    </row>
    <row r="122" spans="1:36" x14ac:dyDescent="0.25">
      <c r="A122" s="3">
        <v>0</v>
      </c>
      <c r="B122" s="3">
        <v>0</v>
      </c>
      <c r="C122" s="40">
        <v>0</v>
      </c>
      <c r="D122" s="40"/>
      <c r="E122" s="3">
        <v>0</v>
      </c>
      <c r="F122" s="3">
        <v>0</v>
      </c>
      <c r="G122" s="4">
        <v>0</v>
      </c>
      <c r="H122" s="4">
        <v>0</v>
      </c>
      <c r="I122" s="5">
        <f t="shared" si="52"/>
        <v>0</v>
      </c>
    </row>
    <row r="123" spans="1:36" x14ac:dyDescent="0.25">
      <c r="A123" s="3">
        <v>0</v>
      </c>
      <c r="B123" s="3">
        <v>0</v>
      </c>
      <c r="C123" s="40">
        <v>0</v>
      </c>
      <c r="D123" s="40"/>
      <c r="E123" s="3">
        <v>0</v>
      </c>
      <c r="F123" s="3">
        <v>0</v>
      </c>
      <c r="G123" s="4">
        <v>0</v>
      </c>
      <c r="H123" s="4">
        <v>0</v>
      </c>
      <c r="I123" s="5">
        <f t="shared" si="52"/>
        <v>0</v>
      </c>
    </row>
    <row r="124" spans="1:36" x14ac:dyDescent="0.25">
      <c r="A124" s="3">
        <v>0</v>
      </c>
      <c r="B124" s="3">
        <v>0</v>
      </c>
      <c r="C124" s="40">
        <v>0</v>
      </c>
      <c r="D124" s="40"/>
      <c r="E124" s="3">
        <v>0</v>
      </c>
      <c r="F124" s="3">
        <v>0</v>
      </c>
      <c r="G124" s="4">
        <v>0</v>
      </c>
      <c r="H124" s="4">
        <v>0</v>
      </c>
      <c r="I124" s="5">
        <f t="shared" si="52"/>
        <v>0</v>
      </c>
    </row>
    <row r="125" spans="1:36" x14ac:dyDescent="0.25">
      <c r="A125" s="7" t="s">
        <v>1</v>
      </c>
      <c r="B125" s="8">
        <v>0.5</v>
      </c>
      <c r="C125" s="41" t="s">
        <v>2</v>
      </c>
      <c r="D125" s="41"/>
      <c r="E125" s="9">
        <v>0</v>
      </c>
      <c r="F125" s="10" t="s">
        <v>3</v>
      </c>
      <c r="G125" s="11">
        <v>190</v>
      </c>
      <c r="H125" s="12"/>
      <c r="I125" s="13">
        <f>SUM(I111:I124)</f>
        <v>0.36</v>
      </c>
      <c r="K125" t="str">
        <f>IF(I125&gt;0,CONCATENATE(AE121," * ",AG121," * ",AI121),"")</f>
        <v>50 * 250 * 2400</v>
      </c>
    </row>
    <row r="126" spans="1:36" ht="15" customHeight="1" x14ac:dyDescent="0.25">
      <c r="A126" s="43" t="str">
        <f>CONCATENATE("Колличество: ",SUM(F111:F124)," шт., ",SUM(A111:A124)," мест. ","Вес брутто ",ROUND(I125*B125,3),"т, нетто ", ROUND(I125*B125-E125,3),"т")</f>
        <v>Колличество: 12 шт., 0 мест. Вес брутто 0,18т, нетто 0,18т</v>
      </c>
      <c r="B126" s="43"/>
      <c r="C126" s="43"/>
      <c r="D126" s="43"/>
      <c r="E126" s="43"/>
      <c r="F126" s="43"/>
      <c r="G126" s="43"/>
      <c r="H126" s="43"/>
      <c r="I126" s="43"/>
    </row>
    <row r="128" spans="1:36" x14ac:dyDescent="0.25">
      <c r="A128" s="42" t="s">
        <v>51</v>
      </c>
      <c r="B128" s="42"/>
      <c r="C128" s="42"/>
      <c r="D128" s="42"/>
      <c r="E128" s="42"/>
      <c r="F128" s="42"/>
      <c r="G128" s="42"/>
      <c r="H128" s="42"/>
      <c r="I128" s="42"/>
    </row>
    <row r="129" spans="1:36" x14ac:dyDescent="0.25">
      <c r="A129" s="19">
        <v>1</v>
      </c>
      <c r="B129" s="20">
        <v>13</v>
      </c>
      <c r="C129" s="44">
        <v>90</v>
      </c>
      <c r="D129" s="44"/>
      <c r="E129" s="17" t="s">
        <v>4</v>
      </c>
      <c r="F129" s="3">
        <v>500</v>
      </c>
      <c r="G129" s="4">
        <v>0</v>
      </c>
      <c r="H129" s="4">
        <v>0</v>
      </c>
      <c r="I129" s="5">
        <f>TRUNC(ROUND((B129*C129*2400*F129/1000000000),3),3)</f>
        <v>1.4039999999999999</v>
      </c>
      <c r="AE129" s="6">
        <f>IF(I129&gt;0,B129-G129,1000)</f>
        <v>13</v>
      </c>
      <c r="AF129" s="6">
        <f>IF(I129&gt;0,B129,0)</f>
        <v>13</v>
      </c>
      <c r="AG129" s="6">
        <f>IF(I129&gt;0,C129-H129,1000)</f>
        <v>90</v>
      </c>
      <c r="AH129" s="6">
        <f>IF(I129&gt;0,C129,0)</f>
        <v>90</v>
      </c>
      <c r="AI129" s="6" t="str">
        <f>IF(I129&gt;0,E129,E129)</f>
        <v>2200-2400</v>
      </c>
      <c r="AJ129" s="6" t="str">
        <f>IF(I129&gt;0,E129,E129)</f>
        <v>2200-2400</v>
      </c>
    </row>
    <row r="130" spans="1:36" x14ac:dyDescent="0.25">
      <c r="A130" s="19">
        <v>0</v>
      </c>
      <c r="B130" s="21">
        <v>13</v>
      </c>
      <c r="C130" s="44">
        <v>70</v>
      </c>
      <c r="D130" s="44"/>
      <c r="E130" s="17" t="s">
        <v>4</v>
      </c>
      <c r="F130" s="3">
        <v>40</v>
      </c>
      <c r="G130" s="4">
        <v>0</v>
      </c>
      <c r="H130" s="4">
        <v>0</v>
      </c>
      <c r="I130" s="5">
        <f>TRUNC(ROUND((B130*C130*2250*F130/1000000000),3),3)</f>
        <v>8.2000000000000003E-2</v>
      </c>
      <c r="AE130" s="6">
        <f>IF(I130&gt;0,B130-G130,1000)</f>
        <v>13</v>
      </c>
      <c r="AF130" s="6">
        <f>IF(I130&gt;0,B130,0)</f>
        <v>13</v>
      </c>
      <c r="AG130" s="6">
        <f t="shared" ref="AG130" si="61">IF(I130&gt;0,C130-H130,1000)</f>
        <v>70</v>
      </c>
      <c r="AH130" s="6">
        <f>IF(I130&gt;0,C130,0)</f>
        <v>70</v>
      </c>
      <c r="AI130" s="6" t="str">
        <f>IF(I130&gt;0,E130,E130)</f>
        <v>2200-2400</v>
      </c>
      <c r="AJ130" s="6" t="str">
        <f>IF(I129&gt;0,E130,E130)</f>
        <v>2200-2400</v>
      </c>
    </row>
    <row r="131" spans="1:36" x14ac:dyDescent="0.25">
      <c r="A131" s="7" t="s">
        <v>1</v>
      </c>
      <c r="B131" s="8">
        <v>0.5</v>
      </c>
      <c r="C131" s="41" t="s">
        <v>2</v>
      </c>
      <c r="D131" s="41"/>
      <c r="E131" s="9">
        <v>0.2</v>
      </c>
      <c r="F131" s="10" t="s">
        <v>3</v>
      </c>
      <c r="G131" s="11">
        <v>285</v>
      </c>
      <c r="H131" s="12"/>
      <c r="I131" s="13">
        <f>SUM(I129:I130)</f>
        <v>1.486</v>
      </c>
      <c r="K131" t="str">
        <f>IF(I131&gt;0,CONCATENATE(AE132," * ",AG132," * ",AI132),"")</f>
        <v>13 * 70-90 * 2200-2400</v>
      </c>
      <c r="AE131" s="6">
        <f>SMALL(AE129:AE130,1)</f>
        <v>13</v>
      </c>
      <c r="AF131" s="6">
        <f>LARGE(AF129:AF130,1)</f>
        <v>13</v>
      </c>
      <c r="AG131" s="6">
        <f>SMALL(AG129:AG130,1)</f>
        <v>70</v>
      </c>
      <c r="AH131" s="6">
        <f>LARGE(AH129:AH130,1)</f>
        <v>90</v>
      </c>
      <c r="AI131" s="6" t="str">
        <f>IFERROR(SMALL(AI129:AI130,1),E129)</f>
        <v>2200-2400</v>
      </c>
      <c r="AJ131" s="6" t="str">
        <f>IFERROR(SMALL(AJ129:AJ130,1),E129)</f>
        <v>2200-2400</v>
      </c>
    </row>
    <row r="132" spans="1:36" ht="15" customHeight="1" x14ac:dyDescent="0.25">
      <c r="A132" s="43" t="str">
        <f>CONCATENATE("Колличество: ",SUM(F129:F130)," шт., ",SUM(A129:A130)," мест. ","Вес брутто ",ROUND(I131*B131,3),"т, нетто ", ROUND(I131*B131-E131,3),"т")</f>
        <v>Колличество: 540 шт., 1 мест. Вес брутто 0,743т, нетто 0,543т</v>
      </c>
      <c r="B132" s="43"/>
      <c r="C132" s="43"/>
      <c r="D132" s="43"/>
      <c r="E132" s="43"/>
      <c r="F132" s="43"/>
      <c r="G132" s="43"/>
      <c r="H132" s="43"/>
      <c r="I132" s="43"/>
      <c r="AE132" s="14">
        <f>IF(AE131=AF131,AE131,CONCATENATE(AE131,"-",AF131))</f>
        <v>13</v>
      </c>
      <c r="AF132" s="15"/>
      <c r="AG132" s="14" t="str">
        <f t="shared" ref="AG132" si="62">IF(AG131=AH131,AG131,CONCATENATE(AG131,"-",AH131))</f>
        <v>70-90</v>
      </c>
      <c r="AH132" s="15"/>
      <c r="AI132" s="14" t="str">
        <f>IF(AI131=AJ131,AI131,CONCATENATE(AI131,"-",AJ131))</f>
        <v>2200-2400</v>
      </c>
    </row>
    <row r="134" spans="1:36" x14ac:dyDescent="0.25">
      <c r="A134" s="42" t="s">
        <v>52</v>
      </c>
      <c r="B134" s="42"/>
      <c r="C134" s="42"/>
      <c r="D134" s="42"/>
      <c r="E134" s="42"/>
      <c r="F134" s="42"/>
      <c r="G134" s="42"/>
      <c r="H134" s="42"/>
      <c r="I134" s="42"/>
    </row>
    <row r="135" spans="1:36" x14ac:dyDescent="0.25">
      <c r="A135" s="19">
        <v>0</v>
      </c>
      <c r="B135" s="20">
        <v>13</v>
      </c>
      <c r="C135" s="44">
        <v>90</v>
      </c>
      <c r="D135" s="44"/>
      <c r="E135" s="17" t="s">
        <v>4</v>
      </c>
      <c r="F135" s="3">
        <v>30</v>
      </c>
      <c r="G135" s="4">
        <v>0</v>
      </c>
      <c r="H135" s="4">
        <v>0</v>
      </c>
      <c r="I135" s="5">
        <f>TRUNC(ROUND((B135*C135*2400*F135/1000000000),3),3)</f>
        <v>8.4000000000000005E-2</v>
      </c>
      <c r="AE135" s="6">
        <f>IF(I135&gt;0,B135-G135,1000)</f>
        <v>13</v>
      </c>
      <c r="AF135" s="6">
        <f>IF(I135&gt;0,B135,0)</f>
        <v>13</v>
      </c>
      <c r="AG135" s="6">
        <f>IF(I135&gt;0,C135-H135,1000)</f>
        <v>90</v>
      </c>
      <c r="AH135" s="6">
        <f>IF(I135&gt;0,C135,0)</f>
        <v>90</v>
      </c>
      <c r="AI135" s="6" t="str">
        <f>IF(I135&gt;0,E135,E135)</f>
        <v>2200-2400</v>
      </c>
      <c r="AJ135" s="6" t="str">
        <f>IF(I135&gt;0,E135,E135)</f>
        <v>2200-2400</v>
      </c>
    </row>
    <row r="136" spans="1:36" x14ac:dyDescent="0.25">
      <c r="A136" s="19">
        <v>0</v>
      </c>
      <c r="B136" s="21">
        <v>13</v>
      </c>
      <c r="C136" s="44">
        <v>70</v>
      </c>
      <c r="D136" s="44"/>
      <c r="E136" s="17" t="s">
        <v>4</v>
      </c>
      <c r="F136" s="3">
        <v>10</v>
      </c>
      <c r="G136" s="4">
        <v>0</v>
      </c>
      <c r="H136" s="4">
        <v>0</v>
      </c>
      <c r="I136" s="5">
        <f>TRUNC(ROUND((B136*C136*2400*F136/1000000000),3),3)</f>
        <v>2.1999999999999999E-2</v>
      </c>
      <c r="AE136" s="6">
        <f>IF(I136&gt;0,B136-G136,1000)</f>
        <v>13</v>
      </c>
      <c r="AF136" s="6">
        <f>IF(I136&gt;0,B136,0)</f>
        <v>13</v>
      </c>
      <c r="AG136" s="6">
        <f t="shared" ref="AG136" si="63">IF(I136&gt;0,C136-H136,1000)</f>
        <v>70</v>
      </c>
      <c r="AH136" s="6">
        <f>IF(I136&gt;0,C136,0)</f>
        <v>70</v>
      </c>
      <c r="AI136" s="6" t="str">
        <f>IF(I136&gt;0,E136,E136)</f>
        <v>2200-2400</v>
      </c>
      <c r="AJ136" s="6" t="str">
        <f>IF(I135&gt;0,E136,E136)</f>
        <v>2200-2400</v>
      </c>
    </row>
    <row r="137" spans="1:36" x14ac:dyDescent="0.25">
      <c r="A137" s="7" t="s">
        <v>1</v>
      </c>
      <c r="B137" s="8">
        <v>0.5</v>
      </c>
      <c r="C137" s="41" t="s">
        <v>2</v>
      </c>
      <c r="D137" s="41"/>
      <c r="E137" s="9">
        <v>0</v>
      </c>
      <c r="F137" s="10" t="s">
        <v>3</v>
      </c>
      <c r="G137" s="11">
        <v>285</v>
      </c>
      <c r="H137" s="12"/>
      <c r="I137" s="13">
        <f>SUM(I135:I136)</f>
        <v>0.10600000000000001</v>
      </c>
      <c r="K137" t="str">
        <f>IF(I137&gt;0,CONCATENATE(AE138," * ",AG138," * ",AI138),"")</f>
        <v>13 * 70-90 * 2200-2400</v>
      </c>
      <c r="AE137" s="6">
        <f>SMALL(AE135:AE136,1)</f>
        <v>13</v>
      </c>
      <c r="AF137" s="6">
        <f>LARGE(AF135:AF136,1)</f>
        <v>13</v>
      </c>
      <c r="AG137" s="6">
        <f>SMALL(AG135:AG136,1)</f>
        <v>70</v>
      </c>
      <c r="AH137" s="6">
        <f>LARGE(AH135:AH136,1)</f>
        <v>90</v>
      </c>
      <c r="AI137" s="6" t="str">
        <f>IFERROR(SMALL(AI135:AI136,1),E135)</f>
        <v>2200-2400</v>
      </c>
      <c r="AJ137" s="6" t="str">
        <f>IFERROR(SMALL(AJ135:AJ136,1),E135)</f>
        <v>2200-2400</v>
      </c>
    </row>
    <row r="138" spans="1:36" ht="15" customHeight="1" x14ac:dyDescent="0.25">
      <c r="A138" s="43" t="str">
        <f>CONCATENATE("Колличество: ",SUM(F135:F136)," шт., ",SUM(A135:A136)," мест. ","Вес брутто ",ROUND(I137*B137,3),"т, нетто ", ROUND(I137*B137-E137,3),"т")</f>
        <v>Колличество: 40 шт., 0 мест. Вес брутто 0,053т, нетто 0,053т</v>
      </c>
      <c r="B138" s="43"/>
      <c r="C138" s="43"/>
      <c r="D138" s="43"/>
      <c r="E138" s="43"/>
      <c r="F138" s="43"/>
      <c r="G138" s="43"/>
      <c r="H138" s="43"/>
      <c r="I138" s="43"/>
      <c r="AE138" s="14">
        <f>IF(AE137=AF137,AE137,CONCATENATE(AE137,"-",AF137))</f>
        <v>13</v>
      </c>
      <c r="AF138" s="15"/>
      <c r="AG138" s="14" t="str">
        <f t="shared" ref="AG138" si="64">IF(AG137=AH137,AG137,CONCATENATE(AG137,"-",AH137))</f>
        <v>70-90</v>
      </c>
      <c r="AH138" s="15"/>
      <c r="AI138" s="14" t="str">
        <f>IF(AI137=AJ137,AI137,CONCATENATE(AI137,"-",AJ137))</f>
        <v>2200-2400</v>
      </c>
    </row>
    <row r="140" spans="1:36" x14ac:dyDescent="0.25">
      <c r="A140" s="42" t="s">
        <v>53</v>
      </c>
      <c r="B140" s="42"/>
      <c r="C140" s="42"/>
      <c r="D140" s="42"/>
      <c r="E140" s="42"/>
      <c r="F140" s="42"/>
      <c r="G140" s="42"/>
      <c r="H140" s="42"/>
      <c r="I140" s="42"/>
    </row>
    <row r="141" spans="1:36" x14ac:dyDescent="0.25">
      <c r="A141" s="19">
        <v>0</v>
      </c>
      <c r="B141" s="20">
        <v>13</v>
      </c>
      <c r="C141" s="44">
        <v>90</v>
      </c>
      <c r="D141" s="44"/>
      <c r="E141" s="17" t="s">
        <v>4</v>
      </c>
      <c r="F141" s="3">
        <v>0</v>
      </c>
      <c r="G141" s="4">
        <v>0</v>
      </c>
      <c r="H141" s="4">
        <v>0</v>
      </c>
      <c r="I141" s="5">
        <f>TRUNC(ROUND((B141*C141*2250*F141/1000000000),3),3)</f>
        <v>0</v>
      </c>
      <c r="AE141" s="6">
        <f>IF(I141&gt;0,B141-G141,1000)</f>
        <v>1000</v>
      </c>
      <c r="AF141" s="6">
        <f>IF(I141&gt;0,B141,0)</f>
        <v>0</v>
      </c>
      <c r="AG141" s="6">
        <f>IF(I141&gt;0,C141-H141,1000)</f>
        <v>1000</v>
      </c>
      <c r="AH141" s="6">
        <f>IF(I141&gt;0,C141,0)</f>
        <v>0</v>
      </c>
      <c r="AI141" s="6" t="str">
        <f>IF(I141&gt;0,E141,E141)</f>
        <v>2200-2400</v>
      </c>
      <c r="AJ141" s="6" t="str">
        <f>IF(I141&gt;0,E141,E141)</f>
        <v>2200-2400</v>
      </c>
    </row>
    <row r="142" spans="1:36" x14ac:dyDescent="0.25">
      <c r="A142" s="19">
        <v>0</v>
      </c>
      <c r="B142" s="21">
        <v>13</v>
      </c>
      <c r="C142" s="44">
        <v>70</v>
      </c>
      <c r="D142" s="44"/>
      <c r="E142" s="17" t="s">
        <v>4</v>
      </c>
      <c r="F142" s="3">
        <v>18</v>
      </c>
      <c r="G142" s="4">
        <v>0</v>
      </c>
      <c r="H142" s="4">
        <v>0</v>
      </c>
      <c r="I142" s="5">
        <f>TRUNC(ROUND((B142*C142*2250*F142/1000000000),3),3)</f>
        <v>3.6999999999999998E-2</v>
      </c>
      <c r="AE142" s="6">
        <f>IF(I142&gt;0,B142-G142,1000)</f>
        <v>13</v>
      </c>
      <c r="AF142" s="6">
        <f>IF(I142&gt;0,B142,0)</f>
        <v>13</v>
      </c>
      <c r="AG142" s="6">
        <f t="shared" ref="AG142" si="65">IF(I142&gt;0,C142-H142,1000)</f>
        <v>70</v>
      </c>
      <c r="AH142" s="6">
        <f>IF(I142&gt;0,C142,0)</f>
        <v>70</v>
      </c>
      <c r="AI142" s="6" t="str">
        <f>IF(I142&gt;0,E142,E142)</f>
        <v>2200-2400</v>
      </c>
      <c r="AJ142" s="6" t="str">
        <f>IF(I141&gt;0,E142,E142)</f>
        <v>2200-2400</v>
      </c>
    </row>
    <row r="143" spans="1:36" x14ac:dyDescent="0.25">
      <c r="A143" s="7" t="s">
        <v>1</v>
      </c>
      <c r="B143" s="8">
        <v>0.5</v>
      </c>
      <c r="C143" s="41" t="s">
        <v>2</v>
      </c>
      <c r="D143" s="41"/>
      <c r="E143" s="9">
        <v>0</v>
      </c>
      <c r="F143" s="10" t="s">
        <v>3</v>
      </c>
      <c r="G143" s="11">
        <v>285</v>
      </c>
      <c r="H143" s="12"/>
      <c r="I143" s="13">
        <f>SUM(I141:I142)</f>
        <v>3.6999999999999998E-2</v>
      </c>
      <c r="K143" t="str">
        <f>IF(I143&gt;0,CONCATENATE(AE144," * ",AG144," * ",AI144),"")</f>
        <v>13 * 70 * 2200-2400</v>
      </c>
      <c r="AE143" s="6">
        <f>SMALL(AE141:AE142,1)</f>
        <v>13</v>
      </c>
      <c r="AF143" s="6">
        <f>LARGE(AF141:AF142,1)</f>
        <v>13</v>
      </c>
      <c r="AG143" s="6">
        <f>SMALL(AG141:AG142,1)</f>
        <v>70</v>
      </c>
      <c r="AH143" s="6">
        <f>LARGE(AH141:AH142,1)</f>
        <v>70</v>
      </c>
      <c r="AI143" s="6" t="str">
        <f>IFERROR(SMALL(AI141:AI142,1),E141)</f>
        <v>2200-2400</v>
      </c>
      <c r="AJ143" s="6" t="str">
        <f>IFERROR(SMALL(AJ141:AJ142,1),E141)</f>
        <v>2200-2400</v>
      </c>
    </row>
    <row r="144" spans="1:36" ht="15" customHeight="1" x14ac:dyDescent="0.25">
      <c r="A144" s="43" t="str">
        <f>CONCATENATE("Колличество: ",SUM(F141:F142)," шт., ",SUM(A141:A142)," мест. ","Вес брутто ",ROUND(I143*B143,3),"т, нетто ", ROUND(I143*B143-E143,3),"т")</f>
        <v>Колличество: 18 шт., 0 мест. Вес брутто 0,019т, нетто 0,019т</v>
      </c>
      <c r="B144" s="43"/>
      <c r="C144" s="43"/>
      <c r="D144" s="43"/>
      <c r="E144" s="43"/>
      <c r="F144" s="43"/>
      <c r="G144" s="43"/>
      <c r="H144" s="43"/>
      <c r="I144" s="43"/>
      <c r="AE144" s="14">
        <f>IF(AE143=AF143,AE143,CONCATENATE(AE143,"-",AF143))</f>
        <v>13</v>
      </c>
      <c r="AF144" s="15"/>
      <c r="AG144" s="14">
        <f t="shared" ref="AG144" si="66">IF(AG143=AH143,AG143,CONCATENATE(AG143,"-",AH143))</f>
        <v>70</v>
      </c>
      <c r="AH144" s="15"/>
      <c r="AI144" s="14" t="str">
        <f>IF(AI143=AJ143,AI143,CONCATENATE(AI143,"-",AJ143))</f>
        <v>2200-2400</v>
      </c>
    </row>
    <row r="146" spans="1:36" x14ac:dyDescent="0.25">
      <c r="A146" s="42" t="s">
        <v>54</v>
      </c>
      <c r="B146" s="42"/>
      <c r="C146" s="42"/>
      <c r="D146" s="42"/>
      <c r="E146" s="42"/>
      <c r="F146" s="42"/>
      <c r="G146" s="42"/>
      <c r="H146" s="42"/>
      <c r="I146" s="42"/>
    </row>
    <row r="147" spans="1:36" x14ac:dyDescent="0.25">
      <c r="A147" s="19">
        <v>0</v>
      </c>
      <c r="B147" s="20">
        <v>13</v>
      </c>
      <c r="C147" s="44">
        <v>90</v>
      </c>
      <c r="D147" s="44"/>
      <c r="E147" s="17" t="s">
        <v>4</v>
      </c>
      <c r="F147" s="3">
        <v>200</v>
      </c>
      <c r="G147" s="4">
        <v>0</v>
      </c>
      <c r="H147" s="4">
        <v>0</v>
      </c>
      <c r="I147" s="5">
        <f>TRUNC(ROUND((B147*C147*2250*F147/1000000000),3),3)</f>
        <v>0.52700000000000002</v>
      </c>
      <c r="AE147" s="6">
        <f>IF(I147&gt;0,B147-G147,1000)</f>
        <v>13</v>
      </c>
      <c r="AF147" s="6">
        <f>IF(I147&gt;0,B147,0)</f>
        <v>13</v>
      </c>
      <c r="AG147" s="6">
        <f>IF(I147&gt;0,C147-H147,1000)</f>
        <v>90</v>
      </c>
      <c r="AH147" s="6">
        <f>IF(I147&gt;0,C147,0)</f>
        <v>90</v>
      </c>
      <c r="AI147" s="6" t="str">
        <f>IF(I147&gt;0,E147,E147)</f>
        <v>2200-2400</v>
      </c>
      <c r="AJ147" s="6" t="str">
        <f>IF(I147&gt;0,E147,E147)</f>
        <v>2200-2400</v>
      </c>
    </row>
    <row r="148" spans="1:36" x14ac:dyDescent="0.25">
      <c r="A148" s="19">
        <v>0</v>
      </c>
      <c r="B148" s="21">
        <v>13</v>
      </c>
      <c r="C148" s="44">
        <v>70</v>
      </c>
      <c r="D148" s="44"/>
      <c r="E148" s="17" t="s">
        <v>4</v>
      </c>
      <c r="F148" s="3">
        <v>0</v>
      </c>
      <c r="G148" s="4">
        <v>0</v>
      </c>
      <c r="H148" s="4">
        <v>0</v>
      </c>
      <c r="I148" s="5">
        <f>TRUNC(ROUND((B148*C148*2250*F148/1000000000),3),3)</f>
        <v>0</v>
      </c>
      <c r="AE148" s="6">
        <f>IF(I148&gt;0,B148-G148,1000)</f>
        <v>1000</v>
      </c>
      <c r="AF148" s="6">
        <f>IF(I148&gt;0,B148,0)</f>
        <v>0</v>
      </c>
      <c r="AG148" s="6">
        <f t="shared" ref="AG148" si="67">IF(I148&gt;0,C148-H148,1000)</f>
        <v>1000</v>
      </c>
      <c r="AH148" s="6">
        <f>IF(I148&gt;0,C148,0)</f>
        <v>0</v>
      </c>
      <c r="AI148" s="6" t="str">
        <f>IF(I148&gt;0,E148,E148)</f>
        <v>2200-2400</v>
      </c>
      <c r="AJ148" s="6" t="str">
        <f>IF(I147&gt;0,E148,E148)</f>
        <v>2200-2400</v>
      </c>
    </row>
    <row r="149" spans="1:36" x14ac:dyDescent="0.25">
      <c r="A149" s="7" t="s">
        <v>1</v>
      </c>
      <c r="B149" s="8">
        <v>0.75</v>
      </c>
      <c r="C149" s="41" t="s">
        <v>2</v>
      </c>
      <c r="D149" s="41"/>
      <c r="E149" s="9">
        <v>0.2</v>
      </c>
      <c r="F149" s="10" t="s">
        <v>3</v>
      </c>
      <c r="G149" s="11">
        <v>190</v>
      </c>
      <c r="H149" s="12"/>
      <c r="I149" s="13">
        <f>SUM(I147:I148)</f>
        <v>0.52700000000000002</v>
      </c>
      <c r="K149" t="str">
        <f>IF(I149&gt;0,CONCATENATE(AE150," * ",AG150," * ",AI150),"")</f>
        <v>13 * 90 * 2200-2400</v>
      </c>
      <c r="AE149" s="6">
        <f>SMALL(AE147:AE148,1)</f>
        <v>13</v>
      </c>
      <c r="AF149" s="6">
        <f>LARGE(AF147:AF148,1)</f>
        <v>13</v>
      </c>
      <c r="AG149" s="6">
        <f>SMALL(AG147:AG148,1)</f>
        <v>90</v>
      </c>
      <c r="AH149" s="6">
        <f>LARGE(AH147:AH148,1)</f>
        <v>90</v>
      </c>
      <c r="AI149" s="6" t="str">
        <f>IFERROR(SMALL(AI147:AI148,1),E147)</f>
        <v>2200-2400</v>
      </c>
      <c r="AJ149" s="6" t="str">
        <f>IFERROR(SMALL(AJ147:AJ148,1),E147)</f>
        <v>2200-2400</v>
      </c>
    </row>
    <row r="150" spans="1:36" ht="15" customHeight="1" x14ac:dyDescent="0.25">
      <c r="A150" s="43" t="str">
        <f>CONCATENATE("Колличество: ",SUM(F147:F148)," шт., ",SUM(A147:A148)," мест. ","Вес брутто ",ROUND(I149*B149,3),"т, нетто ", ROUND(I149*B149-E149,3),"т")</f>
        <v>Колличество: 200 шт., 0 мест. Вес брутто 0,395т, нетто 0,195т</v>
      </c>
      <c r="B150" s="43"/>
      <c r="C150" s="43"/>
      <c r="D150" s="43"/>
      <c r="E150" s="43"/>
      <c r="F150" s="43"/>
      <c r="G150" s="43"/>
      <c r="H150" s="43"/>
      <c r="I150" s="43"/>
      <c r="AE150" s="14">
        <f>IF(AE149=AF149,AE149,CONCATENATE(AE149,"-",AF149))</f>
        <v>13</v>
      </c>
      <c r="AF150" s="15"/>
      <c r="AG150" s="14">
        <f t="shared" ref="AG150" si="68">IF(AG149=AH149,AG149,CONCATENATE(AG149,"-",AH149))</f>
        <v>90</v>
      </c>
      <c r="AH150" s="15"/>
      <c r="AI150" s="14" t="str">
        <f>IF(AI149=AJ149,AI149,CONCATENATE(AI149,"-",AJ149))</f>
        <v>2200-2400</v>
      </c>
    </row>
    <row r="152" spans="1:36" x14ac:dyDescent="0.25">
      <c r="A152" s="42" t="s">
        <v>55</v>
      </c>
      <c r="B152" s="42"/>
      <c r="C152" s="42"/>
      <c r="D152" s="42"/>
      <c r="E152" s="42"/>
      <c r="F152" s="42"/>
      <c r="G152" s="42"/>
      <c r="H152" s="42"/>
      <c r="I152" s="42"/>
    </row>
    <row r="153" spans="1:36" x14ac:dyDescent="0.25">
      <c r="A153" s="19">
        <v>0</v>
      </c>
      <c r="B153" s="20">
        <v>13</v>
      </c>
      <c r="C153" s="44">
        <v>90</v>
      </c>
      <c r="D153" s="44"/>
      <c r="E153" s="17" t="s">
        <v>4</v>
      </c>
      <c r="F153" s="3">
        <v>100</v>
      </c>
      <c r="G153" s="4">
        <v>0</v>
      </c>
      <c r="H153" s="4">
        <v>0</v>
      </c>
      <c r="I153" s="5">
        <f>TRUNC(ROUND((B153*C153*2400*F153/1000000000),3),3)</f>
        <v>0.28100000000000003</v>
      </c>
      <c r="AE153" s="6">
        <f>IF(I153&gt;0,B153-G153,1000)</f>
        <v>13</v>
      </c>
      <c r="AF153" s="6">
        <f>IF(I153&gt;0,B153,0)</f>
        <v>13</v>
      </c>
      <c r="AG153" s="6">
        <f>IF(I153&gt;0,C153-H153,1000)</f>
        <v>90</v>
      </c>
      <c r="AH153" s="6">
        <f>IF(I153&gt;0,C153,0)</f>
        <v>90</v>
      </c>
      <c r="AI153" s="6" t="str">
        <f>IF(I153&gt;0,E153,E153)</f>
        <v>2200-2400</v>
      </c>
      <c r="AJ153" s="6" t="str">
        <f>IF(I153&gt;0,E153,E153)</f>
        <v>2200-2400</v>
      </c>
    </row>
    <row r="154" spans="1:36" x14ac:dyDescent="0.25">
      <c r="A154" s="19">
        <v>0</v>
      </c>
      <c r="B154" s="21">
        <v>13</v>
      </c>
      <c r="C154" s="44">
        <v>70</v>
      </c>
      <c r="D154" s="44"/>
      <c r="E154" s="17" t="s">
        <v>4</v>
      </c>
      <c r="F154" s="3">
        <v>20</v>
      </c>
      <c r="G154" s="4">
        <v>0</v>
      </c>
      <c r="H154" s="4">
        <v>0</v>
      </c>
      <c r="I154" s="5">
        <f>TRUNC(ROUND((B154*C154*2400*F154/1000000000),3),3)</f>
        <v>4.3999999999999997E-2</v>
      </c>
      <c r="AE154" s="6">
        <f>IF(I154&gt;0,B154-G154,1000)</f>
        <v>13</v>
      </c>
      <c r="AF154" s="6">
        <f>IF(I154&gt;0,B154,0)</f>
        <v>13</v>
      </c>
      <c r="AG154" s="6">
        <f t="shared" ref="AG154" si="69">IF(I154&gt;0,C154-H154,1000)</f>
        <v>70</v>
      </c>
      <c r="AH154" s="6">
        <f>IF(I154&gt;0,C154,0)</f>
        <v>70</v>
      </c>
      <c r="AI154" s="6" t="str">
        <f>IF(I154&gt;0,E154,E154)</f>
        <v>2200-2400</v>
      </c>
      <c r="AJ154" s="6" t="str">
        <f>IF(I153&gt;0,E154,E154)</f>
        <v>2200-2400</v>
      </c>
    </row>
    <row r="155" spans="1:36" x14ac:dyDescent="0.25">
      <c r="A155" s="7" t="s">
        <v>1</v>
      </c>
      <c r="B155" s="8">
        <v>0.75</v>
      </c>
      <c r="C155" s="41" t="s">
        <v>2</v>
      </c>
      <c r="D155" s="41"/>
      <c r="E155" s="9">
        <v>0.1</v>
      </c>
      <c r="F155" s="10" t="s">
        <v>3</v>
      </c>
      <c r="G155" s="11">
        <v>190</v>
      </c>
      <c r="H155" s="12"/>
      <c r="I155" s="13">
        <f>SUM(I153:I154)</f>
        <v>0.32500000000000001</v>
      </c>
      <c r="K155" t="str">
        <f>IF(I155&gt;0,CONCATENATE(AE156," * ",AG156," * ",AI156),"")</f>
        <v>13 * 70-90 * 2200-2400</v>
      </c>
      <c r="AE155" s="6">
        <f>SMALL(AE153:AE154,1)</f>
        <v>13</v>
      </c>
      <c r="AF155" s="6">
        <f>LARGE(AF153:AF154,1)</f>
        <v>13</v>
      </c>
      <c r="AG155" s="6">
        <f>SMALL(AG153:AG154,1)</f>
        <v>70</v>
      </c>
      <c r="AH155" s="6">
        <f>LARGE(AH153:AH154,1)</f>
        <v>90</v>
      </c>
      <c r="AI155" s="6" t="str">
        <f>IFERROR(SMALL(AI153:AI154,1),E153)</f>
        <v>2200-2400</v>
      </c>
      <c r="AJ155" s="6" t="str">
        <f>IFERROR(SMALL(AJ153:AJ154,1),E153)</f>
        <v>2200-2400</v>
      </c>
    </row>
    <row r="156" spans="1:36" ht="15" customHeight="1" x14ac:dyDescent="0.25">
      <c r="A156" s="43" t="str">
        <f>CONCATENATE("Колличество: ",SUM(F153:F154)," шт., ",SUM(A153:A154)," мест. ","Вес брутто ",ROUND(I155*B155,3),"т, нетто ", ROUND(I155*B155-E155,3),"т")</f>
        <v>Колличество: 120 шт., 0 мест. Вес брутто 0,244т, нетто 0,144т</v>
      </c>
      <c r="B156" s="43"/>
      <c r="C156" s="43"/>
      <c r="D156" s="43"/>
      <c r="E156" s="43"/>
      <c r="F156" s="43"/>
      <c r="G156" s="43"/>
      <c r="H156" s="43"/>
      <c r="I156" s="43"/>
      <c r="AE156" s="14">
        <f>IF(AE155=AF155,AE155,CONCATENATE(AE155,"-",AF155))</f>
        <v>13</v>
      </c>
      <c r="AF156" s="15"/>
      <c r="AG156" s="14" t="str">
        <f t="shared" ref="AG156" si="70">IF(AG155=AH155,AG155,CONCATENATE(AG155,"-",AH155))</f>
        <v>70-90</v>
      </c>
      <c r="AH156" s="15"/>
      <c r="AI156" s="14" t="str">
        <f>IF(AI155=AJ155,AI155,CONCATENATE(AI155,"-",AJ155))</f>
        <v>2200-2400</v>
      </c>
    </row>
    <row r="158" spans="1:36" x14ac:dyDescent="0.25">
      <c r="A158" s="42" t="s">
        <v>56</v>
      </c>
      <c r="B158" s="42"/>
      <c r="C158" s="42"/>
      <c r="D158" s="42"/>
      <c r="E158" s="42"/>
      <c r="F158" s="42"/>
      <c r="G158" s="42"/>
      <c r="H158" s="42"/>
      <c r="I158" s="42"/>
    </row>
    <row r="159" spans="1:36" x14ac:dyDescent="0.25">
      <c r="A159" s="19">
        <v>3</v>
      </c>
      <c r="B159" s="20">
        <v>13</v>
      </c>
      <c r="C159" s="44">
        <v>90</v>
      </c>
      <c r="D159" s="44"/>
      <c r="E159" s="17" t="s">
        <v>4</v>
      </c>
      <c r="F159" s="3">
        <v>4300</v>
      </c>
      <c r="G159" s="4">
        <v>0</v>
      </c>
      <c r="H159" s="4">
        <v>0</v>
      </c>
      <c r="I159" s="5">
        <f>TRUNC(ROUND((B159*C159*2250*F159/1000000000),3),3)</f>
        <v>11.32</v>
      </c>
      <c r="AE159" s="6">
        <f>IF(I159&gt;0,B159-G159,1000)</f>
        <v>13</v>
      </c>
      <c r="AF159" s="6">
        <f>IF(I159&gt;0,B159,0)</f>
        <v>13</v>
      </c>
      <c r="AG159" s="6">
        <f>IF(I159&gt;0,C159-H159,1000)</f>
        <v>90</v>
      </c>
      <c r="AH159" s="6">
        <f>IF(I159&gt;0,C159,0)</f>
        <v>90</v>
      </c>
      <c r="AI159" s="6" t="str">
        <f>IF(I159&gt;0,E159,E159)</f>
        <v>2200-2400</v>
      </c>
      <c r="AJ159" s="6" t="str">
        <f>IF(I159&gt;0,E159,E159)</f>
        <v>2200-2400</v>
      </c>
    </row>
    <row r="160" spans="1:36" x14ac:dyDescent="0.25">
      <c r="A160" s="19">
        <v>4</v>
      </c>
      <c r="B160" s="21">
        <v>13</v>
      </c>
      <c r="C160" s="44">
        <v>70</v>
      </c>
      <c r="D160" s="44"/>
      <c r="E160" s="17" t="s">
        <v>4</v>
      </c>
      <c r="F160" s="3">
        <v>8900</v>
      </c>
      <c r="G160" s="4">
        <v>0</v>
      </c>
      <c r="H160" s="4">
        <v>0</v>
      </c>
      <c r="I160" s="5">
        <f>TRUNC(ROUND((B160*C160*2250*F160/1000000000),3),3)</f>
        <v>18.222999999999999</v>
      </c>
      <c r="AE160" s="6">
        <f>IF(I160&gt;0,B160-G160,1000)</f>
        <v>13</v>
      </c>
      <c r="AF160" s="6">
        <f>IF(I160&gt;0,B160,0)</f>
        <v>13</v>
      </c>
      <c r="AG160" s="6">
        <f t="shared" ref="AG160" si="71">IF(I160&gt;0,C160-H160,1000)</f>
        <v>70</v>
      </c>
      <c r="AH160" s="6">
        <f>IF(I160&gt;0,C160,0)</f>
        <v>70</v>
      </c>
      <c r="AI160" s="6" t="str">
        <f>IF(I160&gt;0,E160,E160)</f>
        <v>2200-2400</v>
      </c>
      <c r="AJ160" s="6" t="str">
        <f>IF(I159&gt;0,E160,E160)</f>
        <v>2200-2400</v>
      </c>
    </row>
    <row r="161" spans="1:36" x14ac:dyDescent="0.25">
      <c r="A161" s="7" t="s">
        <v>1</v>
      </c>
      <c r="B161" s="8">
        <v>0.75</v>
      </c>
      <c r="C161" s="41" t="s">
        <v>2</v>
      </c>
      <c r="D161" s="41"/>
      <c r="E161" s="9">
        <v>1.1000000000000001</v>
      </c>
      <c r="F161" s="10" t="s">
        <v>3</v>
      </c>
      <c r="G161" s="11">
        <v>190</v>
      </c>
      <c r="H161" s="12"/>
      <c r="I161" s="13">
        <f>SUM(I159:I160)</f>
        <v>29.542999999999999</v>
      </c>
      <c r="K161" t="str">
        <f>IF(I161&gt;0,CONCATENATE(AE162," * ",AG162," * ",AI162),"")</f>
        <v>13 * 70-90 * 2200-2400</v>
      </c>
      <c r="AE161" s="6">
        <f>SMALL(AE159:AE160,1)</f>
        <v>13</v>
      </c>
      <c r="AF161" s="6">
        <f>LARGE(AF159:AF160,1)</f>
        <v>13</v>
      </c>
      <c r="AG161" s="6">
        <f>SMALL(AG159:AG160,1)</f>
        <v>70</v>
      </c>
      <c r="AH161" s="6">
        <f>LARGE(AH159:AH160,1)</f>
        <v>90</v>
      </c>
      <c r="AI161" s="6" t="str">
        <f>IFERROR(SMALL(AI159:AI160,1),E159)</f>
        <v>2200-2400</v>
      </c>
      <c r="AJ161" s="6" t="str">
        <f>IFERROR(SMALL(AJ159:AJ160,1),E159)</f>
        <v>2200-2400</v>
      </c>
    </row>
    <row r="162" spans="1:36" ht="15" customHeight="1" x14ac:dyDescent="0.25">
      <c r="A162" s="43" t="str">
        <f>CONCATENATE("Колличество: ",SUM(F159:F160)," шт., ",SUM(A159:A160)," мест. ","Вес брутто ",ROUND(I161*B161,3),"т, нетто ", ROUND(I161*B161-E161,3),"т")</f>
        <v>Колличество: 13200 шт., 7 мест. Вес брутто 22,157т, нетто 21,057т</v>
      </c>
      <c r="B162" s="43"/>
      <c r="C162" s="43"/>
      <c r="D162" s="43"/>
      <c r="E162" s="43"/>
      <c r="F162" s="43"/>
      <c r="G162" s="43"/>
      <c r="H162" s="43"/>
      <c r="I162" s="43"/>
      <c r="AE162" s="14">
        <f>IF(AE161=AF161,AE161,CONCATENATE(AE161,"-",AF161))</f>
        <v>13</v>
      </c>
      <c r="AF162" s="15"/>
      <c r="AG162" s="14" t="str">
        <f t="shared" ref="AG162" si="72">IF(AG161=AH161,AG161,CONCATENATE(AG161,"-",AH161))</f>
        <v>70-90</v>
      </c>
      <c r="AH162" s="15"/>
      <c r="AI162" s="14" t="str">
        <f>IF(AI161=AJ161,AI161,CONCATENATE(AI161,"-",AJ161))</f>
        <v>2200-2400</v>
      </c>
    </row>
    <row r="163" spans="1:36" x14ac:dyDescent="0.25">
      <c r="A163" s="22"/>
      <c r="B163" s="22"/>
      <c r="C163" s="22"/>
      <c r="D163" s="22"/>
      <c r="E163" s="22"/>
      <c r="F163" s="22"/>
      <c r="G163" s="22"/>
      <c r="H163" s="22"/>
      <c r="I163" s="22"/>
    </row>
    <row r="164" spans="1:36" x14ac:dyDescent="0.25">
      <c r="A164" t="s">
        <v>5</v>
      </c>
      <c r="B164" s="23">
        <f>I17+I35+I53+I71+I89+I107+I125+I131+I137+I143+I149+I155+I161</f>
        <v>86.134999999999991</v>
      </c>
    </row>
    <row r="165" spans="1:36" x14ac:dyDescent="0.25">
      <c r="A165" t="s">
        <v>6</v>
      </c>
      <c r="B165" s="23">
        <f>SUM(F3:F160)</f>
        <v>16350</v>
      </c>
    </row>
    <row r="166" spans="1:36" x14ac:dyDescent="0.25">
      <c r="A166" t="s">
        <v>7</v>
      </c>
      <c r="B166" s="24">
        <f>SUM(A3:A160)</f>
        <v>24</v>
      </c>
    </row>
    <row r="167" spans="1:36" x14ac:dyDescent="0.25">
      <c r="A167" t="s">
        <v>8</v>
      </c>
      <c r="B167" s="23">
        <f>TRUNC(ROUND(B17*I17+B35*I35+B53*I53+B71*I71+B89*I89+B107*I107+B125*I125+B131*I131+B137*I137+B143*I143+B149*I149+B155*I155+B161*I161,3),3)</f>
        <v>54.57</v>
      </c>
    </row>
    <row r="168" spans="1:36" x14ac:dyDescent="0.25">
      <c r="A168" t="s">
        <v>9</v>
      </c>
      <c r="B168" s="23">
        <f>B167-E17-E35-E53-E71-E89-E107-E125-E131-E137-E143-E149-E155-E161</f>
        <v>51.36999999999999</v>
      </c>
    </row>
    <row r="169" spans="1:36" x14ac:dyDescent="0.25">
      <c r="J169" s="25"/>
      <c r="K169" s="25"/>
      <c r="L169" s="25"/>
      <c r="M169" s="25">
        <f>IF(SUM(M171:M173)&gt;0,1,0)</f>
        <v>1</v>
      </c>
      <c r="N169" s="25">
        <f t="shared" ref="N169:S169" si="73">IF(SUM(N171:N173)&gt;0,1,0)</f>
        <v>1</v>
      </c>
      <c r="O169" s="25">
        <f t="shared" si="73"/>
        <v>1</v>
      </c>
      <c r="P169" s="25">
        <f t="shared" si="73"/>
        <v>1</v>
      </c>
      <c r="Q169" s="25">
        <f t="shared" si="73"/>
        <v>1</v>
      </c>
      <c r="R169" s="25">
        <f t="shared" si="73"/>
        <v>1</v>
      </c>
      <c r="S169" s="25">
        <f t="shared" si="73"/>
        <v>1</v>
      </c>
    </row>
    <row r="170" spans="1:36" ht="31.5" x14ac:dyDescent="0.25">
      <c r="A170" s="26" t="s">
        <v>10</v>
      </c>
      <c r="B170" s="27">
        <v>153</v>
      </c>
      <c r="J170" s="25"/>
      <c r="K170" s="25"/>
      <c r="L170" s="25"/>
      <c r="M170" s="28" t="s">
        <v>11</v>
      </c>
      <c r="N170" s="28" t="s">
        <v>12</v>
      </c>
      <c r="O170" s="28" t="s">
        <v>13</v>
      </c>
      <c r="P170" s="28" t="s">
        <v>14</v>
      </c>
      <c r="Q170" s="28" t="s">
        <v>15</v>
      </c>
      <c r="R170" s="28" t="s">
        <v>16</v>
      </c>
      <c r="S170" s="28" t="s">
        <v>17</v>
      </c>
    </row>
    <row r="171" spans="1:36" ht="15" customHeight="1" x14ac:dyDescent="0.25">
      <c r="A171" s="26" t="s">
        <v>18</v>
      </c>
      <c r="B171" s="29">
        <v>42459</v>
      </c>
      <c r="J171" s="25">
        <f>IF(SUM(M171:S171)&gt;0,1,0)</f>
        <v>1</v>
      </c>
      <c r="K171" s="46" t="s">
        <v>19</v>
      </c>
      <c r="L171" s="46"/>
      <c r="M171" s="25">
        <f>IF(I17&gt;0,1,0)</f>
        <v>1</v>
      </c>
      <c r="N171" s="25">
        <f>IF(I35&gt;0,1,0)</f>
        <v>1</v>
      </c>
      <c r="O171" s="25">
        <f>IF(I53&gt;0,1,0)</f>
        <v>1</v>
      </c>
      <c r="P171" s="25">
        <f>IF(I71&gt;0,1,0)</f>
        <v>1</v>
      </c>
      <c r="Q171" s="30">
        <v>0</v>
      </c>
      <c r="R171" s="30">
        <v>0</v>
      </c>
      <c r="S171" s="30">
        <v>0</v>
      </c>
    </row>
    <row r="172" spans="1:36" ht="15" customHeight="1" x14ac:dyDescent="0.25">
      <c r="A172" s="31" t="s">
        <v>36</v>
      </c>
      <c r="B172" s="27" t="s">
        <v>57</v>
      </c>
      <c r="J172" s="25">
        <f t="shared" ref="J172:J173" si="74">IF(SUM(M172:S172)&gt;0,1,0)</f>
        <v>1</v>
      </c>
      <c r="K172" s="46" t="s">
        <v>20</v>
      </c>
      <c r="L172" s="46"/>
      <c r="M172" s="25">
        <f>IF(I89&gt;0,1,0)</f>
        <v>1</v>
      </c>
      <c r="N172" s="30">
        <v>0</v>
      </c>
      <c r="O172" s="25">
        <f>IF(I125&gt;0,1,0)</f>
        <v>1</v>
      </c>
      <c r="P172" s="30">
        <v>0</v>
      </c>
      <c r="Q172" s="25">
        <f>IF(I107&gt;0,1,0)</f>
        <v>1</v>
      </c>
      <c r="R172" s="30">
        <v>0</v>
      </c>
      <c r="S172" s="30">
        <v>0</v>
      </c>
    </row>
    <row r="173" spans="1:36" ht="15" customHeight="1" x14ac:dyDescent="0.25">
      <c r="A173" s="26" t="s">
        <v>21</v>
      </c>
      <c r="B173" s="27">
        <v>845</v>
      </c>
      <c r="J173" s="25">
        <f t="shared" si="74"/>
        <v>1</v>
      </c>
      <c r="K173" s="46" t="s">
        <v>22</v>
      </c>
      <c r="L173" s="46"/>
      <c r="M173" s="25">
        <f>IF(I131&gt;0,1,0)</f>
        <v>1</v>
      </c>
      <c r="N173" s="30">
        <v>0</v>
      </c>
      <c r="O173" s="25">
        <f>IF(I149&gt;0,1,0)</f>
        <v>1</v>
      </c>
      <c r="P173" s="25">
        <f>IF(I161&gt;0,1,0)</f>
        <v>1</v>
      </c>
      <c r="Q173" s="25">
        <f>IF(I137&gt;0,1,0)</f>
        <v>1</v>
      </c>
      <c r="R173" s="25">
        <f>IF(I143&gt;0,1,0)</f>
        <v>1</v>
      </c>
      <c r="S173" s="25">
        <f>IF(I155&gt;0,1,0)</f>
        <v>1</v>
      </c>
    </row>
    <row r="174" spans="1:36" ht="96.75" customHeight="1" x14ac:dyDescent="0.25">
      <c r="J174" s="25"/>
      <c r="K174" s="25"/>
      <c r="L174" s="25"/>
      <c r="M174" s="32" t="s">
        <v>23</v>
      </c>
      <c r="N174" s="32" t="s">
        <v>24</v>
      </c>
      <c r="O174" s="33" t="s">
        <v>25</v>
      </c>
      <c r="P174" s="34" t="s">
        <v>26</v>
      </c>
      <c r="Q174" s="33" t="s">
        <v>27</v>
      </c>
      <c r="R174" s="33" t="s">
        <v>28</v>
      </c>
      <c r="S174" s="33" t="s">
        <v>29</v>
      </c>
    </row>
    <row r="179" spans="1:32" ht="15" customHeight="1" x14ac:dyDescent="0.25">
      <c r="A179" s="45" t="s">
        <v>30</v>
      </c>
      <c r="B179" s="45"/>
      <c r="C179" s="45" t="str">
        <f>CONCATENATE(IF(J171=1,"Saw-timbers coniferous edging ",""),IF(M171=1,"pine, ",""),IF(N171=1,"fir tree, ",""),IF(O171=1,"beech, ",""),IF(P171=1,"ash ",""),IF(J171=1,"(4407) ",""))</f>
        <v xml:space="preserve">Saw-timbers coniferous edging pine, fir tree, beech, ash (4407) </v>
      </c>
      <c r="D179" s="45"/>
      <c r="E179" s="45"/>
      <c r="F179" s="45"/>
      <c r="G179" s="45"/>
      <c r="H179" s="45"/>
      <c r="I179" s="45"/>
      <c r="J179" s="45"/>
      <c r="K179" s="45"/>
      <c r="L179" s="45"/>
      <c r="M179" s="35"/>
      <c r="N179" s="35"/>
      <c r="O179" s="35"/>
      <c r="P179" s="35"/>
      <c r="Q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</row>
    <row r="180" spans="1:32" ht="15" customHeight="1" x14ac:dyDescent="0.25">
      <c r="A180" s="45" t="s">
        <v>31</v>
      </c>
      <c r="B180" s="45"/>
      <c r="C180" s="45" t="str">
        <f>CONCATENATE(IF(J172=1,"glued the shield of ",""),IF(M172=1,"pine, ",""),IF(O172=1,"beech, ",""),IF(Q172=1,"alder ",""),IF(J172=1,"(4422) ",""))</f>
        <v xml:space="preserve">glued the shield of pine, beech, alder (4422) 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35"/>
      <c r="N180" s="35"/>
      <c r="O180" s="35"/>
      <c r="P180" s="35"/>
      <c r="Q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</row>
    <row r="181" spans="1:32" x14ac:dyDescent="0.25">
      <c r="A181" s="46" t="s">
        <v>32</v>
      </c>
      <c r="B181" s="46"/>
      <c r="C181" s="46" t="str">
        <f>CONCATENATE(IF(J173=1,"door platband of ",""),IF(M173=1,"pine, ",""),IF(O173=1,"beech, ",""),IF(P173=1,"ash, ",""),IF(Q173=1,"alder, ",""),IF(R173=1,"linden, ",""),IF(S173=1,"red oak ",""),IF(J173=1,"(4412) ",""))</f>
        <v xml:space="preserve">door platband of pine, beech, ash, alder, linden, red oak (4412) </v>
      </c>
      <c r="D181" s="46"/>
      <c r="E181" s="46"/>
      <c r="F181" s="46"/>
      <c r="G181" s="46"/>
      <c r="H181" s="46"/>
      <c r="I181" s="46"/>
      <c r="J181" s="46"/>
      <c r="K181" s="46"/>
      <c r="L181" s="46"/>
      <c r="M181" s="36"/>
      <c r="N181" s="36"/>
      <c r="O181" s="36"/>
      <c r="P181" s="36"/>
      <c r="Q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</row>
    <row r="182" spans="1:32" x14ac:dyDescent="0.25">
      <c r="A182" s="46" t="s">
        <v>33</v>
      </c>
      <c r="B182" s="46"/>
      <c r="C182" s="46" t="str">
        <f>CONCATENATE("/",IF(M169=1,M174,""),IF(M169=1,", ",""),IF(N169=1,N174,""),IF(N169=1,", ",""),IF(O169=1,O174,""),IF(O169=1,", ",""),IF(P169=1,P174,""),IF(P169=1,", ",""),IF(Q169=1,Q174,""),IF(Q169=1,", ",""),IF(R169=1,R174,""),IF(R169=1,", ",""),IF(S169=1,S174,""),IF(S169=1,", ",""))</f>
        <v xml:space="preserve">/Pinus sylvestris L., Picea abies L., Fagus sylvatica L., Fraxinus excelsior L., Alnus glutinosa L., Tilia L., Quercus L., </v>
      </c>
      <c r="D182" s="46"/>
      <c r="E182" s="46"/>
      <c r="F182" s="46"/>
      <c r="G182" s="46"/>
      <c r="H182" s="46"/>
      <c r="I182" s="46"/>
      <c r="J182" s="46"/>
      <c r="K182" s="46"/>
      <c r="L182" s="46"/>
      <c r="M182" s="36"/>
      <c r="N182" s="36"/>
      <c r="O182" s="36"/>
      <c r="P182" s="36"/>
      <c r="Q182" s="36"/>
    </row>
    <row r="183" spans="1:32" ht="66" customHeight="1" x14ac:dyDescent="0.25">
      <c r="A183" s="46" t="s">
        <v>34</v>
      </c>
      <c r="B183" s="46"/>
      <c r="C183" s="47" t="str">
        <f>CONCATENATE(C179,C180,C181,C182)</f>
        <v xml:space="preserve">Saw-timbers coniferous edging pine, fir tree, beech, ash (4407) glued the shield of pine, beech, alder (4422) door platband of pine, beech, ash, alder, linden, red oak (4412) /Pinus sylvestris L., Picea abies L., Fagus sylvatica L., Fraxinus excelsior L., Alnus glutinosa L., Tilia L., Quercus L., 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37"/>
      <c r="N183" s="37"/>
      <c r="O183" s="37"/>
      <c r="P183" s="37"/>
      <c r="Q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</row>
    <row r="184" spans="1:32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32" ht="15" customHeight="1" x14ac:dyDescent="0.25">
      <c r="A185" s="45" t="s">
        <v>30</v>
      </c>
      <c r="B185" s="45"/>
      <c r="C185" s="45" t="str">
        <f>CONCATENATE(IF(J171=1,"Пиломатериалы обрезные ",""),IF(M171=1,"сосна, ",""),IF(N171=1,"ель, ",""),IF(O171=1,"бук, ",""),IF(P171=1,"ясень ",""))</f>
        <v xml:space="preserve">Пиломатериалы обрезные сосна, ель, бук, ясень </v>
      </c>
      <c r="D185" s="45"/>
      <c r="E185" s="45"/>
      <c r="F185" s="45"/>
      <c r="G185" s="45"/>
      <c r="H185" s="45"/>
      <c r="I185" s="45"/>
      <c r="J185" s="45"/>
      <c r="K185" s="45"/>
      <c r="L185" s="45"/>
    </row>
    <row r="186" spans="1:32" ht="15" customHeight="1" x14ac:dyDescent="0.25">
      <c r="A186" s="45" t="s">
        <v>31</v>
      </c>
      <c r="B186" s="45"/>
      <c r="C186" s="45" t="str">
        <f>CONCATENATE(IF(J172=1,"клееный щит ",""),IF(M172=1,"сосна, ",""),IF(O172=1,"бук, ",""),IF(Q172=1,"ольха, ",""))</f>
        <v xml:space="preserve">клееный щит сосна, бук, ольха, </v>
      </c>
      <c r="D186" s="45"/>
      <c r="E186" s="45"/>
      <c r="F186" s="45"/>
      <c r="G186" s="45"/>
      <c r="H186" s="45"/>
      <c r="I186" s="45"/>
      <c r="J186" s="45"/>
      <c r="K186" s="45"/>
      <c r="L186" s="45"/>
    </row>
    <row r="187" spans="1:32" ht="15" customHeight="1" x14ac:dyDescent="0.25">
      <c r="A187" s="46" t="s">
        <v>32</v>
      </c>
      <c r="B187" s="46"/>
      <c r="C187" s="46" t="str">
        <f>CONCATENATE(IF(J173=1,"дверной наличник ",""),IF(M173=1,"сосна, ",""),IF(O173=1,"бук, ",""),IF(P173=1,"ясень, ",""),IF(Q173=1,"ольха, ",""),IF(R173=1,"липа, ",""),IF(S173=1,"красный дуб ",""))</f>
        <v xml:space="preserve">дверной наличник сосна, бук, ясень, ольха, липа, красный дуб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32" ht="1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32" ht="66" customHeight="1" x14ac:dyDescent="0.25">
      <c r="A189" s="46" t="s">
        <v>35</v>
      </c>
      <c r="B189" s="46"/>
      <c r="C189" s="47" t="str">
        <f>CONCATENATE(C185,C186,C187,C188)</f>
        <v xml:space="preserve">Пиломатериалы обрезные сосна, ель, бук, ясень клееный щит сосна, бук, ольха, дверной наличник сосна, бук, ясень, ольха, липа, красный дуб </v>
      </c>
      <c r="D189" s="47"/>
      <c r="E189" s="47"/>
      <c r="F189" s="47"/>
      <c r="G189" s="47"/>
      <c r="H189" s="47"/>
      <c r="I189" s="47"/>
      <c r="J189" s="47"/>
      <c r="K189" s="47"/>
      <c r="L189" s="47"/>
    </row>
  </sheetData>
  <mergeCells count="143">
    <mergeCell ref="A186:B186"/>
    <mergeCell ref="C186:L186"/>
    <mergeCell ref="A187:B187"/>
    <mergeCell ref="C187:L187"/>
    <mergeCell ref="A189:B189"/>
    <mergeCell ref="C189:L189"/>
    <mergeCell ref="A182:B182"/>
    <mergeCell ref="C182:L182"/>
    <mergeCell ref="A183:B183"/>
    <mergeCell ref="C183:L183"/>
    <mergeCell ref="A185:B185"/>
    <mergeCell ref="C185:L185"/>
    <mergeCell ref="A179:B179"/>
    <mergeCell ref="C179:L179"/>
    <mergeCell ref="A180:B180"/>
    <mergeCell ref="C180:L180"/>
    <mergeCell ref="A181:B181"/>
    <mergeCell ref="C181:L181"/>
    <mergeCell ref="C160:D160"/>
    <mergeCell ref="C161:D161"/>
    <mergeCell ref="A162:I162"/>
    <mergeCell ref="K171:L171"/>
    <mergeCell ref="K172:L172"/>
    <mergeCell ref="K173:L173"/>
    <mergeCell ref="C116:D116"/>
    <mergeCell ref="C120:D120"/>
    <mergeCell ref="C124:D124"/>
    <mergeCell ref="A126:I126"/>
    <mergeCell ref="A128:I128"/>
    <mergeCell ref="A132:I132"/>
    <mergeCell ref="C34:D34"/>
    <mergeCell ref="C35:D35"/>
    <mergeCell ref="A36:I36"/>
    <mergeCell ref="A38:I38"/>
    <mergeCell ref="C53:D53"/>
    <mergeCell ref="A54:I54"/>
    <mergeCell ref="C118:D118"/>
    <mergeCell ref="C119:D119"/>
    <mergeCell ref="C111:D111"/>
    <mergeCell ref="C113:D113"/>
    <mergeCell ref="C114:D114"/>
    <mergeCell ref="C115:D115"/>
    <mergeCell ref="C112:D112"/>
    <mergeCell ref="C105:D105"/>
    <mergeCell ref="C106:D106"/>
    <mergeCell ref="C107:D107"/>
    <mergeCell ref="A108:I108"/>
    <mergeCell ref="A110:I110"/>
    <mergeCell ref="C130:D130"/>
    <mergeCell ref="C131:D131"/>
    <mergeCell ref="A134:I134"/>
    <mergeCell ref="C125:D125"/>
    <mergeCell ref="C129:D129"/>
    <mergeCell ref="C121:D121"/>
    <mergeCell ref="C122:D122"/>
    <mergeCell ref="C123:D123"/>
    <mergeCell ref="C117:D117"/>
    <mergeCell ref="A156:I156"/>
    <mergeCell ref="A158:I158"/>
    <mergeCell ref="C159:D159"/>
    <mergeCell ref="C154:D154"/>
    <mergeCell ref="C155:D155"/>
    <mergeCell ref="C135:D135"/>
    <mergeCell ref="C136:D136"/>
    <mergeCell ref="C137:D137"/>
    <mergeCell ref="A138:I138"/>
    <mergeCell ref="C147:D147"/>
    <mergeCell ref="C148:D148"/>
    <mergeCell ref="C149:D149"/>
    <mergeCell ref="A150:I150"/>
    <mergeCell ref="A152:I152"/>
    <mergeCell ref="C153:D153"/>
    <mergeCell ref="A140:I140"/>
    <mergeCell ref="C141:D141"/>
    <mergeCell ref="C142:D142"/>
    <mergeCell ref="C143:D143"/>
    <mergeCell ref="A144:I144"/>
    <mergeCell ref="A146:I146"/>
    <mergeCell ref="C99:D99"/>
    <mergeCell ref="C100:D100"/>
    <mergeCell ref="C101:D101"/>
    <mergeCell ref="C102:D102"/>
    <mergeCell ref="C103:D103"/>
    <mergeCell ref="C104:D104"/>
    <mergeCell ref="C94:D94"/>
    <mergeCell ref="C95:D95"/>
    <mergeCell ref="C97:D97"/>
    <mergeCell ref="C98:D98"/>
    <mergeCell ref="C96:D96"/>
    <mergeCell ref="C88:D88"/>
    <mergeCell ref="C89:D89"/>
    <mergeCell ref="C93:D93"/>
    <mergeCell ref="A90:I90"/>
    <mergeCell ref="A92:I92"/>
    <mergeCell ref="C82:D82"/>
    <mergeCell ref="C83:D83"/>
    <mergeCell ref="C84:D84"/>
    <mergeCell ref="C85:D85"/>
    <mergeCell ref="C86:D86"/>
    <mergeCell ref="C87:D87"/>
    <mergeCell ref="C77:D77"/>
    <mergeCell ref="C78:D78"/>
    <mergeCell ref="C79:D79"/>
    <mergeCell ref="C81:D81"/>
    <mergeCell ref="C80:D80"/>
    <mergeCell ref="C71:D71"/>
    <mergeCell ref="C75:D75"/>
    <mergeCell ref="C76:D76"/>
    <mergeCell ref="A72:I72"/>
    <mergeCell ref="A74:I74"/>
    <mergeCell ref="A56:I56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27:D27"/>
    <mergeCell ref="C32:D32"/>
    <mergeCell ref="C33:D33"/>
    <mergeCell ref="C1:D1"/>
    <mergeCell ref="C3:D3"/>
    <mergeCell ref="C4:D4"/>
    <mergeCell ref="C17:D17"/>
    <mergeCell ref="C21:D21"/>
    <mergeCell ref="C11:D11"/>
    <mergeCell ref="C12:D12"/>
    <mergeCell ref="C13:D13"/>
    <mergeCell ref="C14:D14"/>
    <mergeCell ref="C15:D15"/>
    <mergeCell ref="C5:D5"/>
    <mergeCell ref="C6:D6"/>
    <mergeCell ref="C7:D7"/>
    <mergeCell ref="C8:D8"/>
    <mergeCell ref="C9:D9"/>
    <mergeCell ref="C10:D10"/>
    <mergeCell ref="A2:I2"/>
    <mergeCell ref="C16:D16"/>
    <mergeCell ref="A18:I18"/>
    <mergeCell ref="A20:I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</dc:creator>
  <cp:lastModifiedBy>КАС</cp:lastModifiedBy>
  <dcterms:created xsi:type="dcterms:W3CDTF">2016-04-03T04:14:56Z</dcterms:created>
  <dcterms:modified xsi:type="dcterms:W3CDTF">2016-04-03T04:44:30Z</dcterms:modified>
</cp:coreProperties>
</file>