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test" sheetId="8" r:id="rId1"/>
    <sheet name="dop_uslug" sheetId="6" r:id="rId2"/>
    <sheet name="price_dop" sheetId="10" r:id="rId3"/>
    <sheet name="price_kvart" sheetId="2" r:id="rId4"/>
    <sheet name="price_home" sheetId="5" r:id="rId5"/>
    <sheet name="formula" sheetId="3" r:id="rId6"/>
    <sheet name="card" sheetId="7" r:id="rId7"/>
    <sheet name="инф" sheetId="9" r:id="rId8"/>
    <sheet name="dop_uslug (2)" sheetId="11" r:id="rId9"/>
  </sheets>
  <definedNames>
    <definedName name="_xlnm._FilterDatabase" localSheetId="6" hidden="1">card!$A$1:$K$1</definedName>
    <definedName name="_xlnm._FilterDatabase" localSheetId="1" hidden="1">dop_uslug!$A$1:$P$1</definedName>
    <definedName name="_xlnm._FilterDatabase" localSheetId="8" hidden="1">'dop_uslug (2)'!$A$1:$P$1</definedName>
    <definedName name="_xlnm._FilterDatabase" localSheetId="5" hidden="1">formula!$G$2:$G$6</definedName>
    <definedName name="_xlnm._FilterDatabase" localSheetId="0" hidden="1">test!$A$2:$N$11</definedName>
    <definedName name="клиент" localSheetId="8">#REF!</definedName>
    <definedName name="клиент" localSheetId="2">#REF!</definedName>
    <definedName name="клиент" localSheetId="0">test!XEY1:A1</definedName>
    <definedName name="клиент">#REF!</definedName>
  </definedNames>
  <calcPr calcId="124519"/>
</workbook>
</file>

<file path=xl/calcChain.xml><?xml version="1.0" encoding="utf-8"?>
<calcChain xmlns="http://schemas.openxmlformats.org/spreadsheetml/2006/main">
  <c r="A11" i="8"/>
  <c r="F11"/>
  <c r="G11" s="1"/>
  <c r="I11"/>
  <c r="J11"/>
  <c r="K11"/>
  <c r="A10"/>
  <c r="F10"/>
  <c r="G10" s="1"/>
  <c r="I10"/>
  <c r="J10"/>
  <c r="K10"/>
  <c r="A2"/>
  <c r="A2" i="6" s="1"/>
  <c r="A3" i="8"/>
  <c r="A4"/>
  <c r="A5"/>
  <c r="A6"/>
  <c r="A7"/>
  <c r="A8"/>
  <c r="A9"/>
  <c r="K2"/>
  <c r="K3"/>
  <c r="K4"/>
  <c r="K5"/>
  <c r="K6"/>
  <c r="K7"/>
  <c r="K8"/>
  <c r="K9"/>
  <c r="J2"/>
  <c r="J3"/>
  <c r="J4"/>
  <c r="J5"/>
  <c r="J6"/>
  <c r="J7"/>
  <c r="J8"/>
  <c r="J9"/>
  <c r="I2"/>
  <c r="I3"/>
  <c r="I4"/>
  <c r="I5"/>
  <c r="I6"/>
  <c r="I7"/>
  <c r="I8"/>
  <c r="I9"/>
  <c r="S2" i="6" l="1"/>
  <c r="S3"/>
  <c r="S4"/>
  <c r="S5"/>
  <c r="S6"/>
  <c r="S7"/>
  <c r="S8"/>
  <c r="S9"/>
  <c r="R2" i="11"/>
  <c r="L12" i="3" l="1"/>
  <c r="L21"/>
  <c r="L15"/>
  <c r="L9"/>
  <c r="R2" i="6"/>
  <c r="R3"/>
  <c r="R4"/>
  <c r="R5"/>
  <c r="R6"/>
  <c r="R7"/>
  <c r="R8"/>
  <c r="R9"/>
  <c r="R3" i="1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Q110"/>
  <c r="G110"/>
  <c r="F110"/>
  <c r="E110"/>
  <c r="A110"/>
  <c r="Q109"/>
  <c r="G109"/>
  <c r="F109"/>
  <c r="E109"/>
  <c r="A109"/>
  <c r="Q108"/>
  <c r="G108"/>
  <c r="F108"/>
  <c r="E108"/>
  <c r="A108"/>
  <c r="Q107"/>
  <c r="G107"/>
  <c r="F107"/>
  <c r="E107"/>
  <c r="A107"/>
  <c r="Q106"/>
  <c r="G106"/>
  <c r="F106"/>
  <c r="E106"/>
  <c r="A106"/>
  <c r="Q105"/>
  <c r="G105"/>
  <c r="F105"/>
  <c r="E105"/>
  <c r="A105"/>
  <c r="Q104"/>
  <c r="G104"/>
  <c r="F104"/>
  <c r="E104"/>
  <c r="A104"/>
  <c r="Q103"/>
  <c r="G103"/>
  <c r="F103"/>
  <c r="E103"/>
  <c r="A103"/>
  <c r="Q102"/>
  <c r="G102"/>
  <c r="F102"/>
  <c r="E102"/>
  <c r="A102"/>
  <c r="Q101"/>
  <c r="G101"/>
  <c r="F101"/>
  <c r="E101"/>
  <c r="A101"/>
  <c r="Q100"/>
  <c r="G100"/>
  <c r="F100"/>
  <c r="E100"/>
  <c r="A100"/>
  <c r="Q99"/>
  <c r="G99"/>
  <c r="F99"/>
  <c r="E99"/>
  <c r="A99"/>
  <c r="Q98"/>
  <c r="G98"/>
  <c r="F98"/>
  <c r="E98"/>
  <c r="A98"/>
  <c r="Q97"/>
  <c r="G97"/>
  <c r="F97"/>
  <c r="E97"/>
  <c r="A97"/>
  <c r="Q96"/>
  <c r="G96"/>
  <c r="F96"/>
  <c r="E96"/>
  <c r="A96"/>
  <c r="Q95"/>
  <c r="G95"/>
  <c r="F95"/>
  <c r="E95"/>
  <c r="A95"/>
  <c r="Q94"/>
  <c r="G94"/>
  <c r="F94"/>
  <c r="E94"/>
  <c r="A94"/>
  <c r="Q93"/>
  <c r="G93"/>
  <c r="F93"/>
  <c r="E93"/>
  <c r="A93"/>
  <c r="Q92"/>
  <c r="G92"/>
  <c r="F92"/>
  <c r="E92"/>
  <c r="A92"/>
  <c r="Q91"/>
  <c r="G91"/>
  <c r="F91"/>
  <c r="E91"/>
  <c r="A91"/>
  <c r="Q90"/>
  <c r="S90" s="1"/>
  <c r="G90"/>
  <c r="F90"/>
  <c r="E90"/>
  <c r="A90"/>
  <c r="Q89"/>
  <c r="G89"/>
  <c r="F89"/>
  <c r="E89"/>
  <c r="A89"/>
  <c r="Q88"/>
  <c r="G88"/>
  <c r="F88"/>
  <c r="E88"/>
  <c r="A88"/>
  <c r="Q87"/>
  <c r="S87" s="1"/>
  <c r="G87"/>
  <c r="F87"/>
  <c r="E87"/>
  <c r="A87"/>
  <c r="Q86"/>
  <c r="S86" s="1"/>
  <c r="G86"/>
  <c r="F86"/>
  <c r="E86"/>
  <c r="A86"/>
  <c r="Q85"/>
  <c r="G85"/>
  <c r="F85"/>
  <c r="E85"/>
  <c r="A85"/>
  <c r="Q84"/>
  <c r="G84"/>
  <c r="F84"/>
  <c r="E84"/>
  <c r="A84"/>
  <c r="Q83"/>
  <c r="S83" s="1"/>
  <c r="G83"/>
  <c r="F83"/>
  <c r="E83"/>
  <c r="A83"/>
  <c r="Q82"/>
  <c r="S82" s="1"/>
  <c r="G82"/>
  <c r="F82"/>
  <c r="E82"/>
  <c r="A82"/>
  <c r="Q81"/>
  <c r="G81"/>
  <c r="F81"/>
  <c r="E81"/>
  <c r="A81"/>
  <c r="Q80"/>
  <c r="G80"/>
  <c r="F80"/>
  <c r="E80"/>
  <c r="A80"/>
  <c r="Q79"/>
  <c r="S79" s="1"/>
  <c r="G79"/>
  <c r="F79"/>
  <c r="E79"/>
  <c r="A79"/>
  <c r="Q78"/>
  <c r="S78" s="1"/>
  <c r="G78"/>
  <c r="F78"/>
  <c r="E78"/>
  <c r="A78"/>
  <c r="Q77"/>
  <c r="G77"/>
  <c r="F77"/>
  <c r="E77"/>
  <c r="A77"/>
  <c r="Q76"/>
  <c r="G76"/>
  <c r="F76"/>
  <c r="E76"/>
  <c r="A76"/>
  <c r="Q75"/>
  <c r="S75" s="1"/>
  <c r="G75"/>
  <c r="F75"/>
  <c r="E75"/>
  <c r="A75"/>
  <c r="Q74"/>
  <c r="S74" s="1"/>
  <c r="G74"/>
  <c r="F74"/>
  <c r="E74"/>
  <c r="A74"/>
  <c r="Q73"/>
  <c r="G73"/>
  <c r="F73"/>
  <c r="E73"/>
  <c r="A73"/>
  <c r="Q72"/>
  <c r="G72"/>
  <c r="F72"/>
  <c r="E72"/>
  <c r="A72"/>
  <c r="Q71"/>
  <c r="S71" s="1"/>
  <c r="G71"/>
  <c r="F71"/>
  <c r="E71"/>
  <c r="A71"/>
  <c r="Q70"/>
  <c r="S70" s="1"/>
  <c r="G70"/>
  <c r="F70"/>
  <c r="E70"/>
  <c r="C70"/>
  <c r="A70"/>
  <c r="Q69"/>
  <c r="G69"/>
  <c r="F69"/>
  <c r="E69"/>
  <c r="A69"/>
  <c r="Q68"/>
  <c r="G68"/>
  <c r="F68"/>
  <c r="E68"/>
  <c r="A68"/>
  <c r="Q67"/>
  <c r="S67" s="1"/>
  <c r="G67"/>
  <c r="F67"/>
  <c r="E67"/>
  <c r="A67"/>
  <c r="Q66"/>
  <c r="S66" s="1"/>
  <c r="G66"/>
  <c r="F66"/>
  <c r="E66"/>
  <c r="A66"/>
  <c r="Q65"/>
  <c r="G65"/>
  <c r="F65"/>
  <c r="E65"/>
  <c r="A65"/>
  <c r="Q64"/>
  <c r="G64"/>
  <c r="F64"/>
  <c r="E64"/>
  <c r="A64"/>
  <c r="Q63"/>
  <c r="S63" s="1"/>
  <c r="G63"/>
  <c r="F63"/>
  <c r="E63"/>
  <c r="A63"/>
  <c r="Q62"/>
  <c r="S62" s="1"/>
  <c r="G62"/>
  <c r="F62"/>
  <c r="E62"/>
  <c r="A62"/>
  <c r="Q61"/>
  <c r="G61"/>
  <c r="F61"/>
  <c r="E61"/>
  <c r="A61"/>
  <c r="Q60"/>
  <c r="G60"/>
  <c r="F60"/>
  <c r="E60"/>
  <c r="A60"/>
  <c r="Q59"/>
  <c r="S59" s="1"/>
  <c r="G59"/>
  <c r="F59"/>
  <c r="E59"/>
  <c r="A59"/>
  <c r="Q58"/>
  <c r="S58" s="1"/>
  <c r="G58"/>
  <c r="F58"/>
  <c r="E58"/>
  <c r="A58"/>
  <c r="Q57"/>
  <c r="G57"/>
  <c r="F57"/>
  <c r="E57"/>
  <c r="A57"/>
  <c r="Q56"/>
  <c r="G56"/>
  <c r="F56"/>
  <c r="E56"/>
  <c r="A56"/>
  <c r="Q55"/>
  <c r="S55" s="1"/>
  <c r="G55"/>
  <c r="F55"/>
  <c r="E55"/>
  <c r="A55"/>
  <c r="Q54"/>
  <c r="S54" s="1"/>
  <c r="G54"/>
  <c r="F54"/>
  <c r="E54"/>
  <c r="A54"/>
  <c r="Q53"/>
  <c r="G53"/>
  <c r="F53"/>
  <c r="E53"/>
  <c r="A53"/>
  <c r="Q52"/>
  <c r="G52"/>
  <c r="F52"/>
  <c r="E52"/>
  <c r="A52"/>
  <c r="Q51"/>
  <c r="S51" s="1"/>
  <c r="G51"/>
  <c r="F51"/>
  <c r="E51"/>
  <c r="A51"/>
  <c r="Q50"/>
  <c r="S50" s="1"/>
  <c r="G50"/>
  <c r="F50"/>
  <c r="E50"/>
  <c r="A50"/>
  <c r="Q49"/>
  <c r="G49"/>
  <c r="F49"/>
  <c r="E49"/>
  <c r="A49"/>
  <c r="Q48"/>
  <c r="G48"/>
  <c r="F48"/>
  <c r="E48"/>
  <c r="A48"/>
  <c r="Q47"/>
  <c r="S47" s="1"/>
  <c r="G47"/>
  <c r="F47"/>
  <c r="E47"/>
  <c r="A47"/>
  <c r="Q46"/>
  <c r="S46" s="1"/>
  <c r="G46"/>
  <c r="F46"/>
  <c r="E46"/>
  <c r="A46"/>
  <c r="Q45"/>
  <c r="G45"/>
  <c r="F45"/>
  <c r="E45"/>
  <c r="A45"/>
  <c r="Q44"/>
  <c r="G44"/>
  <c r="F44"/>
  <c r="E44"/>
  <c r="A44"/>
  <c r="Q43"/>
  <c r="S43" s="1"/>
  <c r="G43"/>
  <c r="F43"/>
  <c r="E43"/>
  <c r="A43"/>
  <c r="Q42"/>
  <c r="S42" s="1"/>
  <c r="G42"/>
  <c r="F42"/>
  <c r="E42"/>
  <c r="A42"/>
  <c r="Q41"/>
  <c r="G41"/>
  <c r="F41"/>
  <c r="E41"/>
  <c r="A41"/>
  <c r="Q40"/>
  <c r="G40"/>
  <c r="F40"/>
  <c r="E40"/>
  <c r="A40"/>
  <c r="Q39"/>
  <c r="S39" s="1"/>
  <c r="G39"/>
  <c r="F39"/>
  <c r="E39"/>
  <c r="A39"/>
  <c r="Q38"/>
  <c r="S38" s="1"/>
  <c r="G38"/>
  <c r="F38"/>
  <c r="E38"/>
  <c r="A38"/>
  <c r="Q37"/>
  <c r="G37"/>
  <c r="F37"/>
  <c r="E37"/>
  <c r="A37"/>
  <c r="Q36"/>
  <c r="G36"/>
  <c r="F36"/>
  <c r="E36"/>
  <c r="A36"/>
  <c r="Q35"/>
  <c r="S35" s="1"/>
  <c r="G35"/>
  <c r="F35"/>
  <c r="E35"/>
  <c r="A35"/>
  <c r="Q34"/>
  <c r="S34" s="1"/>
  <c r="G34"/>
  <c r="F34"/>
  <c r="E34"/>
  <c r="A34"/>
  <c r="Q33"/>
  <c r="G33"/>
  <c r="F33"/>
  <c r="E33"/>
  <c r="A33"/>
  <c r="Q32"/>
  <c r="G32"/>
  <c r="F32"/>
  <c r="E32"/>
  <c r="A32"/>
  <c r="Q31"/>
  <c r="S31" s="1"/>
  <c r="G31"/>
  <c r="F31"/>
  <c r="E31"/>
  <c r="A31"/>
  <c r="Q30"/>
  <c r="S30" s="1"/>
  <c r="G30"/>
  <c r="F30"/>
  <c r="E30"/>
  <c r="A30"/>
  <c r="Q29"/>
  <c r="G29"/>
  <c r="F29"/>
  <c r="E29"/>
  <c r="A29"/>
  <c r="Q28"/>
  <c r="G28"/>
  <c r="F28"/>
  <c r="E28"/>
  <c r="A28"/>
  <c r="Q27"/>
  <c r="S27" s="1"/>
  <c r="G27"/>
  <c r="F27"/>
  <c r="E27"/>
  <c r="A27"/>
  <c r="Q26"/>
  <c r="S26" s="1"/>
  <c r="G26"/>
  <c r="F26"/>
  <c r="E26"/>
  <c r="Q25"/>
  <c r="G25"/>
  <c r="F25"/>
  <c r="E25"/>
  <c r="Q24"/>
  <c r="S24" s="1"/>
  <c r="G24"/>
  <c r="F24"/>
  <c r="E24"/>
  <c r="Q23"/>
  <c r="S23" s="1"/>
  <c r="G23"/>
  <c r="F23"/>
  <c r="E23"/>
  <c r="Q22"/>
  <c r="S22" s="1"/>
  <c r="G22"/>
  <c r="F22"/>
  <c r="E22"/>
  <c r="Q21"/>
  <c r="G21"/>
  <c r="F21"/>
  <c r="E21"/>
  <c r="Q20"/>
  <c r="S20" s="1"/>
  <c r="G20"/>
  <c r="F20"/>
  <c r="E20"/>
  <c r="Q19"/>
  <c r="S19" s="1"/>
  <c r="G19"/>
  <c r="F19"/>
  <c r="E19"/>
  <c r="Q18"/>
  <c r="S18" s="1"/>
  <c r="G18"/>
  <c r="F18"/>
  <c r="E18"/>
  <c r="Q17"/>
  <c r="G17"/>
  <c r="F17"/>
  <c r="E17"/>
  <c r="Q16"/>
  <c r="S16" s="1"/>
  <c r="G16"/>
  <c r="F16"/>
  <c r="E16"/>
  <c r="Q15"/>
  <c r="S15" s="1"/>
  <c r="G15"/>
  <c r="F15"/>
  <c r="E15"/>
  <c r="Q14"/>
  <c r="S14" s="1"/>
  <c r="G14"/>
  <c r="F14"/>
  <c r="E14"/>
  <c r="Q13"/>
  <c r="G13"/>
  <c r="F13"/>
  <c r="E13"/>
  <c r="Q12"/>
  <c r="S12" s="1"/>
  <c r="G12"/>
  <c r="F12"/>
  <c r="E12"/>
  <c r="Q11"/>
  <c r="S11" s="1"/>
  <c r="G11"/>
  <c r="F11"/>
  <c r="E11"/>
  <c r="Q10"/>
  <c r="S10" s="1"/>
  <c r="G10"/>
  <c r="F10"/>
  <c r="E10"/>
  <c r="Q9"/>
  <c r="G9"/>
  <c r="F9"/>
  <c r="E9"/>
  <c r="Q8"/>
  <c r="S8" s="1"/>
  <c r="G8"/>
  <c r="F8"/>
  <c r="E8"/>
  <c r="Q7"/>
  <c r="S7" s="1"/>
  <c r="G7"/>
  <c r="F7"/>
  <c r="E7"/>
  <c r="Q6"/>
  <c r="S6" s="1"/>
  <c r="G6"/>
  <c r="F6"/>
  <c r="E6"/>
  <c r="Q5"/>
  <c r="G5"/>
  <c r="F5"/>
  <c r="E5"/>
  <c r="Q4"/>
  <c r="S4" s="1"/>
  <c r="G4"/>
  <c r="F4"/>
  <c r="E4"/>
  <c r="Q3"/>
  <c r="S3" s="1"/>
  <c r="G3"/>
  <c r="F3"/>
  <c r="E3"/>
  <c r="Q2"/>
  <c r="S2" s="1"/>
  <c r="G2"/>
  <c r="F2"/>
  <c r="E2"/>
  <c r="Q2" i="6"/>
  <c r="Q3"/>
  <c r="Q4"/>
  <c r="Q5"/>
  <c r="Q6"/>
  <c r="Q7"/>
  <c r="Q8"/>
  <c r="Q9"/>
  <c r="F2" i="8"/>
  <c r="G2" s="1"/>
  <c r="F3"/>
  <c r="G3" s="1"/>
  <c r="F4"/>
  <c r="G4" s="1"/>
  <c r="F5"/>
  <c r="G5" s="1"/>
  <c r="F6"/>
  <c r="G6" s="1"/>
  <c r="F7"/>
  <c r="G7" s="1"/>
  <c r="F8"/>
  <c r="G8" s="1"/>
  <c r="F9"/>
  <c r="G9" s="1"/>
  <c r="S94" i="11" l="1"/>
  <c r="S98"/>
  <c r="S102"/>
  <c r="S106"/>
  <c r="S91"/>
  <c r="S95"/>
  <c r="S99"/>
  <c r="S103"/>
  <c r="S107"/>
  <c r="S110"/>
  <c r="S72"/>
  <c r="S76"/>
  <c r="S80"/>
  <c r="S84"/>
  <c r="S88"/>
  <c r="S92"/>
  <c r="S96"/>
  <c r="S100"/>
  <c r="S104"/>
  <c r="S28"/>
  <c r="S32"/>
  <c r="S36"/>
  <c r="S40"/>
  <c r="S44"/>
  <c r="S48"/>
  <c r="S52"/>
  <c r="S56"/>
  <c r="S60"/>
  <c r="S64"/>
  <c r="S68"/>
  <c r="G22" i="3"/>
  <c r="L18"/>
  <c r="S5" i="11"/>
  <c r="S9"/>
  <c r="S13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8"/>
  <c r="S109"/>
  <c r="D110"/>
  <c r="C110"/>
  <c r="B110"/>
  <c r="B109"/>
  <c r="B21" l="1"/>
  <c r="D21"/>
  <c r="B22"/>
  <c r="C22"/>
  <c r="D22"/>
  <c r="B23"/>
  <c r="C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D65"/>
  <c r="B66"/>
  <c r="C66"/>
  <c r="B67"/>
  <c r="C67"/>
  <c r="D67"/>
  <c r="C68"/>
  <c r="D68"/>
  <c r="B69"/>
  <c r="D69"/>
  <c r="B70"/>
  <c r="B71"/>
  <c r="C71"/>
  <c r="D71"/>
  <c r="C72"/>
  <c r="B73"/>
  <c r="D73"/>
  <c r="C74"/>
  <c r="B75"/>
  <c r="D75"/>
  <c r="B76"/>
  <c r="C76"/>
  <c r="B77"/>
  <c r="D77"/>
  <c r="C78"/>
  <c r="B79"/>
  <c r="D79"/>
  <c r="C80"/>
  <c r="B81"/>
  <c r="D81"/>
  <c r="C82"/>
  <c r="B83"/>
  <c r="D83"/>
  <c r="C84"/>
  <c r="B85"/>
  <c r="D85"/>
  <c r="C86"/>
  <c r="B87"/>
  <c r="D87"/>
  <c r="C88"/>
  <c r="B89"/>
  <c r="D89"/>
  <c r="C90"/>
  <c r="B91"/>
  <c r="D91"/>
  <c r="C92"/>
  <c r="B93"/>
  <c r="D93"/>
  <c r="C94"/>
  <c r="B95"/>
  <c r="D95"/>
  <c r="C96"/>
  <c r="B97"/>
  <c r="D97"/>
  <c r="C98"/>
  <c r="B99"/>
  <c r="D99"/>
  <c r="C100"/>
  <c r="B101"/>
  <c r="D101"/>
  <c r="C102"/>
  <c r="B103"/>
  <c r="D103"/>
  <c r="C104"/>
  <c r="B105"/>
  <c r="D105"/>
  <c r="C106"/>
  <c r="B107"/>
  <c r="D107"/>
  <c r="C108"/>
  <c r="C109"/>
  <c r="D109"/>
  <c r="E3" i="6"/>
  <c r="F3"/>
  <c r="G3"/>
  <c r="E4"/>
  <c r="F4"/>
  <c r="G4"/>
  <c r="E5"/>
  <c r="F5"/>
  <c r="G5"/>
  <c r="E6"/>
  <c r="F6"/>
  <c r="G6"/>
  <c r="E7"/>
  <c r="F7"/>
  <c r="G7"/>
  <c r="E8"/>
  <c r="F8"/>
  <c r="G8"/>
  <c r="E9"/>
  <c r="F9"/>
  <c r="G9"/>
  <c r="G2"/>
  <c r="F2"/>
  <c r="E2"/>
  <c r="G4" i="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3"/>
  <c r="B8" i="6" l="1"/>
  <c r="B8" i="11"/>
  <c r="B9" i="6"/>
  <c r="B9" i="11"/>
  <c r="C10"/>
  <c r="C6" i="6"/>
  <c r="C6" i="11"/>
  <c r="C2" i="6"/>
  <c r="C2" i="11"/>
  <c r="D7" i="6"/>
  <c r="D7" i="11"/>
  <c r="D3" i="6"/>
  <c r="D3" i="11"/>
  <c r="D20"/>
  <c r="D18"/>
  <c r="C17"/>
  <c r="B16"/>
  <c r="D14"/>
  <c r="C13"/>
  <c r="B12"/>
  <c r="B108"/>
  <c r="D106"/>
  <c r="C105"/>
  <c r="B104"/>
  <c r="D102"/>
  <c r="C101"/>
  <c r="B100"/>
  <c r="D98"/>
  <c r="C97"/>
  <c r="B96"/>
  <c r="D94"/>
  <c r="C93"/>
  <c r="B92"/>
  <c r="D90"/>
  <c r="C89"/>
  <c r="B88"/>
  <c r="D86"/>
  <c r="C85"/>
  <c r="B84"/>
  <c r="D82"/>
  <c r="C81"/>
  <c r="B80"/>
  <c r="D78"/>
  <c r="C77"/>
  <c r="D74"/>
  <c r="C73"/>
  <c r="B72"/>
  <c r="D70"/>
  <c r="D23"/>
  <c r="B4" i="6"/>
  <c r="B4" i="11"/>
  <c r="B10"/>
  <c r="C7" i="6"/>
  <c r="C7" i="11"/>
  <c r="D8" i="6"/>
  <c r="D8" i="11"/>
  <c r="D4" i="6"/>
  <c r="D4" i="11"/>
  <c r="C20"/>
  <c r="B19"/>
  <c r="D17"/>
  <c r="C16"/>
  <c r="B15"/>
  <c r="D13"/>
  <c r="C12"/>
  <c r="B11"/>
  <c r="C69"/>
  <c r="B68"/>
  <c r="D66"/>
  <c r="C65"/>
  <c r="C21"/>
  <c r="C9" i="6"/>
  <c r="C9" i="11"/>
  <c r="B5" i="6"/>
  <c r="B5" i="11"/>
  <c r="B6" i="6"/>
  <c r="B6" i="11"/>
  <c r="B2" i="6"/>
  <c r="B2" i="11"/>
  <c r="C3" i="6"/>
  <c r="C3" i="11"/>
  <c r="B7" i="6"/>
  <c r="B7" i="11"/>
  <c r="B3" i="6"/>
  <c r="B3" i="11"/>
  <c r="C8" i="6"/>
  <c r="C8" i="11"/>
  <c r="C4" i="6"/>
  <c r="C4" i="11"/>
  <c r="D9" i="6"/>
  <c r="D9" i="11"/>
  <c r="D5" i="6"/>
  <c r="D5" i="11"/>
  <c r="B20"/>
  <c r="C19"/>
  <c r="B18"/>
  <c r="D16"/>
  <c r="C15"/>
  <c r="B14"/>
  <c r="D12"/>
  <c r="C11"/>
  <c r="D108"/>
  <c r="C107"/>
  <c r="B106"/>
  <c r="D104"/>
  <c r="C103"/>
  <c r="B102"/>
  <c r="D100"/>
  <c r="C99"/>
  <c r="B98"/>
  <c r="D96"/>
  <c r="C95"/>
  <c r="B94"/>
  <c r="D92"/>
  <c r="C91"/>
  <c r="B90"/>
  <c r="D88"/>
  <c r="C87"/>
  <c r="B86"/>
  <c r="D84"/>
  <c r="C83"/>
  <c r="B82"/>
  <c r="D80"/>
  <c r="C79"/>
  <c r="B78"/>
  <c r="D76"/>
  <c r="C75"/>
  <c r="B74"/>
  <c r="D72"/>
  <c r="C5" i="6"/>
  <c r="C5" i="11"/>
  <c r="D10"/>
  <c r="D6" i="6"/>
  <c r="D6" i="11"/>
  <c r="D2" i="6"/>
  <c r="D2" i="11"/>
  <c r="D19"/>
  <c r="C18"/>
  <c r="B17"/>
  <c r="D15"/>
  <c r="C14"/>
  <c r="B13"/>
  <c r="D11"/>
  <c r="C33"/>
  <c r="D33"/>
  <c r="A2"/>
  <c r="A4" i="6" l="1"/>
  <c r="A3"/>
  <c r="A3" i="11"/>
  <c r="A4" l="1"/>
  <c r="A5" i="6" l="1"/>
  <c r="A6"/>
  <c r="A5" i="11"/>
  <c r="A6" l="1"/>
  <c r="A7" i="6"/>
  <c r="A8" l="1"/>
  <c r="A7" i="11"/>
  <c r="A8" l="1"/>
  <c r="A9" i="6"/>
  <c r="A9" i="11" l="1"/>
  <c r="A10"/>
  <c r="A11" l="1"/>
  <c r="A12" l="1"/>
  <c r="A13" l="1"/>
  <c r="A14" l="1"/>
  <c r="A15" l="1"/>
  <c r="A16" l="1"/>
  <c r="A17" l="1"/>
  <c r="A18" l="1"/>
  <c r="A19" l="1"/>
  <c r="A20" l="1"/>
  <c r="A21" l="1"/>
  <c r="A22" l="1"/>
  <c r="A23" l="1"/>
  <c r="A24" l="1"/>
  <c r="A25" l="1"/>
  <c r="A26"/>
</calcChain>
</file>

<file path=xl/sharedStrings.xml><?xml version="1.0" encoding="utf-8"?>
<sst xmlns="http://schemas.openxmlformats.org/spreadsheetml/2006/main" count="212" uniqueCount="111">
  <si>
    <t>Фамилия</t>
  </si>
  <si>
    <t>Имя</t>
  </si>
  <si>
    <t>Отчество</t>
  </si>
  <si>
    <t>адрес</t>
  </si>
  <si>
    <t>№</t>
  </si>
  <si>
    <t>S</t>
  </si>
  <si>
    <t>№ карты</t>
  </si>
  <si>
    <t>сергеевич</t>
  </si>
  <si>
    <t>тип помещения</t>
  </si>
  <si>
    <t>сумма</t>
  </si>
  <si>
    <t>иванов</t>
  </si>
  <si>
    <t>иван</t>
  </si>
  <si>
    <t>иванович</t>
  </si>
  <si>
    <t>петров</t>
  </si>
  <si>
    <t>петр</t>
  </si>
  <si>
    <t>петрович</t>
  </si>
  <si>
    <t>сидоров</t>
  </si>
  <si>
    <t>сидр</t>
  </si>
  <si>
    <t>сидорович</t>
  </si>
  <si>
    <t>смирнов</t>
  </si>
  <si>
    <t>смирн</t>
  </si>
  <si>
    <t>смирнович</t>
  </si>
  <si>
    <t>александр</t>
  </si>
  <si>
    <t>дата заказа</t>
  </si>
  <si>
    <t>мудак</t>
  </si>
  <si>
    <t>мудакович</t>
  </si>
  <si>
    <t>мамонтов</t>
  </si>
  <si>
    <t>сергей</t>
  </si>
  <si>
    <t>владимирович</t>
  </si>
  <si>
    <t>гоголя 16/78</t>
  </si>
  <si>
    <t>контакт</t>
  </si>
  <si>
    <t>кр.проспект 73/4/6</t>
  </si>
  <si>
    <t>высоцкого 101/45</t>
  </si>
  <si>
    <t>гагарина 84/455</t>
  </si>
  <si>
    <t>8-000-000-00-00</t>
  </si>
  <si>
    <t>уборка</t>
  </si>
  <si>
    <t>посуда</t>
  </si>
  <si>
    <t>окна</t>
  </si>
  <si>
    <t>квартира</t>
  </si>
  <si>
    <t>дом</t>
  </si>
  <si>
    <t>прометание территории</t>
  </si>
  <si>
    <t>чистка снега</t>
  </si>
  <si>
    <t>чистка крыш</t>
  </si>
  <si>
    <t>послестрой</t>
  </si>
  <si>
    <t>услуги</t>
  </si>
  <si>
    <t>стирка</t>
  </si>
  <si>
    <t>S тер.</t>
  </si>
  <si>
    <t>окно</t>
  </si>
  <si>
    <t>ковры</t>
  </si>
  <si>
    <t>форм</t>
  </si>
  <si>
    <t>есть</t>
  </si>
  <si>
    <t>нету</t>
  </si>
  <si>
    <t>доп услуги</t>
  </si>
  <si>
    <t>услуг</t>
  </si>
  <si>
    <t>примечание</t>
  </si>
  <si>
    <t>п/п</t>
  </si>
  <si>
    <t>телефон</t>
  </si>
  <si>
    <t>e-mail</t>
  </si>
  <si>
    <t>%</t>
  </si>
  <si>
    <t>коэф</t>
  </si>
  <si>
    <t>цена,        м2</t>
  </si>
  <si>
    <t>дата          заказа</t>
  </si>
  <si>
    <t>тип           помещения</t>
  </si>
  <si>
    <t>№          карты</t>
  </si>
  <si>
    <t>булко</t>
  </si>
  <si>
    <t>сергеев</t>
  </si>
  <si>
    <t>ишметов</t>
  </si>
  <si>
    <t>руслан</t>
  </si>
  <si>
    <t>фаритович</t>
  </si>
  <si>
    <t>мудоков</t>
  </si>
  <si>
    <t>цена за м2</t>
  </si>
  <si>
    <t>автоматическое выставление по карте</t>
  </si>
  <si>
    <t>да</t>
  </si>
  <si>
    <t>нет</t>
  </si>
  <si>
    <t>территория</t>
  </si>
  <si>
    <t>доп.услага</t>
  </si>
  <si>
    <t>промести</t>
  </si>
  <si>
    <t>доп усл2</t>
  </si>
  <si>
    <t>доп усл3</t>
  </si>
  <si>
    <t>доп усл4</t>
  </si>
  <si>
    <t>снег с крыши</t>
  </si>
  <si>
    <t>цена окно</t>
  </si>
  <si>
    <t>ОКНА</t>
  </si>
  <si>
    <t>площадь*цену</t>
  </si>
  <si>
    <t>ЕСЛИ(dop_uslug!$K2="стирка";price_dop!$B$4;ЕСЛИ(dop_uslug!$K2="посуда";price_dop!$B$5;price_dop!$C$4))</t>
  </si>
  <si>
    <t>ЕСЛИ(СЧЁТЗ(test!C2:E2);ИНДЕКС(ЕСЛИ(test!C2="дом";price_home!$B$3:$E$4;price_kvart!$B$3:$E$4);ПОИСКПОЗ(test!D2;price_kvart!$A$3:$A$4;0);ПОИСКПОЗ(test!E2;price_kvart!$B$2:$E$2));"")</t>
  </si>
  <si>
    <t>ЕСЛИОШИБКА(          ;"")</t>
  </si>
  <si>
    <t>скрыть #р/д</t>
  </si>
  <si>
    <t>посуда, стирка (доп усл1)</t>
  </si>
  <si>
    <t>ЕСЛИ(dop_uslug!$K2="да";price_dop!$B$4;price_dop!$C$4)</t>
  </si>
  <si>
    <t>стирка (да/нет)</t>
  </si>
  <si>
    <t>доп усл1</t>
  </si>
  <si>
    <t>доп.услуга1</t>
  </si>
  <si>
    <t>доп.услуга2</t>
  </si>
  <si>
    <t>итого</t>
  </si>
  <si>
    <t>иСтирка</t>
  </si>
  <si>
    <t>стирка/посуда</t>
  </si>
  <si>
    <t>посуда (да/нет)</t>
  </si>
  <si>
    <t>иПосуда</t>
  </si>
  <si>
    <t>ЕСЛИ(dop_uslug!$L2="да";price_dop!$B$5;price_dop!$C$5)</t>
  </si>
  <si>
    <t>ИНДЕКС(card!$B$2:$E$102;ПОИСКПОЗ(test!$H2;card!$B$2:$B$102);2)</t>
  </si>
  <si>
    <t>ИНДЕКС(card!$B$2:$E$102;ПОИСКПОЗ(test!$H2;card!$B$2:$B$102);3)</t>
  </si>
  <si>
    <t>ИНДЕКС(card!$B$2:$E$102;ПОИСКПОЗ(test!$H2;card!$B$2:$B$102);4)</t>
  </si>
  <si>
    <t>ЕСЛИ(dop_uslug!H2="да";price_dop!$B$3;price_dop!$C$3)*dop_uslug!$I2</t>
  </si>
  <si>
    <t>test!$e2*test!$f2</t>
  </si>
  <si>
    <t>(ЕСЛИ(dop_uslug!$L2="да";price_dop!$B$5;price_dop!$C$5))+(ЕСЛИ(dop_uslug!$K2="да";price_dop!$B$4;price_dop!$C$4))+(test!E2*test!F2)+(ЕСЛИ(dop_uslug!H2="да";price_dop!$B$3;price_dop!$C$3)*dop_uslug!I2)</t>
  </si>
  <si>
    <t>территория2</t>
  </si>
  <si>
    <t>территория3</t>
  </si>
  <si>
    <t>Столбец1</t>
  </si>
  <si>
    <t>ЕСЛИ((dop_uslug!$M2="");price_dop!$B$8;price_dop!$B$8))))</t>
  </si>
  <si>
    <t>ЕСЛИ(dop_uslug!$M2="нет";price_dop!$B$8;price_dop!$B$8)</t>
  </si>
</sst>
</file>

<file path=xl/styles.xml><?xml version="1.0" encoding="utf-8"?>
<styleSheet xmlns="http://schemas.openxmlformats.org/spreadsheetml/2006/main">
  <numFmts count="1">
    <numFmt numFmtId="164" formatCode="00000\-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theme="3" tint="0.399975585192419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0" xfId="0" applyNumberFormat="1"/>
    <xf numFmtId="1" fontId="0" fillId="0" borderId="2" xfId="0" applyNumberFormat="1" applyBorder="1"/>
    <xf numFmtId="1" fontId="0" fillId="0" borderId="3" xfId="0" applyNumberFormat="1" applyBorder="1"/>
    <xf numFmtId="0" fontId="0" fillId="0" borderId="0" xfId="0" applyNumberFormat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5" borderId="4" xfId="0" applyNumberFormat="1" applyFill="1" applyBorder="1" applyAlignment="1">
      <alignment horizontal="left" vertical="center" wrapText="1"/>
    </xf>
    <xf numFmtId="0" fontId="0" fillId="5" borderId="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0" fillId="0" borderId="14" xfId="0" applyNumberFormat="1" applyBorder="1"/>
    <xf numFmtId="1" fontId="0" fillId="0" borderId="6" xfId="0" applyNumberFormat="1" applyBorder="1"/>
    <xf numFmtId="0" fontId="0" fillId="0" borderId="6" xfId="0" applyBorder="1" applyAlignment="1">
      <alignment horizontal="left" vertical="center" wrapText="1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21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4" xfId="0" applyBorder="1" applyAlignment="1">
      <alignment horizontal="center"/>
    </xf>
    <xf numFmtId="0" fontId="0" fillId="6" borderId="20" xfId="0" applyNumberFormat="1" applyFill="1" applyBorder="1" applyAlignment="1">
      <alignment horizontal="center" wrapText="1"/>
    </xf>
    <xf numFmtId="0" fontId="0" fillId="3" borderId="18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0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">
    <cellStyle name="Обычный" xfId="0" builtinId="0"/>
  </cellStyles>
  <dxfs count="61">
    <dxf>
      <numFmt numFmtId="0" formatCode="General"/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  <dxf>
      <numFmt numFmtId="19" formatCode="dd/mm/yyyy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0" justifyLastLine="0" shrinkToFit="0" mergeCell="0" readingOrder="0"/>
    </dxf>
    <dxf>
      <numFmt numFmtId="19" formatCode="dd/mm/yyyy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left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left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00000\-0000"/>
      <alignment horizontal="left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00000\-000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>
          <fgColor indexed="64"/>
          <bgColor rgb="FFFFFF00"/>
        </patternFill>
      </fill>
      <alignment horizontal="center" vertical="bottom" textRotation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fill>
        <patternFill>
          <fgColor indexed="64"/>
          <bgColor rgb="FFFFC000"/>
        </patternFill>
      </fill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9" formatCode="dd/mm/yyyy"/>
      <alignment horizontal="center" vertical="bottom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Таблица1" displayName="Таблица1" ref="A1:N11" totalsRowShown="0" headerRowDxfId="60" headerRowBorderDxfId="59" tableBorderDxfId="58">
  <autoFilter ref="A1:N11">
    <filterColumn colId="5"/>
  </autoFilter>
  <sortState ref="A2:M64">
    <sortCondition ref="A1:A64"/>
  </sortState>
  <tableColumns count="14">
    <tableColumn id="1" name="№" dataDxfId="57">
      <calculatedColumnFormula>ROW()-1</calculatedColumnFormula>
    </tableColumn>
    <tableColumn id="2" name="дата          заказа" dataDxfId="56"/>
    <tableColumn id="4" name="тип           помещения" dataDxfId="55"/>
    <tableColumn id="3" name="услуги" dataDxfId="54"/>
    <tableColumn id="5" name="S" dataDxfId="53"/>
    <tableColumn id="14" name="цена,        м2" dataDxfId="52">
      <calculatedColumnFormula>IFERROR(IF(COUNTA(C2:E2),INDEX(IF(C2="дом",price_home!$B$3:$E$4,price_kvart!$B$3:$E$4),MATCH(D2,price_kvart!$A$3:$A$4,0),MATCH(E2,price_kvart!$B$2:$E$2)),""),"")</calculatedColumnFormula>
    </tableColumn>
    <tableColumn id="6" name="сумма" dataDxfId="51">
      <calculatedColumnFormula>IFERROR((IF(dop_uslug!$K2="да",price_dop!$B$4,price_dop!$C$4))+(IF(dop_uslug!$L2="да",price_dop!$B$5,price_dop!$C$5))+(test!$E2*test!$F2)+(IF(dop_uslug!$H2="да",price_dop!$B$3,price_dop!$C$3)*dop_uslug!$I2),"")</calculatedColumnFormula>
    </tableColumn>
    <tableColumn id="7" name="№          карты" dataDxfId="50"/>
    <tableColumn id="8" name="Фамилия" dataDxfId="49">
      <calculatedColumnFormula>IFERROR(INDEX(card!$B$2:$E$102,MATCH($H2,
card!$B$2:$B$102),2),"")</calculatedColumnFormula>
    </tableColumn>
    <tableColumn id="9" name="Имя" dataDxfId="48">
      <calculatedColumnFormula>IFERROR(INDEX(card!$B$2:$E$102,MATCH($H2,
card!$B$2:$B$102),3),"")</calculatedColumnFormula>
    </tableColumn>
    <tableColumn id="10" name="Отчество" dataDxfId="47">
      <calculatedColumnFormula>IFERROR(INDEX(card!$B$2:$E$102,MATCH($H2,
card!$B$2:$B$102),4),"")</calculatedColumnFormula>
    </tableColumn>
    <tableColumn id="11" name="адрес" dataDxfId="46"/>
    <tableColumn id="12" name="контакт" dataDxfId="45"/>
    <tableColumn id="13" name="примечание" dataDxfId="44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S9" totalsRowShown="0" headerRowDxfId="43" dataDxfId="41" headerRowBorderDxfId="42">
  <autoFilter ref="A1:S9">
    <filterColumn colId="8"/>
    <filterColumn colId="16"/>
    <filterColumn colId="17"/>
    <filterColumn colId="18"/>
  </autoFilter>
  <tableColumns count="19">
    <tableColumn id="1" name="№" dataDxfId="40">
      <calculatedColumnFormula>test!A2</calculatedColumnFormula>
    </tableColumn>
    <tableColumn id="2" name="Фамилия" dataDxfId="39">
      <calculatedColumnFormula>Таблица1[[#This Row],[Фамилия]]</calculatedColumnFormula>
    </tableColumn>
    <tableColumn id="3" name="Имя" dataDxfId="38">
      <calculatedColumnFormula>Таблица1[[#This Row],[Имя]]</calculatedColumnFormula>
    </tableColumn>
    <tableColumn id="4" name="Отчество" dataDxfId="37">
      <calculatedColumnFormula>Таблица1[[#This Row],[Отчество]]</calculatedColumnFormula>
    </tableColumn>
    <tableColumn id="5" name="адрес" dataDxfId="36">
      <calculatedColumnFormula>Таблица1[[#This Row],[адрес]]</calculatedColumnFormula>
    </tableColumn>
    <tableColumn id="6" name="дата заказа" dataDxfId="35">
      <calculatedColumnFormula>Таблица1[[#This Row],[дата          заказа]]</calculatedColumnFormula>
    </tableColumn>
    <tableColumn id="7" name="тип помещения" dataDxfId="34">
      <calculatedColumnFormula>Таблица1[[#This Row],[тип           помещения]]</calculatedColumnFormula>
    </tableColumn>
    <tableColumn id="11" name="окно" dataDxfId="33"/>
    <tableColumn id="19" name="цена окно" dataDxfId="32"/>
    <tableColumn id="10" name="ковры" dataDxfId="31"/>
    <tableColumn id="13" name="стирка" dataDxfId="30"/>
    <tableColumn id="14" name="посуда" dataDxfId="29"/>
    <tableColumn id="15" name="территория" dataDxfId="28"/>
    <tableColumn id="16" name="территория2" dataDxfId="27"/>
    <tableColumn id="12" name="территория3" dataDxfId="26"/>
    <tableColumn id="8" name="S тер." dataDxfId="25"/>
    <tableColumn id="23" name="иСтирка" dataDxfId="24">
      <calculatedColumnFormula>IF(dop_uslug!$K2="да",price_dop!$B$4,price_dop!$C$4)</calculatedColumnFormula>
    </tableColumn>
    <tableColumn id="24" name="иПосуда" dataDxfId="23">
      <calculatedColumnFormula>IF(dop_uslug!$L2="да",price_dop!$B$5,price_dop!$C$5)</calculatedColumnFormula>
    </tableColumn>
    <tableColumn id="9" name="Столбец1" dataDxfId="22">
      <calculatedColumnFormula>IF(dop_uslug!$M2="промести",price_dop!$B$6,IF(dop_uslug!$M2="чистка снега",price_dop!$B$7,IF(dop_uslug!$M2="чистка крыш",price_dop!$B$8,IF(price_dop!$B$8,price_dop!$C$8,price_dop!$B$8))))</calculatedColumnFormula>
    </tableColumn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Таблица24" displayName="Таблица24" ref="A1:S110" totalsRowShown="0" headerRowDxfId="21" dataDxfId="19" headerRowBorderDxfId="20">
  <autoFilter ref="A1:S110">
    <filterColumn colId="8"/>
    <filterColumn colId="16"/>
    <filterColumn colId="17"/>
    <filterColumn colId="18"/>
  </autoFilter>
  <tableColumns count="19">
    <tableColumn id="1" name="№" dataDxfId="18">
      <calculatedColumnFormula>Таблица1[[#This Row],[№]]</calculatedColumnFormula>
    </tableColumn>
    <tableColumn id="2" name="Фамилия" dataDxfId="17">
      <calculatedColumnFormula>Таблица1[[#This Row],[Фамилия]]</calculatedColumnFormula>
    </tableColumn>
    <tableColumn id="3" name="Имя" dataDxfId="16">
      <calculatedColumnFormula>Таблица1[[#This Row],[Имя]]</calculatedColumnFormula>
    </tableColumn>
    <tableColumn id="4" name="Отчество" dataDxfId="15">
      <calculatedColumnFormula>Таблица1[[#This Row],[Отчество]]</calculatedColumnFormula>
    </tableColumn>
    <tableColumn id="5" name="адрес" dataDxfId="14">
      <calculatedColumnFormula>Таблица1[[#This Row],[адрес]]</calculatedColumnFormula>
    </tableColumn>
    <tableColumn id="6" name="дата заказа" dataDxfId="13">
      <calculatedColumnFormula>Таблица1[[#This Row],[дата          заказа]]</calculatedColumnFormula>
    </tableColumn>
    <tableColumn id="7" name="тип помещения" dataDxfId="12">
      <calculatedColumnFormula>Таблица1[[#This Row],[тип           помещения]]</calculatedColumnFormula>
    </tableColumn>
    <tableColumn id="11" name="окно" dataDxfId="11"/>
    <tableColumn id="19" name="цена окно" dataDxfId="10"/>
    <tableColumn id="10" name="ковры" dataDxfId="9"/>
    <tableColumn id="13" name="доп усл1" dataDxfId="8"/>
    <tableColumn id="14" name="доп усл2" dataDxfId="7"/>
    <tableColumn id="15" name="доп усл3" dataDxfId="6"/>
    <tableColumn id="16" name="доп усл4" dataDxfId="5"/>
    <tableColumn id="12" name="территория" dataDxfId="4"/>
    <tableColumn id="8" name="S тер." dataDxfId="3"/>
    <tableColumn id="21" name="доп.услуга1" dataDxfId="2">
      <calculatedColumnFormula>IF('dop_uslug (2)'!$K2="стирка",price_dop!$B$4,IF('dop_uslug (2)'!$K2="посуда",price_dop!$B$5,price_dop!$C$4))</calculatedColumnFormula>
    </tableColumn>
    <tableColumn id="24" name="доп.услуга2" dataDxfId="1">
      <calculatedColumnFormula>IF('dop_uslug (2)'!$L2="стирка",price_dop!$B$4,IF('dop_uslug (2)'!$L2="посуда",price_dop!$B$5,price_dop!$C$4))</calculatedColumnFormula>
    </tableColumn>
    <tableColumn id="25" name="итого" dataDxfId="0">
      <calculatedColumnFormula>Таблица24[[#This Row],[доп.услуга1]]+Таблица24[[#This Row],[доп.услуга2]]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Zeros="0" tabSelected="1" zoomScale="90" zoomScaleNormal="90" zoomScaleSheetLayoutView="100" workbookViewId="0">
      <pane ySplit="1" topLeftCell="A2" activePane="bottomLeft" state="frozen"/>
      <selection pane="bottomLeft" activeCell="A12" sqref="A12:XFD17"/>
    </sheetView>
  </sheetViews>
  <sheetFormatPr defaultRowHeight="15"/>
  <cols>
    <col min="1" max="1" width="8.42578125" style="2" bestFit="1" customWidth="1"/>
    <col min="2" max="2" width="13.7109375" style="2" customWidth="1"/>
    <col min="3" max="3" width="14.42578125" style="2" customWidth="1"/>
    <col min="4" max="4" width="13.7109375" style="2" customWidth="1"/>
    <col min="5" max="6" width="9.140625" style="2"/>
    <col min="7" max="7" width="11.85546875" style="56" customWidth="1"/>
    <col min="8" max="8" width="11.85546875" style="57" customWidth="1"/>
    <col min="9" max="9" width="13.140625" style="5" customWidth="1"/>
    <col min="10" max="10" width="18.42578125" customWidth="1"/>
    <col min="11" max="11" width="15.28515625" customWidth="1"/>
    <col min="12" max="12" width="18.5703125" style="11" customWidth="1"/>
    <col min="13" max="13" width="23.5703125" style="3" customWidth="1"/>
    <col min="14" max="14" width="16" style="1" customWidth="1"/>
    <col min="15" max="15" width="15.85546875" customWidth="1"/>
  </cols>
  <sheetData>
    <row r="1" spans="1:14" s="14" customFormat="1" ht="30.75" thickBot="1">
      <c r="A1" s="67" t="s">
        <v>4</v>
      </c>
      <c r="B1" s="68" t="s">
        <v>61</v>
      </c>
      <c r="C1" s="68" t="s">
        <v>62</v>
      </c>
      <c r="D1" s="69" t="s">
        <v>44</v>
      </c>
      <c r="E1" s="70" t="s">
        <v>5</v>
      </c>
      <c r="F1" s="71" t="s">
        <v>60</v>
      </c>
      <c r="G1" s="72" t="s">
        <v>9</v>
      </c>
      <c r="H1" s="73" t="s">
        <v>63</v>
      </c>
      <c r="I1" s="74" t="s">
        <v>0</v>
      </c>
      <c r="J1" s="74" t="s">
        <v>1</v>
      </c>
      <c r="K1" s="75" t="s">
        <v>2</v>
      </c>
      <c r="L1" s="74" t="s">
        <v>3</v>
      </c>
      <c r="M1" s="74" t="s">
        <v>30</v>
      </c>
      <c r="N1" s="76" t="s">
        <v>54</v>
      </c>
    </row>
    <row r="2" spans="1:14" ht="15.75" thickBot="1">
      <c r="A2" s="77">
        <f t="shared" ref="A2:A9" si="0">ROW()-1</f>
        <v>1</v>
      </c>
      <c r="B2" s="84">
        <v>42370</v>
      </c>
      <c r="C2" s="21" t="s">
        <v>38</v>
      </c>
      <c r="D2" s="65" t="s">
        <v>35</v>
      </c>
      <c r="E2" s="62">
        <v>81</v>
      </c>
      <c r="F2" s="63">
        <f>IFERROR(IF(COUNTA(C2:E2),INDEX(IF(C2="дом",price_home!$B$3:$E$4,price_kvart!$B$3:$E$4),MATCH(D2,price_kvart!$A$3:$A$4,0),MATCH(E2,price_kvart!$B$2:$E$2)),""),"")</f>
        <v>33</v>
      </c>
      <c r="G2" s="64">
        <f>IFERROR((IF(dop_uslug!$K2="да",price_dop!$B$4,price_dop!$C$4))+(IF(dop_uslug!$L2="да",price_dop!$B$5,price_dop!$C$5))+(test!$E2*test!$F2)+(IF(dop_uslug!$H2="да",price_dop!$B$3,price_dop!$C$3)*dop_uslug!$I2),"")</f>
        <v>4973</v>
      </c>
      <c r="H2" s="55">
        <v>5</v>
      </c>
      <c r="I2" s="88" t="str">
        <f>IFERROR(INDEX(card!$B$2:$E$102,MATCH($H2,
card!$B$2:$B$102),2),"")</f>
        <v>сидоров</v>
      </c>
      <c r="J2" s="89" t="str">
        <f>IFERROR(INDEX(card!$B$2:$E$102,MATCH($H2,
card!$B$2:$B$102),3),"")</f>
        <v>сидр</v>
      </c>
      <c r="K2" s="89" t="str">
        <f>IFERROR(INDEX(card!$B$2:$E$102,MATCH($H2,
card!$B$2:$B$102),4),"")</f>
        <v>сидорович</v>
      </c>
      <c r="L2" s="89" t="s">
        <v>29</v>
      </c>
      <c r="M2" s="89" t="s">
        <v>34</v>
      </c>
      <c r="N2" s="92"/>
    </row>
    <row r="3" spans="1:14" ht="15.75" thickBot="1">
      <c r="A3" s="78">
        <f t="shared" si="0"/>
        <v>2</v>
      </c>
      <c r="B3" s="84">
        <v>42371</v>
      </c>
      <c r="C3" s="21" t="s">
        <v>39</v>
      </c>
      <c r="D3" s="66" t="s">
        <v>43</v>
      </c>
      <c r="E3" s="58">
        <v>60</v>
      </c>
      <c r="F3" s="59">
        <f>IFERROR(IF(COUNTA(C3:E3),INDEX(IF(C3="дом",price_home!$B$3:$E$4,price_kvart!$B$3:$E$4),MATCH(D3,price_kvart!$A$3:$A$4,0),MATCH(E3,price_kvart!$B$2:$E$2)),""),"")</f>
        <v>70</v>
      </c>
      <c r="G3" s="60">
        <f>IFERROR((IF(dop_uslug!$K3="да",price_dop!$B$4,price_dop!$C$4))+(IF(dop_uslug!$L3="да",price_dop!$B$5,price_dop!$C$5))+(test!$E3*test!$F3)+(IF(dop_uslug!$H3="да",price_dop!$B$3,price_dop!$C$3)*dop_uslug!$I3),"")</f>
        <v>5700</v>
      </c>
      <c r="H3" s="55">
        <v>2</v>
      </c>
      <c r="I3" s="88" t="str">
        <f>IFERROR(INDEX(card!$B$2:$E$102,MATCH($H3,
card!$B$2:$B$102),2),"")</f>
        <v>булко</v>
      </c>
      <c r="J3" s="89" t="str">
        <f>IFERROR(INDEX(card!$B$2:$E$102,MATCH($H3,
card!$B$2:$B$102),3),"")</f>
        <v>александр</v>
      </c>
      <c r="K3" s="89" t="str">
        <f>IFERROR(INDEX(card!$B$2:$E$102,MATCH($H3,
card!$B$2:$B$102),4),"")</f>
        <v>владимирович</v>
      </c>
      <c r="L3" s="89" t="s">
        <v>31</v>
      </c>
      <c r="M3" s="89" t="s">
        <v>34</v>
      </c>
      <c r="N3" s="92"/>
    </row>
    <row r="4" spans="1:14" ht="15.75" thickBot="1">
      <c r="A4" s="78">
        <f t="shared" si="0"/>
        <v>3</v>
      </c>
      <c r="B4" s="84">
        <v>42371</v>
      </c>
      <c r="C4" s="21" t="s">
        <v>38</v>
      </c>
      <c r="D4" s="66" t="s">
        <v>43</v>
      </c>
      <c r="E4" s="58">
        <v>60</v>
      </c>
      <c r="F4" s="59">
        <f>IFERROR(IF(COUNTA(C4:E4),INDEX(IF(C4="дом",price_home!$B$3:$E$4,price_kvart!$B$3:$E$4),MATCH(D4,price_kvart!$A$3:$A$4,0),MATCH(E4,price_kvart!$B$2:$E$2)),""),"")</f>
        <v>60</v>
      </c>
      <c r="G4" s="60">
        <f>IFERROR((IF(dop_uslug!$K4="да",price_dop!$B$4,price_dop!$C$4))+(IF(dop_uslug!$L4="да",price_dop!$B$5,price_dop!$C$5))+(test!$E4*test!$F4)+(IF(dop_uslug!$H4="да",price_dop!$B$3,price_dop!$C$3)*dop_uslug!$I4),"")</f>
        <v>3600</v>
      </c>
      <c r="H4" s="55">
        <v>4</v>
      </c>
      <c r="I4" s="88" t="str">
        <f>IFERROR(INDEX(card!$B$2:$E$102,MATCH($H4,
card!$B$2:$B$102),2),"")</f>
        <v>петров</v>
      </c>
      <c r="J4" s="89" t="str">
        <f>IFERROR(INDEX(card!$B$2:$E$102,MATCH($H4,
card!$B$2:$B$102),3),"")</f>
        <v>петр</v>
      </c>
      <c r="K4" s="89" t="str">
        <f>IFERROR(INDEX(card!$B$2:$E$102,MATCH($H4,
card!$B$2:$B$102),4),"")</f>
        <v>петрович</v>
      </c>
      <c r="L4" s="89" t="s">
        <v>33</v>
      </c>
      <c r="M4" s="89" t="s">
        <v>34</v>
      </c>
      <c r="N4" s="92"/>
    </row>
    <row r="5" spans="1:14" ht="15.75" thickBot="1">
      <c r="A5" s="78">
        <f t="shared" si="0"/>
        <v>4</v>
      </c>
      <c r="B5" s="84">
        <v>42371</v>
      </c>
      <c r="C5" s="21" t="s">
        <v>39</v>
      </c>
      <c r="D5" s="66" t="s">
        <v>35</v>
      </c>
      <c r="E5" s="58">
        <v>95</v>
      </c>
      <c r="F5" s="59">
        <f>IFERROR(IF(COUNTA(C5:E5),INDEX(IF(C5="дом",price_home!$B$3:$E$4,price_kvart!$B$3:$E$4),MATCH(D5,price_kvart!$A$3:$A$4,0),MATCH(E5,price_kvart!$B$2:$E$2)),""),"")</f>
        <v>48</v>
      </c>
      <c r="G5" s="60">
        <f>IFERROR((IF(dop_uslug!$K5="да",price_dop!$B$4,price_dop!$C$4))+(IF(dop_uslug!$L5="да",price_dop!$B$5,price_dop!$C$5))+(test!$E5*test!$F5)+(IF(dop_uslug!$H5="да",price_dop!$B$3,price_dop!$C$3)*dop_uslug!$I5),"")</f>
        <v>4560</v>
      </c>
      <c r="H5" s="55">
        <v>2</v>
      </c>
      <c r="I5" s="88" t="str">
        <f>IFERROR(INDEX(card!$B$2:$E$102,MATCH($H5,
card!$B$2:$B$102),2),"")</f>
        <v>булко</v>
      </c>
      <c r="J5" s="89" t="str">
        <f>IFERROR(INDEX(card!$B$2:$E$102,MATCH($H5,
card!$B$2:$B$102),3),"")</f>
        <v>александр</v>
      </c>
      <c r="K5" s="89" t="str">
        <f>IFERROR(INDEX(card!$B$2:$E$102,MATCH($H5,
card!$B$2:$B$102),4),"")</f>
        <v>владимирович</v>
      </c>
      <c r="L5" s="89" t="s">
        <v>31</v>
      </c>
      <c r="M5" s="89" t="s">
        <v>34</v>
      </c>
      <c r="N5" s="92"/>
    </row>
    <row r="6" spans="1:14" ht="15.75" thickBot="1">
      <c r="A6" s="78">
        <f t="shared" si="0"/>
        <v>5</v>
      </c>
      <c r="B6" s="84">
        <v>42375</v>
      </c>
      <c r="C6" s="21" t="s">
        <v>38</v>
      </c>
      <c r="D6" s="66" t="s">
        <v>35</v>
      </c>
      <c r="E6" s="58">
        <v>60</v>
      </c>
      <c r="F6" s="59">
        <f>IFERROR(IF(COUNTA(C6:E6),INDEX(IF(C6="дом",price_home!$B$3:$E$4,price_kvart!$B$3:$E$4),MATCH(D6,price_kvart!$A$3:$A$4,0),MATCH(E6,price_kvart!$B$2:$E$2)),""),"")</f>
        <v>35</v>
      </c>
      <c r="G6" s="60">
        <f>IFERROR((IF(dop_uslug!$K6="да",price_dop!$B$4,price_dop!$C$4))+(IF(dop_uslug!$L6="да",price_dop!$B$5,price_dop!$C$5))+(test!$E6*test!$F6)+(IF(dop_uslug!$H6="да",price_dop!$B$3,price_dop!$C$3)*dop_uslug!$I6),"")</f>
        <v>2100</v>
      </c>
      <c r="H6" s="55">
        <v>5</v>
      </c>
      <c r="I6" s="88" t="str">
        <f>IFERROR(INDEX(card!$B$2:$E$102,MATCH($H6,
card!$B$2:$B$102),2),"")</f>
        <v>сидоров</v>
      </c>
      <c r="J6" s="89" t="str">
        <f>IFERROR(INDEX(card!$B$2:$E$102,MATCH($H6,
card!$B$2:$B$102),3),"")</f>
        <v>сидр</v>
      </c>
      <c r="K6" s="89" t="str">
        <f>IFERROR(INDEX(card!$B$2:$E$102,MATCH($H6,
card!$B$2:$B$102),4),"")</f>
        <v>сидорович</v>
      </c>
      <c r="L6" s="89" t="s">
        <v>29</v>
      </c>
      <c r="M6" s="89" t="s">
        <v>34</v>
      </c>
      <c r="N6" s="92"/>
    </row>
    <row r="7" spans="1:14" ht="15.75" thickBot="1">
      <c r="A7" s="78">
        <f t="shared" si="0"/>
        <v>6</v>
      </c>
      <c r="B7" s="84">
        <v>42376</v>
      </c>
      <c r="C7" s="21" t="s">
        <v>39</v>
      </c>
      <c r="D7" s="66" t="s">
        <v>43</v>
      </c>
      <c r="E7" s="58">
        <v>80</v>
      </c>
      <c r="F7" s="59">
        <f>IFERROR(IF(COUNTA(C7:E7),INDEX(IF(C7="дом",price_home!$B$3:$E$4,price_kvart!$B$3:$E$4),MATCH(D7,price_kvart!$A$3:$A$4,0),MATCH(E7,price_kvart!$B$2:$E$2)),""),"")</f>
        <v>70</v>
      </c>
      <c r="G7" s="60">
        <f>IFERROR((IF(dop_uslug!$K7="да",price_dop!$B$4,price_dop!$C$4))+(IF(dop_uslug!$L7="да",price_dop!$B$5,price_dop!$C$5))+(test!$E7*test!$F7)+(IF(dop_uslug!$H7="да",price_dop!$B$3,price_dop!$C$3)*dop_uslug!$I7),"")</f>
        <v>5600</v>
      </c>
      <c r="H7" s="55">
        <v>4</v>
      </c>
      <c r="I7" s="88" t="str">
        <f>IFERROR(INDEX(card!$B$2:$E$102,MATCH($H7,
card!$B$2:$B$102),2),"")</f>
        <v>петров</v>
      </c>
      <c r="J7" s="89" t="str">
        <f>IFERROR(INDEX(card!$B$2:$E$102,MATCH($H7,
card!$B$2:$B$102),3),"")</f>
        <v>петр</v>
      </c>
      <c r="K7" s="89" t="str">
        <f>IFERROR(INDEX(card!$B$2:$E$102,MATCH($H7,
card!$B$2:$B$102),4),"")</f>
        <v>петрович</v>
      </c>
      <c r="L7" s="89" t="s">
        <v>33</v>
      </c>
      <c r="M7" s="89" t="s">
        <v>34</v>
      </c>
      <c r="N7" s="92"/>
    </row>
    <row r="8" spans="1:14" ht="15.75" thickBot="1">
      <c r="A8" s="78">
        <f t="shared" si="0"/>
        <v>7</v>
      </c>
      <c r="B8" s="84">
        <v>42377</v>
      </c>
      <c r="C8" s="21" t="s">
        <v>38</v>
      </c>
      <c r="D8" s="66" t="s">
        <v>35</v>
      </c>
      <c r="E8" s="58">
        <v>15</v>
      </c>
      <c r="F8" s="59">
        <f>IFERROR(IF(COUNTA(C8:E8),INDEX(IF(C8="дом",price_home!$B$3:$E$4,price_kvart!$B$3:$E$4),MATCH(D8,price_kvart!$A$3:$A$4,0),MATCH(E8,price_kvart!$B$2:$E$2)),""),"")</f>
        <v>35</v>
      </c>
      <c r="G8" s="60">
        <f>IFERROR((IF(dop_uslug!$K8="да",price_dop!$B$4,price_dop!$C$4))+(IF(dop_uslug!$L8="да",price_dop!$B$5,price_dop!$C$5))+(test!$E8*test!$F8)+(IF(dop_uslug!$H8="да",price_dop!$B$3,price_dop!$C$3)*dop_uslug!$I8),"")</f>
        <v>525</v>
      </c>
      <c r="H8" s="55">
        <v>7</v>
      </c>
      <c r="I8" s="88" t="str">
        <f>IFERROR(INDEX(card!$B$2:$E$102,MATCH($H8,
card!$B$2:$B$102),2),"")</f>
        <v>ишметов</v>
      </c>
      <c r="J8" s="89" t="str">
        <f>IFERROR(INDEX(card!$B$2:$E$102,MATCH($H8,
card!$B$2:$B$102),3),"")</f>
        <v>руслан</v>
      </c>
      <c r="K8" s="89" t="str">
        <f>IFERROR(INDEX(card!$B$2:$E$102,MATCH($H8,
card!$B$2:$B$102),4),"")</f>
        <v>фаритович</v>
      </c>
      <c r="L8" s="89" t="s">
        <v>32</v>
      </c>
      <c r="M8" s="89" t="s">
        <v>34</v>
      </c>
      <c r="N8" s="92"/>
    </row>
    <row r="9" spans="1:14" ht="15.75" thickBot="1">
      <c r="A9" s="79">
        <f t="shared" si="0"/>
        <v>8</v>
      </c>
      <c r="B9" s="84">
        <v>42379</v>
      </c>
      <c r="C9" s="80" t="s">
        <v>39</v>
      </c>
      <c r="D9" s="81" t="s">
        <v>35</v>
      </c>
      <c r="E9" s="82">
        <v>120</v>
      </c>
      <c r="F9" s="59">
        <f>IFERROR(IF(COUNTA(C9:E9),INDEX(IF(C9="дом",price_home!$B$3:$E$4,price_kvart!$B$3:$E$4),MATCH(D9,price_kvart!$A$3:$A$4,0),MATCH(E9,price_kvart!$B$2:$E$2)),""),"")</f>
        <v>48</v>
      </c>
      <c r="G9" s="60">
        <f>IFERROR((IF(dop_uslug!$K9="да",price_dop!$B$4,price_dop!$C$4))+(IF(dop_uslug!$L9="да",price_dop!$B$5,price_dop!$C$5))+(test!$E9*test!$F9)+(IF(dop_uslug!$H9="да",price_dop!$B$3,price_dop!$C$3)*dop_uslug!$I9),"")</f>
        <v>7760</v>
      </c>
      <c r="H9" s="55">
        <v>7</v>
      </c>
      <c r="I9" s="88" t="str">
        <f>IFERROR(INDEX(card!$B$2:$E$102,MATCH($H9,
card!$B$2:$B$102),2),"")</f>
        <v>ишметов</v>
      </c>
      <c r="J9" s="89" t="str">
        <f>IFERROR(INDEX(card!$B$2:$E$102,MATCH($H9,
card!$B$2:$B$102),3),"")</f>
        <v>руслан</v>
      </c>
      <c r="K9" s="89" t="str">
        <f>IFERROR(INDEX(card!$B$2:$E$102,MATCH($H9,
card!$B$2:$B$102),4),"")</f>
        <v>фаритович</v>
      </c>
      <c r="L9" s="89" t="s">
        <v>32</v>
      </c>
      <c r="M9" s="89" t="s">
        <v>34</v>
      </c>
      <c r="N9" s="92"/>
    </row>
    <row r="10" spans="1:14" ht="15.75" thickBot="1">
      <c r="A10" s="83">
        <f t="shared" ref="A10:A11" si="1">ROW()-1</f>
        <v>9</v>
      </c>
      <c r="B10" s="84">
        <v>42380</v>
      </c>
      <c r="C10" s="85" t="s">
        <v>39</v>
      </c>
      <c r="D10" s="86" t="s">
        <v>35</v>
      </c>
      <c r="E10" s="87">
        <v>50</v>
      </c>
      <c r="F10" s="59">
        <f>IFERROR(IF(COUNTA(C10:E10),INDEX(IF(C10="дом",price_home!$B$3:$E$4,price_kvart!$B$3:$E$4),MATCH(D10,price_kvart!$A$3:$A$4,0),MATCH(E10,price_kvart!$B$2:$E$2)),""),"")</f>
        <v>40</v>
      </c>
      <c r="G10" s="60">
        <f>IFERROR((IF(dop_uslug!$K10="да",price_dop!$B$4,price_dop!$C$4))+(IF(dop_uslug!$L10="да",price_dop!$B$5,price_dop!$C$5))+(test!$E10*test!$F10)+(IF(dop_uslug!$H10="да",price_dop!$B$3,price_dop!$C$3)*dop_uslug!$I10),"")</f>
        <v>2000</v>
      </c>
      <c r="H10" s="55">
        <v>6</v>
      </c>
      <c r="I10" s="88" t="str">
        <f>IFERROR(INDEX(card!$B$2:$E$102,MATCH($H10,
card!$B$2:$B$102),2),"")</f>
        <v>мамонтов</v>
      </c>
      <c r="J10" s="89" t="str">
        <f>IFERROR(INDEX(card!$B$2:$E$102,MATCH($H10,
card!$B$2:$B$102),3),"")</f>
        <v>сергей</v>
      </c>
      <c r="K10" s="89" t="str">
        <f>IFERROR(INDEX(card!$B$2:$E$102,MATCH($H10,
card!$B$2:$B$102),4),"")</f>
        <v>владимирович</v>
      </c>
      <c r="L10" s="90"/>
      <c r="M10" s="91"/>
      <c r="N10" s="92"/>
    </row>
    <row r="11" spans="1:14" ht="15.75" thickBot="1">
      <c r="A11" s="83">
        <f t="shared" si="1"/>
        <v>10</v>
      </c>
      <c r="B11" s="84"/>
      <c r="C11" s="85"/>
      <c r="D11" s="86"/>
      <c r="E11" s="87"/>
      <c r="F11" s="59" t="str">
        <f>IFERROR(IF(COUNTA(C11:E11),INDEX(IF(C11="дом",price_home!$B$3:$E$4,price_kvart!$B$3:$E$4),MATCH(D11,price_kvart!$A$3:$A$4,0),MATCH(E11,price_kvart!$B$2:$E$2)),""),"")</f>
        <v/>
      </c>
      <c r="G11" s="60" t="str">
        <f>IFERROR((IF(dop_uslug!$K11="да",price_dop!$B$4,price_dop!$C$4))+(IF(dop_uslug!$L11="да",price_dop!$B$5,price_dop!$C$5))+(test!$E11*test!$F11)+(IF(dop_uslug!$H11="да",price_dop!$B$3,price_dop!$C$3)*dop_uslug!$I11),"")</f>
        <v/>
      </c>
      <c r="H11" s="55">
        <v>5</v>
      </c>
      <c r="I11" s="88" t="str">
        <f>IFERROR(INDEX(card!$B$2:$E$102,MATCH($H11,
card!$B$2:$B$102),2),"")</f>
        <v>сидоров</v>
      </c>
      <c r="J11" s="89" t="str">
        <f>IFERROR(INDEX(card!$B$2:$E$102,MATCH($H11,
card!$B$2:$B$102),3),"")</f>
        <v>сидр</v>
      </c>
      <c r="K11" s="89" t="str">
        <f>IFERROR(INDEX(card!$B$2:$E$102,MATCH($H11,
card!$B$2:$B$102),4),"")</f>
        <v>сидорович</v>
      </c>
      <c r="L11" s="90"/>
      <c r="M11" s="91"/>
      <c r="N11" s="92"/>
    </row>
  </sheetData>
  <dataValidations count="3">
    <dataValidation type="list" showInputMessage="1" showErrorMessage="1" sqref="H2:H11">
      <formula1>card!$B$2:$B$102</formula1>
    </dataValidation>
    <dataValidation type="list" showInputMessage="1" showErrorMessage="1" sqref="C2:C11">
      <formula1>formula!$B$2:$B$4</formula1>
    </dataValidation>
    <dataValidation type="list" allowBlank="1" showInputMessage="1" showErrorMessage="1" sqref="D2:D11">
      <formula1>formula!$C$2:$C$4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  <headerFooter scaleWithDoc="0"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Zeros="0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5"/>
  <cols>
    <col min="1" max="1" width="8.42578125" style="2" bestFit="1" customWidth="1"/>
    <col min="2" max="2" width="17.85546875" customWidth="1"/>
    <col min="3" max="3" width="14.42578125" customWidth="1"/>
    <col min="4" max="4" width="19.85546875" customWidth="1"/>
    <col min="5" max="5" width="24.7109375" customWidth="1"/>
    <col min="6" max="6" width="16.28515625" style="9" customWidth="1"/>
    <col min="7" max="7" width="20.42578125" style="3" customWidth="1"/>
    <col min="8" max="9" width="11.42578125" customWidth="1"/>
    <col min="10" max="10" width="12.85546875" customWidth="1"/>
    <col min="11" max="11" width="13.85546875" customWidth="1"/>
    <col min="12" max="12" width="15" customWidth="1"/>
    <col min="13" max="13" width="17.7109375" style="3" bestFit="1" customWidth="1"/>
    <col min="14" max="14" width="18.7109375" style="5" bestFit="1" customWidth="1"/>
    <col min="15" max="15" width="17.7109375" style="2" bestFit="1" customWidth="1"/>
    <col min="16" max="16" width="12.140625" style="3" bestFit="1" customWidth="1"/>
    <col min="17" max="17" width="14.5703125" bestFit="1" customWidth="1"/>
    <col min="18" max="19" width="12.42578125" bestFit="1" customWidth="1"/>
    <col min="20" max="20" width="12.42578125" style="6" bestFit="1" customWidth="1"/>
  </cols>
  <sheetData>
    <row r="1" spans="1:27" s="1" customFormat="1" ht="22.5" customHeight="1" thickBot="1">
      <c r="A1" s="27" t="s">
        <v>4</v>
      </c>
      <c r="B1" s="27" t="s">
        <v>0</v>
      </c>
      <c r="C1" s="27" t="s">
        <v>1</v>
      </c>
      <c r="D1" s="27" t="s">
        <v>2</v>
      </c>
      <c r="E1" s="28" t="s">
        <v>3</v>
      </c>
      <c r="F1" s="29" t="s">
        <v>23</v>
      </c>
      <c r="G1" s="27" t="s">
        <v>8</v>
      </c>
      <c r="H1" s="27" t="s">
        <v>47</v>
      </c>
      <c r="I1" s="27" t="s">
        <v>81</v>
      </c>
      <c r="J1" s="27" t="s">
        <v>48</v>
      </c>
      <c r="K1" s="27" t="s">
        <v>45</v>
      </c>
      <c r="L1" s="27" t="s">
        <v>36</v>
      </c>
      <c r="M1" s="27" t="s">
        <v>74</v>
      </c>
      <c r="N1" s="27" t="s">
        <v>106</v>
      </c>
      <c r="O1" s="27" t="s">
        <v>107</v>
      </c>
      <c r="P1" s="27" t="s">
        <v>46</v>
      </c>
      <c r="Q1" s="33" t="s">
        <v>95</v>
      </c>
      <c r="R1" s="33" t="s">
        <v>98</v>
      </c>
      <c r="S1" s="33" t="s">
        <v>108</v>
      </c>
    </row>
    <row r="2" spans="1:27" ht="15.75" thickBot="1">
      <c r="A2" s="61">
        <f>test!A2</f>
        <v>1</v>
      </c>
      <c r="B2" s="2" t="str">
        <f>Таблица1[[#This Row],[Фамилия]]</f>
        <v>сидоров</v>
      </c>
      <c r="C2" s="2" t="str">
        <f>Таблица1[[#This Row],[Имя]]</f>
        <v>сидр</v>
      </c>
      <c r="D2" s="2" t="str">
        <f>Таблица1[[#This Row],[Отчество]]</f>
        <v>сидорович</v>
      </c>
      <c r="E2" s="2" t="str">
        <f>Таблица1[[#This Row],[адрес]]</f>
        <v>гоголя 16/78</v>
      </c>
      <c r="F2" s="10">
        <f>Таблица1[[#This Row],[дата          заказа]]</f>
        <v>42370</v>
      </c>
      <c r="G2" s="2" t="str">
        <f>Таблица1[[#This Row],[тип           помещения]]</f>
        <v>квартира</v>
      </c>
      <c r="H2" s="25" t="s">
        <v>72</v>
      </c>
      <c r="I2" s="32">
        <v>5</v>
      </c>
      <c r="J2" s="26"/>
      <c r="K2" s="25" t="s">
        <v>72</v>
      </c>
      <c r="L2" s="25" t="s">
        <v>72</v>
      </c>
      <c r="M2" s="25" t="s">
        <v>80</v>
      </c>
      <c r="N2" s="25"/>
      <c r="O2" s="25"/>
      <c r="P2" s="30"/>
      <c r="Q2" s="38">
        <f>IF(dop_uslug!$K2="да",price_dop!$B$4,price_dop!$C$4)</f>
        <v>300</v>
      </c>
      <c r="R2" s="38">
        <f>IF(dop_uslug!$L2="да",price_dop!$B$5,price_dop!$C$5)</f>
        <v>500</v>
      </c>
      <c r="S2" s="43">
        <f>IF(dop_uslug!$M2="промести",price_dop!$B$6,IF(dop_uslug!$M2="чистка снега",price_dop!$B$7,IF(dop_uslug!$M2="чистка крыш",price_dop!$B$8,IF(price_dop!$B$8,price_dop!$C$8,price_dop!$B$8))))</f>
        <v>0</v>
      </c>
      <c r="T2"/>
    </row>
    <row r="3" spans="1:27" ht="15.75" thickBot="1">
      <c r="A3" s="61">
        <f>test!A3</f>
        <v>2</v>
      </c>
      <c r="B3" s="2" t="str">
        <f>Таблица1[[#This Row],[Фамилия]]</f>
        <v>булко</v>
      </c>
      <c r="C3" s="2" t="str">
        <f>Таблица1[[#This Row],[Имя]]</f>
        <v>александр</v>
      </c>
      <c r="D3" s="2" t="str">
        <f>Таблица1[[#This Row],[Отчество]]</f>
        <v>владимирович</v>
      </c>
      <c r="E3" s="2" t="str">
        <f>Таблица1[[#This Row],[адрес]]</f>
        <v>кр.проспект 73/4/6</v>
      </c>
      <c r="F3" s="10">
        <f>Таблица1[[#This Row],[дата          заказа]]</f>
        <v>42371</v>
      </c>
      <c r="G3" s="2" t="str">
        <f>Таблица1[[#This Row],[тип           помещения]]</f>
        <v>дом</v>
      </c>
      <c r="H3" s="22" t="s">
        <v>72</v>
      </c>
      <c r="I3" s="32">
        <v>5</v>
      </c>
      <c r="J3" s="20"/>
      <c r="K3" s="25"/>
      <c r="L3" s="25"/>
      <c r="M3" s="25" t="s">
        <v>80</v>
      </c>
      <c r="N3" s="25"/>
      <c r="O3" s="25"/>
      <c r="P3" s="31"/>
      <c r="Q3" s="15">
        <f>IF(dop_uslug!$K3="да",price_dop!$B$4,price_dop!$C$4)</f>
        <v>0</v>
      </c>
      <c r="R3" s="15">
        <f>IF(dop_uslug!$L3="да",price_dop!$B$5,price_dop!$C$5)</f>
        <v>0</v>
      </c>
      <c r="S3" s="15">
        <f>IF(dop_uslug!$M3="промести",price_dop!$B$6,IF(dop_uslug!$M3="чистка снега",price_dop!$B$7,IF(dop_uslug!$M3="чистка крыш",price_dop!$B$8,IF(price_dop!$B$8,price_dop!$C$8,price_dop!$B$8))))</f>
        <v>0</v>
      </c>
      <c r="T3"/>
    </row>
    <row r="4" spans="1:27" ht="15.75" thickBot="1">
      <c r="A4" s="61">
        <f>test!A4</f>
        <v>3</v>
      </c>
      <c r="B4" s="2" t="str">
        <f>Таблица1[[#This Row],[Фамилия]]</f>
        <v>петров</v>
      </c>
      <c r="C4" s="2" t="str">
        <f>Таблица1[[#This Row],[Имя]]</f>
        <v>петр</v>
      </c>
      <c r="D4" s="2" t="str">
        <f>Таблица1[[#This Row],[Отчество]]</f>
        <v>петрович</v>
      </c>
      <c r="E4" s="2" t="str">
        <f>Таблица1[[#This Row],[адрес]]</f>
        <v>гагарина 84/455</v>
      </c>
      <c r="F4" s="10">
        <f>Таблица1[[#This Row],[дата          заказа]]</f>
        <v>42371</v>
      </c>
      <c r="G4" s="2" t="str">
        <f>Таблица1[[#This Row],[тип           помещения]]</f>
        <v>квартира</v>
      </c>
      <c r="H4" s="22"/>
      <c r="I4" s="32"/>
      <c r="J4" s="20"/>
      <c r="K4" s="25"/>
      <c r="L4" s="25"/>
      <c r="M4" s="25"/>
      <c r="N4" s="25"/>
      <c r="O4" s="25"/>
      <c r="P4" s="31"/>
      <c r="Q4" s="15">
        <f>IF(dop_uslug!$K4="да",price_dop!$B$4,price_dop!$C$4)</f>
        <v>0</v>
      </c>
      <c r="R4" s="15">
        <f>IF(dop_uslug!$L4="да",price_dop!$B$5,price_dop!$C$5)</f>
        <v>0</v>
      </c>
      <c r="S4" s="15">
        <f>IF(dop_uslug!$M4="промести",price_dop!$B$6,IF(dop_uslug!$M4="чистка снега",price_dop!$B$7,IF(dop_uslug!$M4="чистка крыш",price_dop!$B$8,IF(price_dop!$B$8,price_dop!$C$8,price_dop!$B$8))))</f>
        <v>0</v>
      </c>
      <c r="T4"/>
      <c r="AA4" t="s">
        <v>110</v>
      </c>
    </row>
    <row r="5" spans="1:27" ht="15.75" thickBot="1">
      <c r="A5" s="61">
        <f>test!A5</f>
        <v>4</v>
      </c>
      <c r="B5" s="2" t="str">
        <f>Таблица1[[#This Row],[Фамилия]]</f>
        <v>булко</v>
      </c>
      <c r="C5" s="2" t="str">
        <f>Таблица1[[#This Row],[Имя]]</f>
        <v>александр</v>
      </c>
      <c r="D5" s="2" t="str">
        <f>Таблица1[[#This Row],[Отчество]]</f>
        <v>владимирович</v>
      </c>
      <c r="E5" s="2" t="str">
        <f>Таблица1[[#This Row],[адрес]]</f>
        <v>кр.проспект 73/4/6</v>
      </c>
      <c r="F5" s="10">
        <f>Таблица1[[#This Row],[дата          заказа]]</f>
        <v>42371</v>
      </c>
      <c r="G5" s="2" t="str">
        <f>Таблица1[[#This Row],[тип           помещения]]</f>
        <v>дом</v>
      </c>
      <c r="H5" s="22"/>
      <c r="I5" s="32"/>
      <c r="J5" s="20"/>
      <c r="K5" s="25"/>
      <c r="L5" s="25"/>
      <c r="M5" s="25"/>
      <c r="N5" s="25"/>
      <c r="O5" s="25"/>
      <c r="P5" s="31"/>
      <c r="Q5" s="15">
        <f>IF(dop_uslug!$K5="да",price_dop!$B$4,price_dop!$C$4)</f>
        <v>0</v>
      </c>
      <c r="R5" s="15">
        <f>IF(dop_uslug!$L5="да",price_dop!$B$5,price_dop!$C$5)</f>
        <v>0</v>
      </c>
      <c r="S5" s="15">
        <f>IF(dop_uslug!$M5="промести",price_dop!$B$6,IF(dop_uslug!$M5="чистка снега",price_dop!$B$7,IF(dop_uslug!$M5="чистка крыш",price_dop!$B$8,IF(price_dop!$B$8,price_dop!$C$8,price_dop!$B$8))))</f>
        <v>0</v>
      </c>
      <c r="T5"/>
    </row>
    <row r="6" spans="1:27" ht="15.75" thickBot="1">
      <c r="A6" s="61">
        <f>test!A6</f>
        <v>5</v>
      </c>
      <c r="B6" s="2" t="str">
        <f>Таблица1[[#This Row],[Фамилия]]</f>
        <v>сидоров</v>
      </c>
      <c r="C6" s="2" t="str">
        <f>Таблица1[[#This Row],[Имя]]</f>
        <v>сидр</v>
      </c>
      <c r="D6" s="2" t="str">
        <f>Таблица1[[#This Row],[Отчество]]</f>
        <v>сидорович</v>
      </c>
      <c r="E6" s="2" t="str">
        <f>Таблица1[[#This Row],[адрес]]</f>
        <v>гоголя 16/78</v>
      </c>
      <c r="F6" s="10">
        <f>Таблица1[[#This Row],[дата          заказа]]</f>
        <v>42375</v>
      </c>
      <c r="G6" s="2" t="str">
        <f>Таблица1[[#This Row],[тип           помещения]]</f>
        <v>квартира</v>
      </c>
      <c r="H6" s="22"/>
      <c r="I6" s="32"/>
      <c r="J6" s="20"/>
      <c r="K6" s="25"/>
      <c r="L6" s="25"/>
      <c r="M6" s="25"/>
      <c r="N6" s="25"/>
      <c r="O6" s="25"/>
      <c r="P6" s="31"/>
      <c r="Q6" s="15">
        <f>IF(dop_uslug!$K6="да",price_dop!$B$4,price_dop!$C$4)</f>
        <v>0</v>
      </c>
      <c r="R6" s="15">
        <f>IF(dop_uslug!$L6="да",price_dop!$B$5,price_dop!$C$5)</f>
        <v>0</v>
      </c>
      <c r="S6" s="15">
        <f>IF(dop_uslug!$M6="промести",price_dop!$B$6,IF(dop_uslug!$M6="чистка снега",price_dop!$B$7,IF(dop_uslug!$M6="чистка крыш",price_dop!$B$8,IF(price_dop!$B$8,price_dop!$C$8,price_dop!$B$8))))</f>
        <v>0</v>
      </c>
      <c r="T6"/>
      <c r="Z6" t="s">
        <v>109</v>
      </c>
    </row>
    <row r="7" spans="1:27" ht="15.75" thickBot="1">
      <c r="A7" s="61">
        <f>test!A7</f>
        <v>6</v>
      </c>
      <c r="B7" s="2" t="str">
        <f>Таблица1[[#This Row],[Фамилия]]</f>
        <v>петров</v>
      </c>
      <c r="C7" s="2" t="str">
        <f>Таблица1[[#This Row],[Имя]]</f>
        <v>петр</v>
      </c>
      <c r="D7" s="2" t="str">
        <f>Таблица1[[#This Row],[Отчество]]</f>
        <v>петрович</v>
      </c>
      <c r="E7" s="2" t="str">
        <f>Таблица1[[#This Row],[адрес]]</f>
        <v>гагарина 84/455</v>
      </c>
      <c r="F7" s="10">
        <f>Таблица1[[#This Row],[дата          заказа]]</f>
        <v>42376</v>
      </c>
      <c r="G7" s="2" t="str">
        <f>Таблица1[[#This Row],[тип           помещения]]</f>
        <v>дом</v>
      </c>
      <c r="H7" s="22"/>
      <c r="I7" s="32"/>
      <c r="J7" s="20"/>
      <c r="K7" s="25"/>
      <c r="L7" s="25"/>
      <c r="M7" s="25"/>
      <c r="N7" s="25"/>
      <c r="O7" s="25"/>
      <c r="P7" s="31"/>
      <c r="Q7" s="15">
        <f>IF(dop_uslug!$K7="да",price_dop!$B$4,price_dop!$C$4)</f>
        <v>0</v>
      </c>
      <c r="R7" s="15">
        <f>IF(dop_uslug!$L7="да",price_dop!$B$5,price_dop!$C$5)</f>
        <v>0</v>
      </c>
      <c r="S7" s="15">
        <f>IF(dop_uslug!$M7="промести",price_dop!$B$6,IF(dop_uslug!$M7="чистка снега",price_dop!$B$7,IF(dop_uslug!$M7="чистка крыш",price_dop!$B$8,IF(price_dop!$B$8,price_dop!$C$8,price_dop!$B$8))))</f>
        <v>0</v>
      </c>
      <c r="T7"/>
    </row>
    <row r="8" spans="1:27" ht="15.75" thickBot="1">
      <c r="A8" s="61">
        <f>test!A8</f>
        <v>7</v>
      </c>
      <c r="B8" s="2" t="str">
        <f>Таблица1[[#This Row],[Фамилия]]</f>
        <v>ишметов</v>
      </c>
      <c r="C8" s="2" t="str">
        <f>Таблица1[[#This Row],[Имя]]</f>
        <v>руслан</v>
      </c>
      <c r="D8" s="2" t="str">
        <f>Таблица1[[#This Row],[Отчество]]</f>
        <v>фаритович</v>
      </c>
      <c r="E8" s="2" t="str">
        <f>Таблица1[[#This Row],[адрес]]</f>
        <v>высоцкого 101/45</v>
      </c>
      <c r="F8" s="10">
        <f>Таблица1[[#This Row],[дата          заказа]]</f>
        <v>42377</v>
      </c>
      <c r="G8" s="2" t="str">
        <f>Таблица1[[#This Row],[тип           помещения]]</f>
        <v>квартира</v>
      </c>
      <c r="H8" s="22"/>
      <c r="I8" s="32"/>
      <c r="J8" s="20"/>
      <c r="K8" s="25"/>
      <c r="L8" s="25"/>
      <c r="M8" s="25"/>
      <c r="N8" s="25"/>
      <c r="O8" s="25"/>
      <c r="P8" s="31"/>
      <c r="Q8" s="15">
        <f>IF(dop_uslug!$K8="да",price_dop!$B$4,price_dop!$C$4)</f>
        <v>0</v>
      </c>
      <c r="R8" s="15">
        <f>IF(dop_uslug!$L8="да",price_dop!$B$5,price_dop!$C$5)</f>
        <v>0</v>
      </c>
      <c r="S8" s="15">
        <f>IF(dop_uslug!$M8="промести",price_dop!$B$6,IF(dop_uslug!$M8="чистка снега",price_dop!$B$7,IF(dop_uslug!$M8="чистка крыш",price_dop!$B$8,IF(price_dop!$B$8,price_dop!$C$8,price_dop!$B$8))))</f>
        <v>0</v>
      </c>
      <c r="T8"/>
    </row>
    <row r="9" spans="1:27" ht="15.75" thickBot="1">
      <c r="A9" s="61">
        <f>test!A9</f>
        <v>8</v>
      </c>
      <c r="B9" s="2" t="str">
        <f>Таблица1[[#This Row],[Фамилия]]</f>
        <v>ишметов</v>
      </c>
      <c r="C9" s="2" t="str">
        <f>Таблица1[[#This Row],[Имя]]</f>
        <v>руслан</v>
      </c>
      <c r="D9" s="2" t="str">
        <f>Таблица1[[#This Row],[Отчество]]</f>
        <v>фаритович</v>
      </c>
      <c r="E9" s="2" t="str">
        <f>Таблица1[[#This Row],[адрес]]</f>
        <v>высоцкого 101/45</v>
      </c>
      <c r="F9" s="10">
        <f>Таблица1[[#This Row],[дата          заказа]]</f>
        <v>42379</v>
      </c>
      <c r="G9" s="2" t="str">
        <f>Таблица1[[#This Row],[тип           помещения]]</f>
        <v>дом</v>
      </c>
      <c r="H9" s="22" t="s">
        <v>72</v>
      </c>
      <c r="I9" s="32">
        <v>4</v>
      </c>
      <c r="J9" s="20" t="s">
        <v>51</v>
      </c>
      <c r="K9" s="25" t="s">
        <v>72</v>
      </c>
      <c r="L9" s="25" t="s">
        <v>72</v>
      </c>
      <c r="M9" s="25"/>
      <c r="N9" s="25"/>
      <c r="O9" s="25"/>
      <c r="P9" s="31"/>
      <c r="Q9" s="15">
        <f>IF(dop_uslug!$K9="да",price_dop!$B$4,price_dop!$C$4)</f>
        <v>300</v>
      </c>
      <c r="R9" s="15">
        <f>IF(dop_uslug!$L9="да",price_dop!$B$5,price_dop!$C$5)</f>
        <v>500</v>
      </c>
      <c r="S9" s="15">
        <f>IF(dop_uslug!$M9="промести",price_dop!$B$6,IF(dop_uslug!$M9="чистка снега",price_dop!$B$7,IF(dop_uslug!$M9="чистка крыш",price_dop!$B$8,IF(price_dop!$B$8,price_dop!$C$8,price_dop!$B$8))))</f>
        <v>0</v>
      </c>
      <c r="T9"/>
    </row>
  </sheetData>
  <dataValidations count="3">
    <dataValidation type="list" showInputMessage="1" showErrorMessage="1" sqref="J2:J9">
      <formula1>formula!$E$2:$E$4</formula1>
    </dataValidation>
    <dataValidation type="list" showInputMessage="1" showErrorMessage="1" sqref="M2:O9">
      <formula1>formula!$G$2:$G$5</formula1>
    </dataValidation>
    <dataValidation type="list" showInputMessage="1" showErrorMessage="1" sqref="H2:H9 K2:L9">
      <formula1>formula!$F$2:$F$4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C1" sqref="C1:C1048576"/>
    </sheetView>
  </sheetViews>
  <sheetFormatPr defaultRowHeight="15"/>
  <cols>
    <col min="1" max="1" width="15.7109375" style="4" customWidth="1"/>
    <col min="2" max="2" width="9.140625" style="2"/>
  </cols>
  <sheetData>
    <row r="1" spans="1:5" ht="15.75" thickBot="1"/>
    <row r="2" spans="1:5" ht="15.75" thickBot="1">
      <c r="A2" s="23" t="s">
        <v>75</v>
      </c>
      <c r="B2" s="24">
        <v>1</v>
      </c>
      <c r="C2" s="24" t="s">
        <v>73</v>
      </c>
      <c r="D2" s="3"/>
      <c r="E2" s="3"/>
    </row>
    <row r="3" spans="1:5">
      <c r="A3" s="8" t="s">
        <v>37</v>
      </c>
      <c r="B3" s="3">
        <v>300</v>
      </c>
      <c r="C3" s="3">
        <v>0</v>
      </c>
      <c r="D3" s="3"/>
      <c r="E3" s="3"/>
    </row>
    <row r="4" spans="1:5">
      <c r="A4" s="8" t="s">
        <v>45</v>
      </c>
      <c r="B4" s="3">
        <v>300</v>
      </c>
      <c r="C4" s="3">
        <v>0</v>
      </c>
      <c r="D4" s="3"/>
      <c r="E4" s="3"/>
    </row>
    <row r="5" spans="1:5">
      <c r="A5" s="8" t="s">
        <v>36</v>
      </c>
      <c r="B5" s="3">
        <v>500</v>
      </c>
      <c r="C5" s="3">
        <v>0</v>
      </c>
      <c r="D5" s="3"/>
      <c r="E5" s="3"/>
    </row>
    <row r="6" spans="1:5" ht="30">
      <c r="A6" s="8" t="s">
        <v>40</v>
      </c>
      <c r="B6" s="3">
        <v>30</v>
      </c>
      <c r="C6" s="3">
        <v>0</v>
      </c>
      <c r="D6" s="3"/>
      <c r="E6" s="3"/>
    </row>
    <row r="7" spans="1:5">
      <c r="A7" s="4" t="s">
        <v>41</v>
      </c>
      <c r="B7" s="3">
        <v>60</v>
      </c>
      <c r="C7" s="3">
        <v>0</v>
      </c>
      <c r="D7" s="3"/>
      <c r="E7" s="3"/>
    </row>
    <row r="8" spans="1:5">
      <c r="A8" s="4" t="s">
        <v>42</v>
      </c>
      <c r="B8" s="3">
        <v>150</v>
      </c>
      <c r="C8" s="3">
        <v>0</v>
      </c>
      <c r="D8" s="3"/>
      <c r="E8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3" sqref="B3"/>
    </sheetView>
  </sheetViews>
  <sheetFormatPr defaultRowHeight="15"/>
  <cols>
    <col min="1" max="1" width="15.7109375" style="4" customWidth="1"/>
    <col min="2" max="2" width="9.140625" style="2"/>
  </cols>
  <sheetData>
    <row r="1" spans="1:5" ht="15.75" thickBot="1"/>
    <row r="2" spans="1:5" s="7" customFormat="1" ht="15.75" thickBot="1">
      <c r="A2" s="12" t="s">
        <v>38</v>
      </c>
      <c r="B2" s="17">
        <v>1</v>
      </c>
      <c r="C2" s="17">
        <v>81</v>
      </c>
      <c r="D2" s="17">
        <v>151</v>
      </c>
      <c r="E2" s="18">
        <v>251</v>
      </c>
    </row>
    <row r="3" spans="1:5">
      <c r="A3" s="8" t="s">
        <v>35</v>
      </c>
      <c r="B3" s="3">
        <v>35</v>
      </c>
      <c r="C3" s="3">
        <v>33</v>
      </c>
      <c r="D3" s="3">
        <v>31</v>
      </c>
      <c r="E3" s="3">
        <v>29</v>
      </c>
    </row>
    <row r="4" spans="1:5">
      <c r="A4" s="8" t="s">
        <v>43</v>
      </c>
      <c r="B4" s="3">
        <v>60</v>
      </c>
      <c r="C4" s="3">
        <v>57</v>
      </c>
      <c r="D4" s="3">
        <v>54</v>
      </c>
      <c r="E4" s="3">
        <v>51</v>
      </c>
    </row>
    <row r="5" spans="1:5">
      <c r="A5" s="8" t="s">
        <v>36</v>
      </c>
      <c r="B5" s="3">
        <v>500</v>
      </c>
      <c r="C5" s="3">
        <v>500</v>
      </c>
      <c r="D5" s="3">
        <v>500</v>
      </c>
      <c r="E5" s="3">
        <v>500</v>
      </c>
    </row>
    <row r="6" spans="1:5">
      <c r="A6" s="8" t="s">
        <v>37</v>
      </c>
      <c r="B6" s="3">
        <v>300</v>
      </c>
      <c r="C6" s="3">
        <v>300</v>
      </c>
      <c r="D6" s="3">
        <v>300</v>
      </c>
      <c r="E6" s="3">
        <v>300</v>
      </c>
    </row>
    <row r="9" spans="1:5">
      <c r="A9"/>
      <c r="B9"/>
    </row>
    <row r="10" spans="1:5">
      <c r="A10"/>
      <c r="B10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7" sqref="C7"/>
    </sheetView>
  </sheetViews>
  <sheetFormatPr defaultRowHeight="15"/>
  <cols>
    <col min="1" max="1" width="15.7109375" style="4" customWidth="1"/>
    <col min="2" max="2" width="9.140625" style="2"/>
  </cols>
  <sheetData>
    <row r="1" spans="1:5" ht="15.75" thickBot="1"/>
    <row r="2" spans="1:5" s="3" customFormat="1" ht="15.75" thickBot="1">
      <c r="A2" s="51" t="s">
        <v>39</v>
      </c>
      <c r="B2" s="52">
        <v>1</v>
      </c>
      <c r="C2" s="53">
        <v>81</v>
      </c>
      <c r="D2" s="52">
        <v>151</v>
      </c>
      <c r="E2" s="53">
        <v>251</v>
      </c>
    </row>
    <row r="3" spans="1:5">
      <c r="A3" s="49" t="s">
        <v>35</v>
      </c>
      <c r="B3" s="50">
        <v>40</v>
      </c>
      <c r="C3" s="50">
        <v>48</v>
      </c>
      <c r="D3" s="50">
        <v>46</v>
      </c>
      <c r="E3" s="50">
        <v>44</v>
      </c>
    </row>
    <row r="4" spans="1:5">
      <c r="A4" s="48" t="s">
        <v>43</v>
      </c>
      <c r="B4" s="37">
        <v>70</v>
      </c>
      <c r="C4" s="37">
        <v>67</v>
      </c>
      <c r="D4" s="37">
        <v>64</v>
      </c>
      <c r="E4" s="37">
        <v>61</v>
      </c>
    </row>
    <row r="5" spans="1:5">
      <c r="B5" s="3"/>
      <c r="C5" s="3"/>
      <c r="D5" s="3"/>
      <c r="E5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topLeftCell="D1" workbookViewId="0">
      <selection activeCell="E9" sqref="E9"/>
    </sheetView>
  </sheetViews>
  <sheetFormatPr defaultRowHeight="15"/>
  <cols>
    <col min="1" max="1" width="9.140625" style="3"/>
    <col min="2" max="2" width="9.42578125" style="3" customWidth="1"/>
    <col min="3" max="3" width="13.28515625" style="3" customWidth="1"/>
    <col min="4" max="4" width="21" style="3" customWidth="1"/>
    <col min="5" max="5" width="9.140625" style="3"/>
    <col min="6" max="6" width="6.28515625" style="3" customWidth="1"/>
    <col min="7" max="7" width="22" style="3" bestFit="1" customWidth="1"/>
    <col min="8" max="8" width="14.28515625" style="3" bestFit="1" customWidth="1"/>
    <col min="9" max="11" width="9.140625" style="3"/>
    <col min="12" max="12" width="37.5703125" style="3" customWidth="1"/>
    <col min="13" max="13" width="6.42578125" style="3" customWidth="1"/>
    <col min="14" max="14" width="33.28515625" style="3" customWidth="1"/>
    <col min="15" max="16384" width="9.140625" style="3"/>
  </cols>
  <sheetData>
    <row r="1" spans="1:14" ht="45">
      <c r="A1" s="3" t="s">
        <v>49</v>
      </c>
      <c r="B1" s="1" t="s">
        <v>8</v>
      </c>
      <c r="C1" s="3" t="s">
        <v>53</v>
      </c>
      <c r="D1" s="3" t="s">
        <v>52</v>
      </c>
      <c r="E1" s="3" t="s">
        <v>48</v>
      </c>
      <c r="F1" s="3" t="s">
        <v>47</v>
      </c>
      <c r="G1" s="3" t="s">
        <v>74</v>
      </c>
      <c r="H1" s="3" t="s">
        <v>96</v>
      </c>
    </row>
    <row r="3" spans="1:14">
      <c r="B3" s="3" t="s">
        <v>38</v>
      </c>
      <c r="C3" s="3" t="s">
        <v>35</v>
      </c>
      <c r="D3" s="3" t="s">
        <v>45</v>
      </c>
      <c r="E3" s="3" t="s">
        <v>50</v>
      </c>
      <c r="F3" s="3" t="s">
        <v>72</v>
      </c>
      <c r="G3" s="3" t="s">
        <v>76</v>
      </c>
      <c r="H3" s="3" t="s">
        <v>73</v>
      </c>
    </row>
    <row r="4" spans="1:14">
      <c r="B4" s="3" t="s">
        <v>39</v>
      </c>
      <c r="C4" s="3" t="s">
        <v>43</v>
      </c>
      <c r="D4" s="3" t="s">
        <v>36</v>
      </c>
      <c r="E4" s="3" t="s">
        <v>51</v>
      </c>
      <c r="F4" s="3" t="s">
        <v>73</v>
      </c>
      <c r="G4" s="3" t="s">
        <v>41</v>
      </c>
      <c r="H4" s="3" t="s">
        <v>72</v>
      </c>
    </row>
    <row r="5" spans="1:14">
      <c r="G5" s="3" t="s">
        <v>80</v>
      </c>
    </row>
    <row r="6" spans="1:14">
      <c r="G6" s="13" t="s">
        <v>73</v>
      </c>
    </row>
    <row r="7" spans="1:14">
      <c r="G7" s="13"/>
    </row>
    <row r="8" spans="1:14" ht="15.75" thickBot="1">
      <c r="G8" s="13"/>
      <c r="L8" s="47" t="s">
        <v>70</v>
      </c>
      <c r="M8" s="45"/>
      <c r="N8" s="47" t="s">
        <v>71</v>
      </c>
    </row>
    <row r="9" spans="1:14" ht="15.75" thickBot="1">
      <c r="G9" s="13"/>
      <c r="L9" s="46">
        <f>IF(COUNTA(test!$C2:$E2),INDEX(IF(test!C2="дом",price_home!$B$3:$E$4,price_kvart!$B$3:$E$4),MATCH(test!D2,price_kvart!$A$3:$A$4,0),MATCH(test!E2,price_kvart!$B$2:$E$2)),"")</f>
        <v>33</v>
      </c>
      <c r="M9" s="45"/>
      <c r="N9" s="46" t="s">
        <v>100</v>
      </c>
    </row>
    <row r="10" spans="1:14" ht="15.75" thickBot="1">
      <c r="F10" s="19"/>
      <c r="G10" s="13"/>
      <c r="L10" s="45"/>
      <c r="M10" s="45"/>
      <c r="N10" s="46" t="s">
        <v>101</v>
      </c>
    </row>
    <row r="11" spans="1:14" ht="15.75" thickBot="1">
      <c r="L11" s="47" t="s">
        <v>90</v>
      </c>
      <c r="M11" s="45"/>
      <c r="N11" s="46" t="s">
        <v>102</v>
      </c>
    </row>
    <row r="12" spans="1:14" ht="15.75" thickBot="1">
      <c r="L12" s="46">
        <f>IF(dop_uslug!$K2="да",price_dop!$B$4,price_dop!$C$4)</f>
        <v>300</v>
      </c>
      <c r="M12" s="45"/>
      <c r="N12" s="45"/>
    </row>
    <row r="13" spans="1:14">
      <c r="F13" s="19"/>
      <c r="L13" s="45"/>
      <c r="M13" s="45"/>
      <c r="N13" s="45"/>
    </row>
    <row r="14" spans="1:14" ht="15.75" thickBot="1">
      <c r="L14" s="47" t="s">
        <v>97</v>
      </c>
      <c r="M14" s="45"/>
      <c r="N14" s="47" t="s">
        <v>88</v>
      </c>
    </row>
    <row r="15" spans="1:14" ht="15.75" thickBot="1">
      <c r="G15" s="41"/>
      <c r="L15" s="54">
        <f>IF(dop_uslug!$L2="да",price_dop!$B$5,price_dop!$C$5)</f>
        <v>500</v>
      </c>
      <c r="M15" s="45"/>
      <c r="N15" s="46" t="s">
        <v>84</v>
      </c>
    </row>
    <row r="16" spans="1:14">
      <c r="L16" s="45"/>
      <c r="M16" s="45"/>
      <c r="N16" s="45"/>
    </row>
    <row r="17" spans="4:14" ht="15.75" thickBot="1">
      <c r="L17" s="47" t="s">
        <v>83</v>
      </c>
      <c r="M17" s="45"/>
      <c r="N17" s="47" t="s">
        <v>87</v>
      </c>
    </row>
    <row r="18" spans="4:14" ht="15.75" thickBot="1">
      <c r="L18" s="46">
        <f>test!$E2*test!$F2</f>
        <v>2673</v>
      </c>
      <c r="M18" s="45"/>
      <c r="N18" s="46" t="s">
        <v>86</v>
      </c>
    </row>
    <row r="19" spans="4:14">
      <c r="L19" s="45"/>
      <c r="M19" s="45"/>
      <c r="N19" s="45"/>
    </row>
    <row r="20" spans="4:14" ht="15.75" thickBot="1">
      <c r="L20" s="47" t="s">
        <v>82</v>
      </c>
      <c r="M20" s="45"/>
      <c r="N20" s="45"/>
    </row>
    <row r="21" spans="4:14" ht="15.75" thickBot="1">
      <c r="L21" s="46">
        <f>IF(dop_uslug!$H2="да",price_dop!$B$3,price_dop!$C$3)*dop_uslug!$I2</f>
        <v>1500</v>
      </c>
      <c r="M21" s="45"/>
      <c r="N21" s="45"/>
    </row>
    <row r="22" spans="4:14" ht="150.75" thickBot="1">
      <c r="D22" s="1" t="s">
        <v>105</v>
      </c>
      <c r="G22" s="46" t="e">
        <f>((IF(dop_uslug!#REF!="да",price_dop!$B$4,price_dop!$C$4))+(IF(dop_uslug!$L2="да",price_dop!$B$5,price_dop!$C$5))+(test!$E2*test!$F2)+(IF(dop_uslug!$H2="да",price_dop!$B$3,price_dop!$C$3)*dop_uslug!$I2))</f>
        <v>#REF!</v>
      </c>
    </row>
  </sheetData>
  <dataValidations disablePrompts="1" count="1">
    <dataValidation type="list" allowBlank="1" showInputMessage="1" showErrorMessage="1" sqref="D2">
      <formula1>$D$2:$D$7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"/>
  <sheetViews>
    <sheetView workbookViewId="0">
      <selection activeCell="H9" sqref="H9"/>
    </sheetView>
  </sheetViews>
  <sheetFormatPr defaultRowHeight="15"/>
  <cols>
    <col min="1" max="1" width="5.85546875" style="3" customWidth="1"/>
    <col min="2" max="2" width="10.7109375" style="3" bestFit="1" customWidth="1"/>
    <col min="3" max="3" width="13.85546875" customWidth="1"/>
    <col min="4" max="4" width="15.42578125" customWidth="1"/>
    <col min="5" max="5" width="15.7109375" customWidth="1"/>
    <col min="6" max="7" width="6.5703125" style="3" customWidth="1"/>
    <col min="8" max="8" width="13" customWidth="1"/>
    <col min="9" max="9" width="15.28515625" style="16" customWidth="1"/>
    <col min="10" max="10" width="19.140625" customWidth="1"/>
    <col min="11" max="11" width="11.28515625" customWidth="1"/>
  </cols>
  <sheetData>
    <row r="1" spans="1:10" s="3" customFormat="1" ht="17.25" customHeight="1">
      <c r="A1" s="3" t="s">
        <v>55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58</v>
      </c>
      <c r="G1" s="3" t="s">
        <v>59</v>
      </c>
      <c r="H1" s="3" t="s">
        <v>56</v>
      </c>
      <c r="I1" s="13" t="s">
        <v>57</v>
      </c>
      <c r="J1" s="3" t="s">
        <v>3</v>
      </c>
    </row>
    <row r="2" spans="1:10" s="3" customFormat="1" ht="9" customHeight="1">
      <c r="I2" s="13"/>
    </row>
    <row r="3" spans="1:10">
      <c r="A3" s="3">
        <v>1</v>
      </c>
      <c r="B3" s="13">
        <v>1</v>
      </c>
      <c r="C3" t="s">
        <v>10</v>
      </c>
      <c r="D3" t="s">
        <v>11</v>
      </c>
      <c r="E3" t="s">
        <v>12</v>
      </c>
      <c r="F3" s="15">
        <v>5</v>
      </c>
      <c r="G3" s="15">
        <f>F3/100</f>
        <v>0.05</v>
      </c>
    </row>
    <row r="4" spans="1:10">
      <c r="A4" s="3">
        <v>2</v>
      </c>
      <c r="B4" s="13">
        <v>2</v>
      </c>
      <c r="C4" t="s">
        <v>64</v>
      </c>
      <c r="D4" t="s">
        <v>22</v>
      </c>
      <c r="E4" t="s">
        <v>28</v>
      </c>
      <c r="F4" s="3">
        <v>10</v>
      </c>
      <c r="G4" s="15">
        <f t="shared" ref="G4:G67" si="0">F4/100</f>
        <v>0.1</v>
      </c>
    </row>
    <row r="5" spans="1:10">
      <c r="A5" s="3">
        <v>3</v>
      </c>
      <c r="B5" s="13">
        <v>3</v>
      </c>
      <c r="C5" t="s">
        <v>65</v>
      </c>
      <c r="D5" t="s">
        <v>27</v>
      </c>
      <c r="E5" t="s">
        <v>7</v>
      </c>
      <c r="F5" s="3">
        <v>15</v>
      </c>
      <c r="G5" s="15">
        <f t="shared" si="0"/>
        <v>0.15</v>
      </c>
    </row>
    <row r="6" spans="1:10">
      <c r="A6" s="3">
        <v>4</v>
      </c>
      <c r="B6" s="13">
        <v>4</v>
      </c>
      <c r="C6" t="s">
        <v>13</v>
      </c>
      <c r="D6" t="s">
        <v>14</v>
      </c>
      <c r="E6" t="s">
        <v>15</v>
      </c>
      <c r="G6" s="15">
        <f t="shared" si="0"/>
        <v>0</v>
      </c>
    </row>
    <row r="7" spans="1:10">
      <c r="A7" s="3">
        <v>5</v>
      </c>
      <c r="B7" s="13">
        <v>5</v>
      </c>
      <c r="C7" t="s">
        <v>16</v>
      </c>
      <c r="D7" t="s">
        <v>17</v>
      </c>
      <c r="E7" t="s">
        <v>18</v>
      </c>
      <c r="G7" s="15">
        <f t="shared" si="0"/>
        <v>0</v>
      </c>
    </row>
    <row r="8" spans="1:10">
      <c r="A8" s="3">
        <v>6</v>
      </c>
      <c r="B8" s="13">
        <v>6</v>
      </c>
      <c r="C8" t="s">
        <v>26</v>
      </c>
      <c r="D8" t="s">
        <v>27</v>
      </c>
      <c r="E8" t="s">
        <v>28</v>
      </c>
      <c r="G8" s="15">
        <f t="shared" si="0"/>
        <v>0</v>
      </c>
    </row>
    <row r="9" spans="1:10">
      <c r="A9" s="3">
        <v>7</v>
      </c>
      <c r="B9" s="13">
        <v>7</v>
      </c>
      <c r="C9" t="s">
        <v>66</v>
      </c>
      <c r="D9" t="s">
        <v>67</v>
      </c>
      <c r="E9" t="s">
        <v>68</v>
      </c>
      <c r="G9" s="15">
        <f t="shared" si="0"/>
        <v>0</v>
      </c>
    </row>
    <row r="10" spans="1:10">
      <c r="A10" s="3">
        <v>8</v>
      </c>
      <c r="B10" s="13">
        <v>8</v>
      </c>
      <c r="C10" t="s">
        <v>19</v>
      </c>
      <c r="D10" t="s">
        <v>20</v>
      </c>
      <c r="E10" t="s">
        <v>21</v>
      </c>
      <c r="G10" s="15">
        <f t="shared" si="0"/>
        <v>0</v>
      </c>
    </row>
    <row r="11" spans="1:10">
      <c r="A11" s="3">
        <v>9</v>
      </c>
      <c r="B11" s="13">
        <v>9</v>
      </c>
      <c r="C11" t="s">
        <v>69</v>
      </c>
      <c r="D11" t="s">
        <v>24</v>
      </c>
      <c r="E11" t="s">
        <v>25</v>
      </c>
      <c r="G11" s="15">
        <f t="shared" si="0"/>
        <v>0</v>
      </c>
    </row>
    <row r="12" spans="1:10">
      <c r="A12" s="3">
        <v>10</v>
      </c>
      <c r="B12" s="13">
        <v>10</v>
      </c>
      <c r="G12" s="15">
        <f t="shared" si="0"/>
        <v>0</v>
      </c>
    </row>
    <row r="13" spans="1:10">
      <c r="A13" s="3">
        <v>11</v>
      </c>
      <c r="B13" s="13">
        <v>11</v>
      </c>
      <c r="G13" s="15">
        <f t="shared" si="0"/>
        <v>0</v>
      </c>
    </row>
    <row r="14" spans="1:10">
      <c r="A14" s="3">
        <v>12</v>
      </c>
      <c r="B14" s="13">
        <v>12</v>
      </c>
      <c r="G14" s="15">
        <f t="shared" si="0"/>
        <v>0</v>
      </c>
    </row>
    <row r="15" spans="1:10">
      <c r="A15" s="3">
        <v>13</v>
      </c>
      <c r="B15" s="13">
        <v>13</v>
      </c>
      <c r="G15" s="15">
        <f t="shared" si="0"/>
        <v>0</v>
      </c>
    </row>
    <row r="16" spans="1:10">
      <c r="A16" s="3">
        <v>14</v>
      </c>
      <c r="B16" s="13">
        <v>14</v>
      </c>
      <c r="G16" s="15">
        <f t="shared" si="0"/>
        <v>0</v>
      </c>
    </row>
    <row r="17" spans="1:7">
      <c r="A17" s="3">
        <v>15</v>
      </c>
      <c r="B17" s="13">
        <v>15</v>
      </c>
      <c r="G17" s="15">
        <f t="shared" si="0"/>
        <v>0</v>
      </c>
    </row>
    <row r="18" spans="1:7">
      <c r="A18" s="3">
        <v>16</v>
      </c>
      <c r="B18" s="13">
        <v>16</v>
      </c>
      <c r="G18" s="15">
        <f t="shared" si="0"/>
        <v>0</v>
      </c>
    </row>
    <row r="19" spans="1:7">
      <c r="A19" s="3">
        <v>17</v>
      </c>
      <c r="B19" s="13">
        <v>17</v>
      </c>
      <c r="G19" s="15">
        <f t="shared" si="0"/>
        <v>0</v>
      </c>
    </row>
    <row r="20" spans="1:7">
      <c r="A20" s="3">
        <v>18</v>
      </c>
      <c r="B20" s="13">
        <v>18</v>
      </c>
      <c r="G20" s="15">
        <f t="shared" si="0"/>
        <v>0</v>
      </c>
    </row>
    <row r="21" spans="1:7">
      <c r="A21" s="3">
        <v>19</v>
      </c>
      <c r="B21" s="13">
        <v>19</v>
      </c>
      <c r="G21" s="15">
        <f t="shared" si="0"/>
        <v>0</v>
      </c>
    </row>
    <row r="22" spans="1:7">
      <c r="A22" s="3">
        <v>20</v>
      </c>
      <c r="B22" s="13">
        <v>20</v>
      </c>
      <c r="G22" s="15">
        <f t="shared" si="0"/>
        <v>0</v>
      </c>
    </row>
    <row r="23" spans="1:7">
      <c r="A23" s="3">
        <v>21</v>
      </c>
      <c r="B23" s="13">
        <v>21</v>
      </c>
      <c r="G23" s="15">
        <f t="shared" si="0"/>
        <v>0</v>
      </c>
    </row>
    <row r="24" spans="1:7">
      <c r="A24" s="3">
        <v>22</v>
      </c>
      <c r="B24" s="13">
        <v>22</v>
      </c>
      <c r="G24" s="15">
        <f t="shared" si="0"/>
        <v>0</v>
      </c>
    </row>
    <row r="25" spans="1:7">
      <c r="A25" s="3">
        <v>23</v>
      </c>
      <c r="B25" s="13">
        <v>23</v>
      </c>
      <c r="G25" s="15">
        <f t="shared" si="0"/>
        <v>0</v>
      </c>
    </row>
    <row r="26" spans="1:7">
      <c r="A26" s="3">
        <v>24</v>
      </c>
      <c r="B26" s="13">
        <v>24</v>
      </c>
      <c r="G26" s="15">
        <f t="shared" si="0"/>
        <v>0</v>
      </c>
    </row>
    <row r="27" spans="1:7">
      <c r="A27" s="3">
        <v>25</v>
      </c>
      <c r="B27" s="13">
        <v>25</v>
      </c>
      <c r="G27" s="15">
        <f t="shared" si="0"/>
        <v>0</v>
      </c>
    </row>
    <row r="28" spans="1:7">
      <c r="A28" s="3">
        <v>26</v>
      </c>
      <c r="B28" s="13">
        <v>26</v>
      </c>
      <c r="G28" s="15">
        <f t="shared" si="0"/>
        <v>0</v>
      </c>
    </row>
    <row r="29" spans="1:7">
      <c r="A29" s="3">
        <v>27</v>
      </c>
      <c r="B29" s="13">
        <v>27</v>
      </c>
      <c r="G29" s="15">
        <f t="shared" si="0"/>
        <v>0</v>
      </c>
    </row>
    <row r="30" spans="1:7">
      <c r="A30" s="3">
        <v>28</v>
      </c>
      <c r="B30" s="13">
        <v>28</v>
      </c>
      <c r="G30" s="15">
        <f t="shared" si="0"/>
        <v>0</v>
      </c>
    </row>
    <row r="31" spans="1:7">
      <c r="A31" s="3">
        <v>29</v>
      </c>
      <c r="B31" s="13">
        <v>29</v>
      </c>
      <c r="G31" s="15">
        <f t="shared" si="0"/>
        <v>0</v>
      </c>
    </row>
    <row r="32" spans="1:7">
      <c r="A32" s="3">
        <v>30</v>
      </c>
      <c r="B32" s="13">
        <v>30</v>
      </c>
      <c r="G32" s="15">
        <f t="shared" si="0"/>
        <v>0</v>
      </c>
    </row>
    <row r="33" spans="1:7">
      <c r="A33" s="3">
        <v>31</v>
      </c>
      <c r="B33" s="13">
        <v>31</v>
      </c>
      <c r="G33" s="15">
        <f t="shared" si="0"/>
        <v>0</v>
      </c>
    </row>
    <row r="34" spans="1:7">
      <c r="A34" s="3">
        <v>32</v>
      </c>
      <c r="B34" s="13">
        <v>32</v>
      </c>
      <c r="G34" s="15">
        <f t="shared" si="0"/>
        <v>0</v>
      </c>
    </row>
    <row r="35" spans="1:7">
      <c r="A35" s="3">
        <v>33</v>
      </c>
      <c r="B35" s="13">
        <v>33</v>
      </c>
      <c r="G35" s="15">
        <f t="shared" si="0"/>
        <v>0</v>
      </c>
    </row>
    <row r="36" spans="1:7">
      <c r="A36" s="3">
        <v>34</v>
      </c>
      <c r="B36" s="13">
        <v>34</v>
      </c>
      <c r="G36" s="15">
        <f t="shared" si="0"/>
        <v>0</v>
      </c>
    </row>
    <row r="37" spans="1:7">
      <c r="A37" s="3">
        <v>35</v>
      </c>
      <c r="B37" s="13">
        <v>35</v>
      </c>
      <c r="G37" s="15">
        <f t="shared" si="0"/>
        <v>0</v>
      </c>
    </row>
    <row r="38" spans="1:7">
      <c r="A38" s="3">
        <v>36</v>
      </c>
      <c r="B38" s="13">
        <v>36</v>
      </c>
      <c r="G38" s="15">
        <f t="shared" si="0"/>
        <v>0</v>
      </c>
    </row>
    <row r="39" spans="1:7">
      <c r="A39" s="3">
        <v>37</v>
      </c>
      <c r="B39" s="13">
        <v>37</v>
      </c>
      <c r="G39" s="15">
        <f t="shared" si="0"/>
        <v>0</v>
      </c>
    </row>
    <row r="40" spans="1:7">
      <c r="A40" s="3">
        <v>38</v>
      </c>
      <c r="B40" s="13">
        <v>38</v>
      </c>
      <c r="G40" s="15">
        <f t="shared" si="0"/>
        <v>0</v>
      </c>
    </row>
    <row r="41" spans="1:7">
      <c r="A41" s="3">
        <v>39</v>
      </c>
      <c r="B41" s="13">
        <v>39</v>
      </c>
      <c r="G41" s="15">
        <f t="shared" si="0"/>
        <v>0</v>
      </c>
    </row>
    <row r="42" spans="1:7">
      <c r="A42" s="3">
        <v>40</v>
      </c>
      <c r="B42" s="13">
        <v>40</v>
      </c>
      <c r="G42" s="15">
        <f t="shared" si="0"/>
        <v>0</v>
      </c>
    </row>
    <row r="43" spans="1:7">
      <c r="A43" s="3">
        <v>41</v>
      </c>
      <c r="B43" s="13">
        <v>41</v>
      </c>
      <c r="G43" s="15">
        <f t="shared" si="0"/>
        <v>0</v>
      </c>
    </row>
    <row r="44" spans="1:7">
      <c r="A44" s="3">
        <v>42</v>
      </c>
      <c r="B44" s="13">
        <v>42</v>
      </c>
      <c r="G44" s="15">
        <f t="shared" si="0"/>
        <v>0</v>
      </c>
    </row>
    <row r="45" spans="1:7">
      <c r="A45" s="3">
        <v>43</v>
      </c>
      <c r="B45" s="13">
        <v>43</v>
      </c>
      <c r="G45" s="15">
        <f t="shared" si="0"/>
        <v>0</v>
      </c>
    </row>
    <row r="46" spans="1:7">
      <c r="A46" s="3">
        <v>44</v>
      </c>
      <c r="B46" s="13">
        <v>44</v>
      </c>
      <c r="G46" s="15">
        <f t="shared" si="0"/>
        <v>0</v>
      </c>
    </row>
    <row r="47" spans="1:7">
      <c r="A47" s="3">
        <v>45</v>
      </c>
      <c r="B47" s="13">
        <v>45</v>
      </c>
      <c r="G47" s="15">
        <f t="shared" si="0"/>
        <v>0</v>
      </c>
    </row>
    <row r="48" spans="1:7">
      <c r="A48" s="3">
        <v>46</v>
      </c>
      <c r="B48" s="13">
        <v>46</v>
      </c>
      <c r="G48" s="15">
        <f t="shared" si="0"/>
        <v>0</v>
      </c>
    </row>
    <row r="49" spans="1:7">
      <c r="A49" s="3">
        <v>47</v>
      </c>
      <c r="B49" s="13">
        <v>47</v>
      </c>
      <c r="G49" s="15">
        <f t="shared" si="0"/>
        <v>0</v>
      </c>
    </row>
    <row r="50" spans="1:7">
      <c r="A50" s="3">
        <v>48</v>
      </c>
      <c r="B50" s="13">
        <v>48</v>
      </c>
      <c r="G50" s="15">
        <f t="shared" si="0"/>
        <v>0</v>
      </c>
    </row>
    <row r="51" spans="1:7">
      <c r="A51" s="3">
        <v>49</v>
      </c>
      <c r="B51" s="13">
        <v>49</v>
      </c>
      <c r="G51" s="15">
        <f t="shared" si="0"/>
        <v>0</v>
      </c>
    </row>
    <row r="52" spans="1:7">
      <c r="A52" s="3">
        <v>50</v>
      </c>
      <c r="B52" s="13">
        <v>50</v>
      </c>
      <c r="G52" s="15">
        <f t="shared" si="0"/>
        <v>0</v>
      </c>
    </row>
    <row r="53" spans="1:7">
      <c r="A53" s="3">
        <v>51</v>
      </c>
      <c r="B53" s="13">
        <v>51</v>
      </c>
      <c r="G53" s="15">
        <f t="shared" si="0"/>
        <v>0</v>
      </c>
    </row>
    <row r="54" spans="1:7">
      <c r="A54" s="3">
        <v>52</v>
      </c>
      <c r="B54" s="13">
        <v>52</v>
      </c>
      <c r="G54" s="15">
        <f t="shared" si="0"/>
        <v>0</v>
      </c>
    </row>
    <row r="55" spans="1:7">
      <c r="A55" s="3">
        <v>53</v>
      </c>
      <c r="B55" s="13">
        <v>53</v>
      </c>
      <c r="G55" s="15">
        <f t="shared" si="0"/>
        <v>0</v>
      </c>
    </row>
    <row r="56" spans="1:7">
      <c r="A56" s="3">
        <v>54</v>
      </c>
      <c r="B56" s="13">
        <v>54</v>
      </c>
      <c r="G56" s="15">
        <f t="shared" si="0"/>
        <v>0</v>
      </c>
    </row>
    <row r="57" spans="1:7">
      <c r="A57" s="3">
        <v>55</v>
      </c>
      <c r="B57" s="13">
        <v>55</v>
      </c>
      <c r="G57" s="15">
        <f t="shared" si="0"/>
        <v>0</v>
      </c>
    </row>
    <row r="58" spans="1:7">
      <c r="A58" s="3">
        <v>56</v>
      </c>
      <c r="B58" s="13">
        <v>56</v>
      </c>
      <c r="G58" s="15">
        <f t="shared" si="0"/>
        <v>0</v>
      </c>
    </row>
    <row r="59" spans="1:7">
      <c r="A59" s="3">
        <v>57</v>
      </c>
      <c r="B59" s="13">
        <v>57</v>
      </c>
      <c r="G59" s="15">
        <f t="shared" si="0"/>
        <v>0</v>
      </c>
    </row>
    <row r="60" spans="1:7">
      <c r="A60" s="3">
        <v>58</v>
      </c>
      <c r="B60" s="13">
        <v>58</v>
      </c>
      <c r="G60" s="15">
        <f t="shared" si="0"/>
        <v>0</v>
      </c>
    </row>
    <row r="61" spans="1:7">
      <c r="A61" s="3">
        <v>59</v>
      </c>
      <c r="B61" s="13">
        <v>59</v>
      </c>
      <c r="G61" s="15">
        <f t="shared" si="0"/>
        <v>0</v>
      </c>
    </row>
    <row r="62" spans="1:7">
      <c r="A62" s="3">
        <v>60</v>
      </c>
      <c r="B62" s="13">
        <v>60</v>
      </c>
      <c r="G62" s="15">
        <f t="shared" si="0"/>
        <v>0</v>
      </c>
    </row>
    <row r="63" spans="1:7">
      <c r="A63" s="3">
        <v>61</v>
      </c>
      <c r="B63" s="13">
        <v>61</v>
      </c>
      <c r="G63" s="15">
        <f t="shared" si="0"/>
        <v>0</v>
      </c>
    </row>
    <row r="64" spans="1:7">
      <c r="A64" s="3">
        <v>62</v>
      </c>
      <c r="B64" s="13">
        <v>62</v>
      </c>
      <c r="G64" s="15">
        <f t="shared" si="0"/>
        <v>0</v>
      </c>
    </row>
    <row r="65" spans="1:7">
      <c r="A65" s="3">
        <v>63</v>
      </c>
      <c r="B65" s="13">
        <v>63</v>
      </c>
      <c r="G65" s="15">
        <f t="shared" si="0"/>
        <v>0</v>
      </c>
    </row>
    <row r="66" spans="1:7">
      <c r="A66" s="3">
        <v>64</v>
      </c>
      <c r="B66" s="13">
        <v>64</v>
      </c>
      <c r="G66" s="15">
        <f t="shared" si="0"/>
        <v>0</v>
      </c>
    </row>
    <row r="67" spans="1:7">
      <c r="A67" s="3">
        <v>65</v>
      </c>
      <c r="B67" s="13">
        <v>65</v>
      </c>
      <c r="G67" s="15">
        <f t="shared" si="0"/>
        <v>0</v>
      </c>
    </row>
    <row r="68" spans="1:7">
      <c r="A68" s="3">
        <v>66</v>
      </c>
      <c r="B68" s="13">
        <v>66</v>
      </c>
      <c r="G68" s="15">
        <f t="shared" ref="G68:G102" si="1">F68/100</f>
        <v>0</v>
      </c>
    </row>
    <row r="69" spans="1:7">
      <c r="A69" s="3">
        <v>67</v>
      </c>
      <c r="B69" s="13">
        <v>67</v>
      </c>
      <c r="G69" s="15">
        <f t="shared" si="1"/>
        <v>0</v>
      </c>
    </row>
    <row r="70" spans="1:7">
      <c r="A70" s="3">
        <v>68</v>
      </c>
      <c r="B70" s="13">
        <v>68</v>
      </c>
      <c r="G70" s="15">
        <f t="shared" si="1"/>
        <v>0</v>
      </c>
    </row>
    <row r="71" spans="1:7">
      <c r="A71" s="3">
        <v>69</v>
      </c>
      <c r="B71" s="13">
        <v>69</v>
      </c>
      <c r="G71" s="15">
        <f t="shared" si="1"/>
        <v>0</v>
      </c>
    </row>
    <row r="72" spans="1:7">
      <c r="A72" s="3">
        <v>70</v>
      </c>
      <c r="B72" s="13">
        <v>70</v>
      </c>
      <c r="G72" s="15">
        <f t="shared" si="1"/>
        <v>0</v>
      </c>
    </row>
    <row r="73" spans="1:7">
      <c r="A73" s="3">
        <v>71</v>
      </c>
      <c r="B73" s="13">
        <v>71</v>
      </c>
      <c r="G73" s="15">
        <f t="shared" si="1"/>
        <v>0</v>
      </c>
    </row>
    <row r="74" spans="1:7">
      <c r="A74" s="3">
        <v>72</v>
      </c>
      <c r="B74" s="13">
        <v>72</v>
      </c>
      <c r="G74" s="15">
        <f t="shared" si="1"/>
        <v>0</v>
      </c>
    </row>
    <row r="75" spans="1:7">
      <c r="A75" s="3">
        <v>73</v>
      </c>
      <c r="B75" s="13">
        <v>73</v>
      </c>
      <c r="G75" s="15">
        <f t="shared" si="1"/>
        <v>0</v>
      </c>
    </row>
    <row r="76" spans="1:7">
      <c r="A76" s="3">
        <v>74</v>
      </c>
      <c r="B76" s="13">
        <v>74</v>
      </c>
      <c r="G76" s="15">
        <f t="shared" si="1"/>
        <v>0</v>
      </c>
    </row>
    <row r="77" spans="1:7">
      <c r="A77" s="3">
        <v>75</v>
      </c>
      <c r="B77" s="13">
        <v>75</v>
      </c>
      <c r="G77" s="15">
        <f t="shared" si="1"/>
        <v>0</v>
      </c>
    </row>
    <row r="78" spans="1:7">
      <c r="A78" s="3">
        <v>76</v>
      </c>
      <c r="B78" s="13">
        <v>76</v>
      </c>
      <c r="G78" s="15">
        <f t="shared" si="1"/>
        <v>0</v>
      </c>
    </row>
    <row r="79" spans="1:7">
      <c r="A79" s="3">
        <v>77</v>
      </c>
      <c r="B79" s="13">
        <v>77</v>
      </c>
      <c r="G79" s="15">
        <f t="shared" si="1"/>
        <v>0</v>
      </c>
    </row>
    <row r="80" spans="1:7">
      <c r="A80" s="3">
        <v>78</v>
      </c>
      <c r="B80" s="13">
        <v>78</v>
      </c>
      <c r="G80" s="15">
        <f t="shared" si="1"/>
        <v>0</v>
      </c>
    </row>
    <row r="81" spans="1:7">
      <c r="A81" s="3">
        <v>79</v>
      </c>
      <c r="B81" s="13">
        <v>79</v>
      </c>
      <c r="G81" s="15">
        <f t="shared" si="1"/>
        <v>0</v>
      </c>
    </row>
    <row r="82" spans="1:7">
      <c r="A82" s="3">
        <v>80</v>
      </c>
      <c r="B82" s="13">
        <v>80</v>
      </c>
      <c r="G82" s="15">
        <f t="shared" si="1"/>
        <v>0</v>
      </c>
    </row>
    <row r="83" spans="1:7">
      <c r="A83" s="3">
        <v>81</v>
      </c>
      <c r="B83" s="13">
        <v>81</v>
      </c>
      <c r="G83" s="15">
        <f t="shared" si="1"/>
        <v>0</v>
      </c>
    </row>
    <row r="84" spans="1:7">
      <c r="A84" s="3">
        <v>82</v>
      </c>
      <c r="B84" s="13">
        <v>82</v>
      </c>
      <c r="G84" s="15">
        <f t="shared" si="1"/>
        <v>0</v>
      </c>
    </row>
    <row r="85" spans="1:7">
      <c r="A85" s="3">
        <v>83</v>
      </c>
      <c r="B85" s="13">
        <v>83</v>
      </c>
      <c r="G85" s="15">
        <f t="shared" si="1"/>
        <v>0</v>
      </c>
    </row>
    <row r="86" spans="1:7">
      <c r="A86" s="3">
        <v>84</v>
      </c>
      <c r="B86" s="13">
        <v>84</v>
      </c>
      <c r="G86" s="15">
        <f t="shared" si="1"/>
        <v>0</v>
      </c>
    </row>
    <row r="87" spans="1:7">
      <c r="A87" s="3">
        <v>85</v>
      </c>
      <c r="B87" s="13">
        <v>85</v>
      </c>
      <c r="G87" s="15">
        <f t="shared" si="1"/>
        <v>0</v>
      </c>
    </row>
    <row r="88" spans="1:7">
      <c r="A88" s="3">
        <v>86</v>
      </c>
      <c r="B88" s="13">
        <v>86</v>
      </c>
      <c r="G88" s="15">
        <f t="shared" si="1"/>
        <v>0</v>
      </c>
    </row>
    <row r="89" spans="1:7">
      <c r="A89" s="3">
        <v>87</v>
      </c>
      <c r="B89" s="13">
        <v>87</v>
      </c>
      <c r="G89" s="15">
        <f t="shared" si="1"/>
        <v>0</v>
      </c>
    </row>
    <row r="90" spans="1:7">
      <c r="A90" s="3">
        <v>88</v>
      </c>
      <c r="B90" s="13">
        <v>88</v>
      </c>
      <c r="G90" s="15">
        <f t="shared" si="1"/>
        <v>0</v>
      </c>
    </row>
    <row r="91" spans="1:7">
      <c r="A91" s="3">
        <v>89</v>
      </c>
      <c r="B91" s="13">
        <v>89</v>
      </c>
      <c r="G91" s="15">
        <f t="shared" si="1"/>
        <v>0</v>
      </c>
    </row>
    <row r="92" spans="1:7">
      <c r="A92" s="3">
        <v>90</v>
      </c>
      <c r="B92" s="13">
        <v>90</v>
      </c>
      <c r="G92" s="15">
        <f t="shared" si="1"/>
        <v>0</v>
      </c>
    </row>
    <row r="93" spans="1:7">
      <c r="A93" s="3">
        <v>91</v>
      </c>
      <c r="B93" s="13">
        <v>91</v>
      </c>
      <c r="G93" s="15">
        <f t="shared" si="1"/>
        <v>0</v>
      </c>
    </row>
    <row r="94" spans="1:7">
      <c r="A94" s="3">
        <v>92</v>
      </c>
      <c r="B94" s="13">
        <v>92</v>
      </c>
      <c r="G94" s="15">
        <f t="shared" si="1"/>
        <v>0</v>
      </c>
    </row>
    <row r="95" spans="1:7">
      <c r="A95" s="3">
        <v>93</v>
      </c>
      <c r="B95" s="13">
        <v>93</v>
      </c>
      <c r="G95" s="15">
        <f t="shared" si="1"/>
        <v>0</v>
      </c>
    </row>
    <row r="96" spans="1:7">
      <c r="A96" s="3">
        <v>94</v>
      </c>
      <c r="B96" s="13">
        <v>94</v>
      </c>
      <c r="G96" s="15">
        <f t="shared" si="1"/>
        <v>0</v>
      </c>
    </row>
    <row r="97" spans="1:7">
      <c r="A97" s="3">
        <v>95</v>
      </c>
      <c r="B97" s="13">
        <v>95</v>
      </c>
      <c r="G97" s="15">
        <f t="shared" si="1"/>
        <v>0</v>
      </c>
    </row>
    <row r="98" spans="1:7">
      <c r="A98" s="3">
        <v>96</v>
      </c>
      <c r="B98" s="13">
        <v>96</v>
      </c>
      <c r="G98" s="15">
        <f t="shared" si="1"/>
        <v>0</v>
      </c>
    </row>
    <row r="99" spans="1:7">
      <c r="A99" s="3">
        <v>97</v>
      </c>
      <c r="B99" s="13">
        <v>97</v>
      </c>
      <c r="G99" s="15">
        <f t="shared" si="1"/>
        <v>0</v>
      </c>
    </row>
    <row r="100" spans="1:7">
      <c r="A100" s="3">
        <v>98</v>
      </c>
      <c r="B100" s="13">
        <v>98</v>
      </c>
      <c r="G100" s="15">
        <f t="shared" si="1"/>
        <v>0</v>
      </c>
    </row>
    <row r="101" spans="1:7">
      <c r="A101" s="3">
        <v>99</v>
      </c>
      <c r="B101" s="13">
        <v>99</v>
      </c>
      <c r="G101" s="15">
        <f t="shared" si="1"/>
        <v>0</v>
      </c>
    </row>
    <row r="102" spans="1:7">
      <c r="A102" s="3">
        <v>100</v>
      </c>
      <c r="B102" s="13">
        <v>100</v>
      </c>
      <c r="G102" s="15">
        <f t="shared" si="1"/>
        <v>0</v>
      </c>
    </row>
  </sheetData>
  <autoFilter ref="A1:K1">
    <filterColumn colId="5"/>
    <filterColumn colId="6"/>
  </autoFilter>
  <conditionalFormatting sqref="J12:J1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dataBar" priority="2">
      <dataBar>
        <cfvo type="min" val="0"/>
        <cfvo type="max" val="0"/>
        <color rgb="FF63C384"/>
      </dataBar>
    </cfRule>
  </conditionalFormatting>
  <conditionalFormatting sqref="J12">
    <cfRule type="dataBar" priority="1">
      <dataBar>
        <cfvo type="min" val="0"/>
        <cfvo type="max" val="0"/>
        <color rgb="FF638EC6"/>
      </dataBar>
    </cfRule>
  </conditionalFormatting>
  <dataValidations count="1">
    <dataValidation type="list" showInputMessage="1" showErrorMessage="1" sqref="I3">
      <formula1>card!$B$2:$B$102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D9" sqref="D9"/>
    </sheetView>
  </sheetViews>
  <sheetFormatPr defaultRowHeight="15"/>
  <cols>
    <col min="1" max="1" width="9.140625" style="40"/>
    <col min="2" max="2" width="66.7109375" style="40" customWidth="1"/>
    <col min="3" max="3" width="9.42578125" style="40" customWidth="1"/>
    <col min="4" max="4" width="58.42578125" style="40" customWidth="1"/>
    <col min="5" max="5" width="54" style="40" customWidth="1"/>
    <col min="6" max="16384" width="9.140625" style="40"/>
  </cols>
  <sheetData>
    <row r="2" spans="2:4">
      <c r="B2" s="40" t="s">
        <v>70</v>
      </c>
    </row>
    <row r="3" spans="2:4" ht="45">
      <c r="B3" s="41" t="s">
        <v>85</v>
      </c>
      <c r="C3" s="42"/>
      <c r="D3" s="40" t="s">
        <v>71</v>
      </c>
    </row>
    <row r="4" spans="2:4" ht="30">
      <c r="B4" s="42"/>
      <c r="C4" s="42"/>
      <c r="D4" s="41" t="s">
        <v>100</v>
      </c>
    </row>
    <row r="5" spans="2:4" ht="30">
      <c r="B5" s="40" t="s">
        <v>90</v>
      </c>
      <c r="D5" s="41" t="s">
        <v>101</v>
      </c>
    </row>
    <row r="6" spans="2:4" ht="30">
      <c r="B6" s="43" t="s">
        <v>89</v>
      </c>
      <c r="C6" s="44"/>
      <c r="D6" s="41" t="s">
        <v>102</v>
      </c>
    </row>
    <row r="8" spans="2:4">
      <c r="B8" s="40" t="s">
        <v>97</v>
      </c>
      <c r="D8" s="40" t="s">
        <v>88</v>
      </c>
    </row>
    <row r="9" spans="2:4" ht="30">
      <c r="B9" s="43" t="s">
        <v>99</v>
      </c>
      <c r="C9" s="44"/>
      <c r="D9" s="43" t="s">
        <v>84</v>
      </c>
    </row>
    <row r="10" spans="2:4">
      <c r="B10" s="44"/>
      <c r="C10" s="44"/>
    </row>
    <row r="11" spans="2:4">
      <c r="B11" s="40" t="s">
        <v>83</v>
      </c>
      <c r="D11" s="40" t="s">
        <v>87</v>
      </c>
    </row>
    <row r="12" spans="2:4">
      <c r="B12" s="41" t="s">
        <v>104</v>
      </c>
      <c r="C12" s="42"/>
      <c r="D12" s="41" t="s">
        <v>86</v>
      </c>
    </row>
    <row r="14" spans="2:4">
      <c r="B14" s="40" t="s">
        <v>82</v>
      </c>
    </row>
    <row r="15" spans="2:4" ht="30">
      <c r="B15" s="41" t="s">
        <v>103</v>
      </c>
      <c r="C15" s="42"/>
    </row>
    <row r="21" spans="3:3">
      <c r="C21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0"/>
  <sheetViews>
    <sheetView showZeros="0" zoomScale="80" zoomScaleNormal="80" workbookViewId="0">
      <pane ySplit="1" topLeftCell="A2" activePane="bottomLeft" state="frozen"/>
      <selection pane="bottomLeft" activeCell="R2" sqref="R2"/>
    </sheetView>
  </sheetViews>
  <sheetFormatPr defaultRowHeight="15"/>
  <cols>
    <col min="1" max="1" width="8.42578125" style="2" bestFit="1" customWidth="1"/>
    <col min="2" max="2" width="17.85546875" hidden="1" customWidth="1"/>
    <col min="3" max="3" width="14.42578125" hidden="1" customWidth="1"/>
    <col min="4" max="4" width="19.85546875" hidden="1" customWidth="1"/>
    <col min="5" max="5" width="24.7109375" hidden="1" customWidth="1"/>
    <col min="6" max="6" width="16.28515625" style="9" hidden="1" customWidth="1"/>
    <col min="7" max="7" width="20.42578125" style="3" hidden="1" customWidth="1"/>
    <col min="8" max="9" width="11.42578125" hidden="1" customWidth="1"/>
    <col min="10" max="10" width="12.85546875" hidden="1" customWidth="1"/>
    <col min="11" max="11" width="13.85546875" bestFit="1" customWidth="1"/>
    <col min="12" max="12" width="15" bestFit="1" customWidth="1"/>
    <col min="13" max="13" width="15" style="3" bestFit="1" customWidth="1"/>
    <col min="14" max="14" width="15" style="5" bestFit="1" customWidth="1"/>
    <col min="15" max="15" width="17.7109375" style="2" bestFit="1" customWidth="1"/>
    <col min="16" max="16" width="12.140625" style="3" bestFit="1" customWidth="1"/>
    <col min="17" max="18" width="17.85546875" bestFit="1" customWidth="1"/>
    <col min="19" max="19" width="12.42578125" bestFit="1" customWidth="1"/>
    <col min="20" max="20" width="12.42578125" style="6" bestFit="1" customWidth="1"/>
  </cols>
  <sheetData>
    <row r="1" spans="1:20" s="1" customFormat="1" ht="15.75" thickBot="1">
      <c r="A1" s="27" t="s">
        <v>4</v>
      </c>
      <c r="B1" s="27" t="s">
        <v>0</v>
      </c>
      <c r="C1" s="27" t="s">
        <v>1</v>
      </c>
      <c r="D1" s="27" t="s">
        <v>2</v>
      </c>
      <c r="E1" s="28" t="s">
        <v>3</v>
      </c>
      <c r="F1" s="29" t="s">
        <v>23</v>
      </c>
      <c r="G1" s="27" t="s">
        <v>8</v>
      </c>
      <c r="H1" s="27" t="s">
        <v>47</v>
      </c>
      <c r="I1" s="27" t="s">
        <v>81</v>
      </c>
      <c r="J1" s="27" t="s">
        <v>48</v>
      </c>
      <c r="K1" s="27" t="s">
        <v>91</v>
      </c>
      <c r="L1" s="27" t="s">
        <v>77</v>
      </c>
      <c r="M1" s="27" t="s">
        <v>78</v>
      </c>
      <c r="N1" s="27" t="s">
        <v>79</v>
      </c>
      <c r="O1" s="27" t="s">
        <v>74</v>
      </c>
      <c r="P1" s="27" t="s">
        <v>46</v>
      </c>
      <c r="Q1" s="33" t="s">
        <v>92</v>
      </c>
      <c r="R1" s="33" t="s">
        <v>93</v>
      </c>
      <c r="S1" s="39" t="s">
        <v>94</v>
      </c>
    </row>
    <row r="2" spans="1:20" ht="15.75" thickBot="1">
      <c r="A2" s="2">
        <f>Таблица1[[#This Row],[№]]</f>
        <v>1</v>
      </c>
      <c r="B2" s="2" t="str">
        <f>Таблица1[[#This Row],[Фамилия]]</f>
        <v>сидоров</v>
      </c>
      <c r="C2" s="2" t="str">
        <f>Таблица1[[#This Row],[Имя]]</f>
        <v>сидр</v>
      </c>
      <c r="D2" s="2" t="str">
        <f>Таблица1[[#This Row],[Отчество]]</f>
        <v>сидорович</v>
      </c>
      <c r="E2" s="2" t="str">
        <f>Таблица1[[#This Row],[адрес]]</f>
        <v>гоголя 16/78</v>
      </c>
      <c r="F2" s="10">
        <f>Таблица1[[#This Row],[дата          заказа]]</f>
        <v>42370</v>
      </c>
      <c r="G2" s="2" t="str">
        <f>Таблица1[[#This Row],[тип           помещения]]</f>
        <v>квартира</v>
      </c>
      <c r="H2" s="25" t="s">
        <v>72</v>
      </c>
      <c r="I2" s="32">
        <v>5</v>
      </c>
      <c r="J2" s="26"/>
      <c r="K2" s="22" t="s">
        <v>36</v>
      </c>
      <c r="L2" s="22" t="s">
        <v>45</v>
      </c>
      <c r="M2" s="25"/>
      <c r="N2" s="25"/>
      <c r="O2" s="25"/>
      <c r="P2" s="30"/>
      <c r="Q2" s="15">
        <f>IF('dop_uslug (2)'!$K2="стирка",price_dop!$B$4,IF('dop_uslug (2)'!$K2="посуда",price_dop!$B$5,price_dop!$C$4))</f>
        <v>500</v>
      </c>
      <c r="R2" s="36">
        <f>IF('dop_uslug (2)'!$L2="стирка",price_dop!$B$4,IF('dop_uslug (2)'!$L2="посуда",price_dop!$B$5,price_dop!$C$4))</f>
        <v>300</v>
      </c>
      <c r="S2" s="15">
        <f>Таблица24[[#This Row],[доп.услуга1]]+Таблица24[[#This Row],[доп.услуга2]]</f>
        <v>800</v>
      </c>
      <c r="T2"/>
    </row>
    <row r="3" spans="1:20" ht="15.75" thickBot="1">
      <c r="A3" s="2">
        <f>Таблица1[[#This Row],[№]]</f>
        <v>2</v>
      </c>
      <c r="B3" s="2" t="str">
        <f>Таблица1[[#This Row],[Фамилия]]</f>
        <v>булко</v>
      </c>
      <c r="C3" s="2" t="str">
        <f>Таблица1[[#This Row],[Имя]]</f>
        <v>александр</v>
      </c>
      <c r="D3" s="2" t="str">
        <f>Таблица1[[#This Row],[Отчество]]</f>
        <v>владимирович</v>
      </c>
      <c r="E3" s="2" t="str">
        <f>Таблица1[[#This Row],[адрес]]</f>
        <v>кр.проспект 73/4/6</v>
      </c>
      <c r="F3" s="10">
        <f>Таблица1[[#This Row],[дата          заказа]]</f>
        <v>42371</v>
      </c>
      <c r="G3" s="2" t="str">
        <f>Таблица1[[#This Row],[тип           помещения]]</f>
        <v>дом</v>
      </c>
      <c r="H3" s="22" t="s">
        <v>73</v>
      </c>
      <c r="I3" s="32">
        <v>5</v>
      </c>
      <c r="J3" s="20"/>
      <c r="K3" s="22"/>
      <c r="L3" s="22"/>
      <c r="M3" s="22"/>
      <c r="N3" s="22"/>
      <c r="O3" s="22"/>
      <c r="P3" s="31"/>
      <c r="Q3" s="15">
        <f>IF('dop_uslug (2)'!$K3="стирка",price_dop!$B$4,IF('dop_uslug (2)'!$K3="посуда",price_dop!$B$5,price_dop!$C$4))</f>
        <v>0</v>
      </c>
      <c r="R3" s="34">
        <f>IF('dop_uslug (2)'!$L3="стирка",price_dop!$B$4,IF('dop_uslug (2)'!$L3="посуда",price_dop!$B$5,price_dop!$C$4))</f>
        <v>0</v>
      </c>
      <c r="S3" s="15">
        <f>Таблица24[[#This Row],[доп.услуга1]]+Таблица24[[#This Row],[доп.услуга2]]</f>
        <v>0</v>
      </c>
      <c r="T3"/>
    </row>
    <row r="4" spans="1:20" ht="15.75" thickBot="1">
      <c r="A4" s="2">
        <f>Таблица1[[#This Row],[№]]</f>
        <v>3</v>
      </c>
      <c r="B4" s="2" t="str">
        <f>Таблица1[[#This Row],[Фамилия]]</f>
        <v>петров</v>
      </c>
      <c r="C4" s="2" t="str">
        <f>Таблица1[[#This Row],[Имя]]</f>
        <v>петр</v>
      </c>
      <c r="D4" s="2" t="str">
        <f>Таблица1[[#This Row],[Отчество]]</f>
        <v>петрович</v>
      </c>
      <c r="E4" s="2" t="str">
        <f>Таблица1[[#This Row],[адрес]]</f>
        <v>гагарина 84/455</v>
      </c>
      <c r="F4" s="10">
        <f>Таблица1[[#This Row],[дата          заказа]]</f>
        <v>42371</v>
      </c>
      <c r="G4" s="2" t="str">
        <f>Таблица1[[#This Row],[тип           помещения]]</f>
        <v>квартира</v>
      </c>
      <c r="H4" s="22"/>
      <c r="I4" s="32"/>
      <c r="J4" s="20"/>
      <c r="K4" s="22"/>
      <c r="L4" s="22"/>
      <c r="M4" s="22"/>
      <c r="N4" s="22"/>
      <c r="O4" s="22"/>
      <c r="P4" s="31"/>
      <c r="Q4" s="15">
        <f>IF('dop_uslug (2)'!$K4="стирка",price_dop!$B$4,IF('dop_uslug (2)'!$K4="посуда",price_dop!$B$5,price_dop!$C$4))</f>
        <v>0</v>
      </c>
      <c r="R4" s="34">
        <f>IF('dop_uslug (2)'!$L4="стирка",price_dop!$B$4,IF('dop_uslug (2)'!$L4="посуда",price_dop!$B$5,price_dop!$C$4))</f>
        <v>0</v>
      </c>
      <c r="S4" s="15">
        <f>Таблица24[[#This Row],[доп.услуга1]]+Таблица24[[#This Row],[доп.услуга2]]</f>
        <v>0</v>
      </c>
      <c r="T4"/>
    </row>
    <row r="5" spans="1:20" ht="15.75" thickBot="1">
      <c r="A5" s="2">
        <f>Таблица1[[#This Row],[№]]</f>
        <v>4</v>
      </c>
      <c r="B5" s="2" t="str">
        <f>Таблица1[[#This Row],[Фамилия]]</f>
        <v>булко</v>
      </c>
      <c r="C5" s="2" t="str">
        <f>Таблица1[[#This Row],[Имя]]</f>
        <v>александр</v>
      </c>
      <c r="D5" s="2" t="str">
        <f>Таблица1[[#This Row],[Отчество]]</f>
        <v>владимирович</v>
      </c>
      <c r="E5" s="2" t="str">
        <f>Таблица1[[#This Row],[адрес]]</f>
        <v>кр.проспект 73/4/6</v>
      </c>
      <c r="F5" s="10">
        <f>Таблица1[[#This Row],[дата          заказа]]</f>
        <v>42371</v>
      </c>
      <c r="G5" s="2" t="str">
        <f>Таблица1[[#This Row],[тип           помещения]]</f>
        <v>дом</v>
      </c>
      <c r="H5" s="22"/>
      <c r="I5" s="32"/>
      <c r="J5" s="20"/>
      <c r="K5" s="22"/>
      <c r="L5" s="22"/>
      <c r="M5" s="22"/>
      <c r="N5" s="22"/>
      <c r="O5" s="22"/>
      <c r="P5" s="31"/>
      <c r="Q5" s="15">
        <f>IF('dop_uslug (2)'!$K5="стирка",price_dop!$B$4,IF('dop_uslug (2)'!$K5="посуда",price_dop!$B$5,price_dop!$C$4))</f>
        <v>0</v>
      </c>
      <c r="R5" s="34">
        <f>IF('dop_uslug (2)'!$L5="стирка",price_dop!$B$4,IF('dop_uslug (2)'!$L5="посуда",price_dop!$B$5,price_dop!$C$4))</f>
        <v>0</v>
      </c>
      <c r="S5" s="15">
        <f>Таблица24[[#This Row],[доп.услуга1]]+Таблица24[[#This Row],[доп.услуга2]]</f>
        <v>0</v>
      </c>
      <c r="T5"/>
    </row>
    <row r="6" spans="1:20" ht="15.75" thickBot="1">
      <c r="A6" s="2">
        <f>Таблица1[[#This Row],[№]]</f>
        <v>5</v>
      </c>
      <c r="B6" s="2" t="str">
        <f>Таблица1[[#This Row],[Фамилия]]</f>
        <v>сидоров</v>
      </c>
      <c r="C6" s="2" t="str">
        <f>Таблица1[[#This Row],[Имя]]</f>
        <v>сидр</v>
      </c>
      <c r="D6" s="2" t="str">
        <f>Таблица1[[#This Row],[Отчество]]</f>
        <v>сидорович</v>
      </c>
      <c r="E6" s="2" t="str">
        <f>Таблица1[[#This Row],[адрес]]</f>
        <v>гоголя 16/78</v>
      </c>
      <c r="F6" s="10">
        <f>Таблица1[[#This Row],[дата          заказа]]</f>
        <v>42375</v>
      </c>
      <c r="G6" s="2" t="str">
        <f>Таблица1[[#This Row],[тип           помещения]]</f>
        <v>квартира</v>
      </c>
      <c r="H6" s="22"/>
      <c r="I6" s="32"/>
      <c r="J6" s="20"/>
      <c r="K6" s="22"/>
      <c r="L6" s="22"/>
      <c r="M6" s="22"/>
      <c r="N6" s="22"/>
      <c r="O6" s="22"/>
      <c r="P6" s="31"/>
      <c r="Q6" s="15">
        <f>IF('dop_uslug (2)'!$K6="стирка",price_dop!$B$4,IF('dop_uslug (2)'!$K6="посуда",price_dop!$B$5,price_dop!$C$4))</f>
        <v>0</v>
      </c>
      <c r="R6" s="34">
        <f>IF('dop_uslug (2)'!$L6="стирка",price_dop!$B$4,IF('dop_uslug (2)'!$L6="посуда",price_dop!$B$5,price_dop!$C$4))</f>
        <v>0</v>
      </c>
      <c r="S6" s="15">
        <f>Таблица24[[#This Row],[доп.услуга1]]+Таблица24[[#This Row],[доп.услуга2]]</f>
        <v>0</v>
      </c>
      <c r="T6"/>
    </row>
    <row r="7" spans="1:20" ht="15.75" thickBot="1">
      <c r="A7" s="2">
        <f>Таблица1[[#This Row],[№]]</f>
        <v>6</v>
      </c>
      <c r="B7" s="2" t="str">
        <f>Таблица1[[#This Row],[Фамилия]]</f>
        <v>петров</v>
      </c>
      <c r="C7" s="2" t="str">
        <f>Таблица1[[#This Row],[Имя]]</f>
        <v>петр</v>
      </c>
      <c r="D7" s="2" t="str">
        <f>Таблица1[[#This Row],[Отчество]]</f>
        <v>петрович</v>
      </c>
      <c r="E7" s="2" t="str">
        <f>Таблица1[[#This Row],[адрес]]</f>
        <v>гагарина 84/455</v>
      </c>
      <c r="F7" s="10">
        <f>Таблица1[[#This Row],[дата          заказа]]</f>
        <v>42376</v>
      </c>
      <c r="G7" s="2" t="str">
        <f>Таблица1[[#This Row],[тип           помещения]]</f>
        <v>дом</v>
      </c>
      <c r="H7" s="22"/>
      <c r="I7" s="32"/>
      <c r="J7" s="20"/>
      <c r="K7" s="22"/>
      <c r="L7" s="22"/>
      <c r="M7" s="22"/>
      <c r="N7" s="22"/>
      <c r="O7" s="22"/>
      <c r="P7" s="31"/>
      <c r="Q7" s="15">
        <f>IF('dop_uslug (2)'!$K7="стирка",price_dop!$B$4,IF('dop_uslug (2)'!$K7="посуда",price_dop!$B$5,price_dop!$C$4))</f>
        <v>0</v>
      </c>
      <c r="R7" s="34">
        <f>IF('dop_uslug (2)'!$L7="стирка",price_dop!$B$4,IF('dop_uslug (2)'!$L7="посуда",price_dop!$B$5,price_dop!$C$4))</f>
        <v>0</v>
      </c>
      <c r="S7" s="15">
        <f>Таблица24[[#This Row],[доп.услуга1]]+Таблица24[[#This Row],[доп.услуга2]]</f>
        <v>0</v>
      </c>
      <c r="T7"/>
    </row>
    <row r="8" spans="1:20" ht="15.75" thickBot="1">
      <c r="A8" s="2">
        <f>Таблица1[[#This Row],[№]]</f>
        <v>7</v>
      </c>
      <c r="B8" s="2" t="str">
        <f>Таблица1[[#This Row],[Фамилия]]</f>
        <v>ишметов</v>
      </c>
      <c r="C8" s="2" t="str">
        <f>Таблица1[[#This Row],[Имя]]</f>
        <v>руслан</v>
      </c>
      <c r="D8" s="2" t="str">
        <f>Таблица1[[#This Row],[Отчество]]</f>
        <v>фаритович</v>
      </c>
      <c r="E8" s="2" t="str">
        <f>Таблица1[[#This Row],[адрес]]</f>
        <v>высоцкого 101/45</v>
      </c>
      <c r="F8" s="10">
        <f>Таблица1[[#This Row],[дата          заказа]]</f>
        <v>42377</v>
      </c>
      <c r="G8" s="2" t="str">
        <f>Таблица1[[#This Row],[тип           помещения]]</f>
        <v>квартира</v>
      </c>
      <c r="H8" s="22"/>
      <c r="I8" s="32"/>
      <c r="J8" s="20"/>
      <c r="K8" s="22"/>
      <c r="L8" s="22"/>
      <c r="M8" s="22"/>
      <c r="N8" s="22"/>
      <c r="O8" s="22"/>
      <c r="P8" s="31"/>
      <c r="Q8" s="15">
        <f>IF('dop_uslug (2)'!$K8="стирка",price_dop!$B$4,IF('dop_uslug (2)'!$K8="посуда",price_dop!$B$5,price_dop!$C$4))</f>
        <v>0</v>
      </c>
      <c r="R8" s="34">
        <f>IF('dop_uslug (2)'!$L8="стирка",price_dop!$B$4,IF('dop_uslug (2)'!$L8="посуда",price_dop!$B$5,price_dop!$C$4))</f>
        <v>0</v>
      </c>
      <c r="S8" s="15">
        <f>Таблица24[[#This Row],[доп.услуга1]]+Таблица24[[#This Row],[доп.услуга2]]</f>
        <v>0</v>
      </c>
      <c r="T8"/>
    </row>
    <row r="9" spans="1:20" ht="15.75" thickBot="1">
      <c r="A9" s="2">
        <f>Таблица1[[#This Row],[№]]</f>
        <v>8</v>
      </c>
      <c r="B9" s="2" t="str">
        <f>Таблица1[[#This Row],[Фамилия]]</f>
        <v>ишметов</v>
      </c>
      <c r="C9" s="2" t="str">
        <f>Таблица1[[#This Row],[Имя]]</f>
        <v>руслан</v>
      </c>
      <c r="D9" s="2" t="str">
        <f>Таблица1[[#This Row],[Отчество]]</f>
        <v>фаритович</v>
      </c>
      <c r="E9" s="2" t="str">
        <f>Таблица1[[#This Row],[адрес]]</f>
        <v>высоцкого 101/45</v>
      </c>
      <c r="F9" s="10">
        <f>Таблица1[[#This Row],[дата          заказа]]</f>
        <v>42379</v>
      </c>
      <c r="G9" s="2" t="str">
        <f>Таблица1[[#This Row],[тип           помещения]]</f>
        <v>дом</v>
      </c>
      <c r="H9" s="22"/>
      <c r="I9" s="32"/>
      <c r="J9" s="20"/>
      <c r="K9" s="22"/>
      <c r="L9" s="22"/>
      <c r="M9" s="22"/>
      <c r="N9" s="22"/>
      <c r="O9" s="22"/>
      <c r="P9" s="31"/>
      <c r="Q9" s="15">
        <f>IF('dop_uslug (2)'!$K9="стирка",price_dop!$B$4,IF('dop_uslug (2)'!$K9="посуда",price_dop!$B$5,price_dop!$C$4))</f>
        <v>0</v>
      </c>
      <c r="R9" s="34">
        <f>IF('dop_uslug (2)'!$L9="стирка",price_dop!$B$4,IF('dop_uslug (2)'!$L9="посуда",price_dop!$B$5,price_dop!$C$4))</f>
        <v>0</v>
      </c>
      <c r="S9" s="15">
        <f>Таблица24[[#This Row],[доп.услуга1]]+Таблица24[[#This Row],[доп.услуга2]]</f>
        <v>0</v>
      </c>
      <c r="T9"/>
    </row>
    <row r="10" spans="1:20" ht="15.75" thickBot="1">
      <c r="A10" s="2">
        <f>Таблица1[[#This Row],[№]]</f>
        <v>9</v>
      </c>
      <c r="B10" s="2" t="str">
        <f>Таблица1[[#This Row],[Фамилия]]</f>
        <v>мамонтов</v>
      </c>
      <c r="C10" s="2" t="str">
        <f>Таблица1[[#This Row],[Имя]]</f>
        <v>сергей</v>
      </c>
      <c r="D10" s="2" t="str">
        <f>Таблица1[[#This Row],[Отчество]]</f>
        <v>владимирович</v>
      </c>
      <c r="E10" s="2">
        <f>Таблица1[[#This Row],[адрес]]</f>
        <v>0</v>
      </c>
      <c r="F10" s="10">
        <f>Таблица1[[#This Row],[дата          заказа]]</f>
        <v>42380</v>
      </c>
      <c r="G10" s="2" t="str">
        <f>Таблица1[[#This Row],[тип           помещения]]</f>
        <v>дом</v>
      </c>
      <c r="H10" s="22"/>
      <c r="I10" s="32"/>
      <c r="J10" s="20"/>
      <c r="K10" s="22"/>
      <c r="L10" s="22"/>
      <c r="M10" s="22"/>
      <c r="N10" s="22"/>
      <c r="O10" s="22"/>
      <c r="P10" s="31"/>
      <c r="Q10" s="15">
        <f>IF('dop_uslug (2)'!$K10="стирка",price_dop!$B$4,IF('dop_uslug (2)'!$K10="посуда",price_dop!$B$5,price_dop!$C$4))</f>
        <v>0</v>
      </c>
      <c r="R10" s="34">
        <f>IF('dop_uslug (2)'!$L10="стирка",price_dop!$B$4,IF('dop_uslug (2)'!$L10="посуда",price_dop!$B$5,price_dop!$C$4))</f>
        <v>0</v>
      </c>
      <c r="S10" s="15">
        <f>Таблица24[[#This Row],[доп.услуга1]]+Таблица24[[#This Row],[доп.услуга2]]</f>
        <v>0</v>
      </c>
      <c r="T10"/>
    </row>
    <row r="11" spans="1:20" ht="15.75" thickBot="1">
      <c r="A11" s="2">
        <f>Таблица1[[#This Row],[№]]</f>
        <v>10</v>
      </c>
      <c r="B11" s="2" t="str">
        <f>Таблица1[[#This Row],[Фамилия]]</f>
        <v>сидоров</v>
      </c>
      <c r="C11" s="2" t="str">
        <f>Таблица1[[#This Row],[Имя]]</f>
        <v>сидр</v>
      </c>
      <c r="D11" s="2" t="str">
        <f>Таблица1[[#This Row],[Отчество]]</f>
        <v>сидорович</v>
      </c>
      <c r="E11" s="2">
        <f>Таблица1[[#This Row],[адрес]]</f>
        <v>0</v>
      </c>
      <c r="F11" s="10">
        <f>Таблица1[[#This Row],[дата          заказа]]</f>
        <v>0</v>
      </c>
      <c r="G11" s="2">
        <f>Таблица1[[#This Row],[тип           помещения]]</f>
        <v>0</v>
      </c>
      <c r="H11" s="22"/>
      <c r="I11" s="32"/>
      <c r="J11" s="20"/>
      <c r="K11" s="22"/>
      <c r="L11" s="22"/>
      <c r="M11" s="22"/>
      <c r="N11" s="22"/>
      <c r="O11" s="22"/>
      <c r="P11" s="31"/>
      <c r="Q11" s="15">
        <f>IF('dop_uslug (2)'!$K11="стирка",price_dop!$B$4,IF('dop_uslug (2)'!$K11="посуда",price_dop!$B$5,price_dop!$C$4))</f>
        <v>0</v>
      </c>
      <c r="R11" s="34">
        <f>IF('dop_uslug (2)'!$L11="стирка",price_dop!$B$4,IF('dop_uslug (2)'!$L11="посуда",price_dop!$B$5,price_dop!$C$4))</f>
        <v>0</v>
      </c>
      <c r="S11" s="15">
        <f>Таблица24[[#This Row],[доп.услуга1]]+Таблица24[[#This Row],[доп.услуга2]]</f>
        <v>0</v>
      </c>
      <c r="T11"/>
    </row>
    <row r="12" spans="1:20" ht="15.75" thickBot="1">
      <c r="A12" s="2" t="e">
        <f>Таблица1[[#This Row],[№]]</f>
        <v>#VALUE!</v>
      </c>
      <c r="B12" s="2" t="e">
        <f>Таблица1[[#This Row],[Фамилия]]</f>
        <v>#VALUE!</v>
      </c>
      <c r="C12" s="2" t="e">
        <f>Таблица1[[#This Row],[Имя]]</f>
        <v>#VALUE!</v>
      </c>
      <c r="D12" s="2" t="e">
        <f>Таблица1[[#This Row],[Отчество]]</f>
        <v>#VALUE!</v>
      </c>
      <c r="E12" s="2" t="e">
        <f>Таблица1[[#This Row],[адрес]]</f>
        <v>#VALUE!</v>
      </c>
      <c r="F12" s="10" t="e">
        <f>Таблица1[[#This Row],[дата          заказа]]</f>
        <v>#VALUE!</v>
      </c>
      <c r="G12" s="2" t="e">
        <f>Таблица1[[#This Row],[тип           помещения]]</f>
        <v>#VALUE!</v>
      </c>
      <c r="H12" s="22"/>
      <c r="I12" s="32"/>
      <c r="J12" s="20"/>
      <c r="K12" s="22"/>
      <c r="L12" s="22"/>
      <c r="M12" s="22"/>
      <c r="N12" s="22"/>
      <c r="O12" s="22"/>
      <c r="P12" s="31"/>
      <c r="Q12" s="15">
        <f>IF('dop_uslug (2)'!$K12="стирка",price_dop!$B$4,IF('dop_uslug (2)'!$K12="посуда",price_dop!$B$5,price_dop!$C$4))</f>
        <v>0</v>
      </c>
      <c r="R12" s="34">
        <f>IF('dop_uslug (2)'!$L12="стирка",price_dop!$B$4,IF('dop_uslug (2)'!$L12="посуда",price_dop!$B$5,price_dop!$C$4))</f>
        <v>0</v>
      </c>
      <c r="S12" s="15">
        <f>Таблица24[[#This Row],[доп.услуга1]]+Таблица24[[#This Row],[доп.услуга2]]</f>
        <v>0</v>
      </c>
      <c r="T12"/>
    </row>
    <row r="13" spans="1:20" ht="15.75" thickBot="1">
      <c r="A13" s="2" t="e">
        <f>Таблица1[[#This Row],[№]]</f>
        <v>#VALUE!</v>
      </c>
      <c r="B13" s="2" t="e">
        <f>Таблица1[[#This Row],[Фамилия]]</f>
        <v>#VALUE!</v>
      </c>
      <c r="C13" s="2" t="e">
        <f>Таблица1[[#This Row],[Имя]]</f>
        <v>#VALUE!</v>
      </c>
      <c r="D13" s="2" t="e">
        <f>Таблица1[[#This Row],[Отчество]]</f>
        <v>#VALUE!</v>
      </c>
      <c r="E13" s="2" t="e">
        <f>Таблица1[[#This Row],[адрес]]</f>
        <v>#VALUE!</v>
      </c>
      <c r="F13" s="10" t="e">
        <f>Таблица1[[#This Row],[дата          заказа]]</f>
        <v>#VALUE!</v>
      </c>
      <c r="G13" s="2" t="e">
        <f>Таблица1[[#This Row],[тип           помещения]]</f>
        <v>#VALUE!</v>
      </c>
      <c r="H13" s="22"/>
      <c r="I13" s="32"/>
      <c r="J13" s="20"/>
      <c r="K13" s="22"/>
      <c r="L13" s="22"/>
      <c r="M13" s="22"/>
      <c r="N13" s="22"/>
      <c r="O13" s="22"/>
      <c r="P13" s="31"/>
      <c r="Q13" s="15">
        <f>IF('dop_uslug (2)'!$K13="стирка",price_dop!$B$4,IF('dop_uslug (2)'!$K13="посуда",price_dop!$B$5,price_dop!$C$4))</f>
        <v>0</v>
      </c>
      <c r="R13" s="34">
        <f>IF('dop_uslug (2)'!$L13="стирка",price_dop!$B$4,IF('dop_uslug (2)'!$L13="посуда",price_dop!$B$5,price_dop!$C$4))</f>
        <v>0</v>
      </c>
      <c r="S13" s="15">
        <f>Таблица24[[#This Row],[доп.услуга1]]+Таблица24[[#This Row],[доп.услуга2]]</f>
        <v>0</v>
      </c>
      <c r="T13"/>
    </row>
    <row r="14" spans="1:20" ht="15.75" thickBot="1">
      <c r="A14" s="2" t="e">
        <f>Таблица1[[#This Row],[№]]</f>
        <v>#VALUE!</v>
      </c>
      <c r="B14" s="2" t="e">
        <f>Таблица1[[#This Row],[Фамилия]]</f>
        <v>#VALUE!</v>
      </c>
      <c r="C14" s="2" t="e">
        <f>Таблица1[[#This Row],[Имя]]</f>
        <v>#VALUE!</v>
      </c>
      <c r="D14" s="2" t="e">
        <f>Таблица1[[#This Row],[Отчество]]</f>
        <v>#VALUE!</v>
      </c>
      <c r="E14" s="2" t="e">
        <f>Таблица1[[#This Row],[адрес]]</f>
        <v>#VALUE!</v>
      </c>
      <c r="F14" s="10" t="e">
        <f>Таблица1[[#This Row],[дата          заказа]]</f>
        <v>#VALUE!</v>
      </c>
      <c r="G14" s="2" t="e">
        <f>Таблица1[[#This Row],[тип           помещения]]</f>
        <v>#VALUE!</v>
      </c>
      <c r="H14" s="22"/>
      <c r="I14" s="32"/>
      <c r="J14" s="20"/>
      <c r="K14" s="22"/>
      <c r="L14" s="22"/>
      <c r="M14" s="22"/>
      <c r="N14" s="22"/>
      <c r="O14" s="22"/>
      <c r="P14" s="31"/>
      <c r="Q14" s="15">
        <f>IF('dop_uslug (2)'!$K14="стирка",price_dop!$B$4,IF('dop_uslug (2)'!$K14="посуда",price_dop!$B$5,price_dop!$C$4))</f>
        <v>0</v>
      </c>
      <c r="R14" s="34">
        <f>IF('dop_uslug (2)'!$L14="стирка",price_dop!$B$4,IF('dop_uslug (2)'!$L14="посуда",price_dop!$B$5,price_dop!$C$4))</f>
        <v>0</v>
      </c>
      <c r="S14" s="15">
        <f>Таблица24[[#This Row],[доп.услуга1]]+Таблица24[[#This Row],[доп.услуга2]]</f>
        <v>0</v>
      </c>
      <c r="T14"/>
    </row>
    <row r="15" spans="1:20" ht="15.75" thickBot="1">
      <c r="A15" s="2" t="e">
        <f>Таблица1[[#This Row],[№]]</f>
        <v>#VALUE!</v>
      </c>
      <c r="B15" s="2" t="e">
        <f>Таблица1[[#This Row],[Фамилия]]</f>
        <v>#VALUE!</v>
      </c>
      <c r="C15" s="2" t="e">
        <f>Таблица1[[#This Row],[Имя]]</f>
        <v>#VALUE!</v>
      </c>
      <c r="D15" s="2" t="e">
        <f>Таблица1[[#This Row],[Отчество]]</f>
        <v>#VALUE!</v>
      </c>
      <c r="E15" s="2" t="e">
        <f>Таблица1[[#This Row],[адрес]]</f>
        <v>#VALUE!</v>
      </c>
      <c r="F15" s="10" t="e">
        <f>Таблица1[[#This Row],[дата          заказа]]</f>
        <v>#VALUE!</v>
      </c>
      <c r="G15" s="2" t="e">
        <f>Таблица1[[#This Row],[тип           помещения]]</f>
        <v>#VALUE!</v>
      </c>
      <c r="H15" s="22"/>
      <c r="I15" s="32"/>
      <c r="J15" s="20"/>
      <c r="K15" s="22"/>
      <c r="L15" s="22"/>
      <c r="M15" s="22"/>
      <c r="N15" s="22"/>
      <c r="O15" s="22"/>
      <c r="P15" s="31"/>
      <c r="Q15" s="15">
        <f>IF('dop_uslug (2)'!$K15="стирка",price_dop!$B$4,IF('dop_uslug (2)'!$K15="посуда",price_dop!$B$5,price_dop!$C$4))</f>
        <v>0</v>
      </c>
      <c r="R15" s="34">
        <f>IF('dop_uslug (2)'!$L15="стирка",price_dop!$B$4,IF('dop_uslug (2)'!$L15="посуда",price_dop!$B$5,price_dop!$C$4))</f>
        <v>0</v>
      </c>
      <c r="S15" s="15">
        <f>Таблица24[[#This Row],[доп.услуга1]]+Таблица24[[#This Row],[доп.услуга2]]</f>
        <v>0</v>
      </c>
      <c r="T15"/>
    </row>
    <row r="16" spans="1:20" ht="15.75" thickBot="1">
      <c r="A16" s="2" t="e">
        <f>Таблица1[[#This Row],[№]]</f>
        <v>#VALUE!</v>
      </c>
      <c r="B16" s="2" t="e">
        <f>Таблица1[[#This Row],[Фамилия]]</f>
        <v>#VALUE!</v>
      </c>
      <c r="C16" s="2" t="e">
        <f>Таблица1[[#This Row],[Имя]]</f>
        <v>#VALUE!</v>
      </c>
      <c r="D16" s="2" t="e">
        <f>Таблица1[[#This Row],[Отчество]]</f>
        <v>#VALUE!</v>
      </c>
      <c r="E16" s="2" t="e">
        <f>Таблица1[[#This Row],[адрес]]</f>
        <v>#VALUE!</v>
      </c>
      <c r="F16" s="10" t="e">
        <f>Таблица1[[#This Row],[дата          заказа]]</f>
        <v>#VALUE!</v>
      </c>
      <c r="G16" s="2" t="e">
        <f>Таблица1[[#This Row],[тип           помещения]]</f>
        <v>#VALUE!</v>
      </c>
      <c r="H16" s="22"/>
      <c r="I16" s="32"/>
      <c r="J16" s="20"/>
      <c r="K16" s="22"/>
      <c r="L16" s="22"/>
      <c r="M16" s="22"/>
      <c r="N16" s="22"/>
      <c r="O16" s="22"/>
      <c r="P16" s="31"/>
      <c r="Q16" s="15">
        <f>IF('dop_uslug (2)'!$K16="стирка",price_dop!$B$4,IF('dop_uslug (2)'!$K16="посуда",price_dop!$B$5,price_dop!$C$4))</f>
        <v>0</v>
      </c>
      <c r="R16" s="34">
        <f>IF('dop_uslug (2)'!$L16="стирка",price_dop!$B$4,IF('dop_uslug (2)'!$L16="посуда",price_dop!$B$5,price_dop!$C$4))</f>
        <v>0</v>
      </c>
      <c r="S16" s="15">
        <f>Таблица24[[#This Row],[доп.услуга1]]+Таблица24[[#This Row],[доп.услуга2]]</f>
        <v>0</v>
      </c>
      <c r="T16"/>
    </row>
    <row r="17" spans="1:20" ht="15.75" thickBot="1">
      <c r="A17" s="2" t="e">
        <f>Таблица1[[#This Row],[№]]</f>
        <v>#VALUE!</v>
      </c>
      <c r="B17" s="2" t="e">
        <f>Таблица1[[#This Row],[Фамилия]]</f>
        <v>#VALUE!</v>
      </c>
      <c r="C17" s="2" t="e">
        <f>Таблица1[[#This Row],[Имя]]</f>
        <v>#VALUE!</v>
      </c>
      <c r="D17" s="2" t="e">
        <f>Таблица1[[#This Row],[Отчество]]</f>
        <v>#VALUE!</v>
      </c>
      <c r="E17" s="2" t="e">
        <f>Таблица1[[#This Row],[адрес]]</f>
        <v>#VALUE!</v>
      </c>
      <c r="F17" s="10" t="e">
        <f>Таблица1[[#This Row],[дата          заказа]]</f>
        <v>#VALUE!</v>
      </c>
      <c r="G17" s="2" t="e">
        <f>Таблица1[[#This Row],[тип           помещения]]</f>
        <v>#VALUE!</v>
      </c>
      <c r="H17" s="22"/>
      <c r="I17" s="32"/>
      <c r="J17" s="20"/>
      <c r="K17" s="22"/>
      <c r="L17" s="22"/>
      <c r="M17" s="22"/>
      <c r="N17" s="22"/>
      <c r="O17" s="22"/>
      <c r="P17" s="31"/>
      <c r="Q17" s="15">
        <f>IF('dop_uslug (2)'!$K17="стирка",price_dop!$B$4,IF('dop_uslug (2)'!$K17="посуда",price_dop!$B$5,price_dop!$C$4))</f>
        <v>0</v>
      </c>
      <c r="R17" s="34">
        <f>IF('dop_uslug (2)'!$L17="стирка",price_dop!$B$4,IF('dop_uslug (2)'!$L17="посуда",price_dop!$B$5,price_dop!$C$4))</f>
        <v>0</v>
      </c>
      <c r="S17" s="15">
        <f>Таблица24[[#This Row],[доп.услуга1]]+Таблица24[[#This Row],[доп.услуга2]]</f>
        <v>0</v>
      </c>
      <c r="T17"/>
    </row>
    <row r="18" spans="1:20" ht="15.75" thickBot="1">
      <c r="A18" s="2" t="e">
        <f>Таблица1[[#This Row],[№]]</f>
        <v>#VALUE!</v>
      </c>
      <c r="B18" s="2" t="e">
        <f>Таблица1[[#This Row],[Фамилия]]</f>
        <v>#VALUE!</v>
      </c>
      <c r="C18" s="2" t="e">
        <f>Таблица1[[#This Row],[Имя]]</f>
        <v>#VALUE!</v>
      </c>
      <c r="D18" s="2" t="e">
        <f>Таблица1[[#This Row],[Отчество]]</f>
        <v>#VALUE!</v>
      </c>
      <c r="E18" s="2" t="e">
        <f>Таблица1[[#This Row],[адрес]]</f>
        <v>#VALUE!</v>
      </c>
      <c r="F18" s="10" t="e">
        <f>Таблица1[[#This Row],[дата          заказа]]</f>
        <v>#VALUE!</v>
      </c>
      <c r="G18" s="2" t="e">
        <f>Таблица1[[#This Row],[тип           помещения]]</f>
        <v>#VALUE!</v>
      </c>
      <c r="H18" s="22"/>
      <c r="I18" s="32"/>
      <c r="J18" s="20"/>
      <c r="K18" s="22"/>
      <c r="L18" s="22"/>
      <c r="M18" s="22"/>
      <c r="N18" s="22"/>
      <c r="O18" s="22"/>
      <c r="P18" s="31"/>
      <c r="Q18" s="15">
        <f>IF('dop_uslug (2)'!$K18="стирка",price_dop!$B$4,IF('dop_uslug (2)'!$K18="посуда",price_dop!$B$5,price_dop!$C$4))</f>
        <v>0</v>
      </c>
      <c r="R18" s="34">
        <f>IF('dop_uslug (2)'!$L18="стирка",price_dop!$B$4,IF('dop_uslug (2)'!$L18="посуда",price_dop!$B$5,price_dop!$C$4))</f>
        <v>0</v>
      </c>
      <c r="S18" s="15">
        <f>Таблица24[[#This Row],[доп.услуга1]]+Таблица24[[#This Row],[доп.услуга2]]</f>
        <v>0</v>
      </c>
      <c r="T18"/>
    </row>
    <row r="19" spans="1:20" ht="15.75" thickBot="1">
      <c r="A19" s="2" t="e">
        <f>Таблица1[[#This Row],[№]]</f>
        <v>#VALUE!</v>
      </c>
      <c r="B19" s="2" t="e">
        <f>Таблица1[[#This Row],[Фамилия]]</f>
        <v>#VALUE!</v>
      </c>
      <c r="C19" s="2" t="e">
        <f>Таблица1[[#This Row],[Имя]]</f>
        <v>#VALUE!</v>
      </c>
      <c r="D19" s="2" t="e">
        <f>Таблица1[[#This Row],[Отчество]]</f>
        <v>#VALUE!</v>
      </c>
      <c r="E19" s="2" t="e">
        <f>Таблица1[[#This Row],[адрес]]</f>
        <v>#VALUE!</v>
      </c>
      <c r="F19" s="10" t="e">
        <f>Таблица1[[#This Row],[дата          заказа]]</f>
        <v>#VALUE!</v>
      </c>
      <c r="G19" s="2" t="e">
        <f>Таблица1[[#This Row],[тип           помещения]]</f>
        <v>#VALUE!</v>
      </c>
      <c r="H19" s="22"/>
      <c r="I19" s="32"/>
      <c r="J19" s="20"/>
      <c r="K19" s="22"/>
      <c r="L19" s="22"/>
      <c r="M19" s="22"/>
      <c r="N19" s="22"/>
      <c r="O19" s="22"/>
      <c r="P19" s="31"/>
      <c r="Q19" s="15">
        <f>IF('dop_uslug (2)'!$K19="стирка",price_dop!$B$4,IF('dop_uslug (2)'!$K19="посуда",price_dop!$B$5,price_dop!$C$4))</f>
        <v>0</v>
      </c>
      <c r="R19" s="34">
        <f>IF('dop_uslug (2)'!$L19="стирка",price_dop!$B$4,IF('dop_uslug (2)'!$L19="посуда",price_dop!$B$5,price_dop!$C$4))</f>
        <v>0</v>
      </c>
      <c r="S19" s="15">
        <f>Таблица24[[#This Row],[доп.услуга1]]+Таблица24[[#This Row],[доп.услуга2]]</f>
        <v>0</v>
      </c>
      <c r="T19"/>
    </row>
    <row r="20" spans="1:20" ht="15.75" thickBot="1">
      <c r="A20" s="2" t="e">
        <f>Таблица1[[#This Row],[№]]</f>
        <v>#VALUE!</v>
      </c>
      <c r="B20" s="2" t="e">
        <f>Таблица1[[#This Row],[Фамилия]]</f>
        <v>#VALUE!</v>
      </c>
      <c r="C20" s="2" t="e">
        <f>Таблица1[[#This Row],[Имя]]</f>
        <v>#VALUE!</v>
      </c>
      <c r="D20" s="2" t="e">
        <f>Таблица1[[#This Row],[Отчество]]</f>
        <v>#VALUE!</v>
      </c>
      <c r="E20" s="2" t="e">
        <f>Таблица1[[#This Row],[адрес]]</f>
        <v>#VALUE!</v>
      </c>
      <c r="F20" s="10" t="e">
        <f>Таблица1[[#This Row],[дата          заказа]]</f>
        <v>#VALUE!</v>
      </c>
      <c r="G20" s="2" t="e">
        <f>Таблица1[[#This Row],[тип           помещения]]</f>
        <v>#VALUE!</v>
      </c>
      <c r="H20" s="22" t="s">
        <v>72</v>
      </c>
      <c r="I20" s="32"/>
      <c r="J20" s="20"/>
      <c r="K20" s="22"/>
      <c r="L20" s="22"/>
      <c r="M20" s="22"/>
      <c r="N20" s="22"/>
      <c r="O20" s="22"/>
      <c r="P20" s="31"/>
      <c r="Q20" s="15">
        <f>IF('dop_uslug (2)'!$K20="стирка",price_dop!$B$4,IF('dop_uslug (2)'!$K20="посуда",price_dop!$B$5,price_dop!$C$4))</f>
        <v>0</v>
      </c>
      <c r="R20" s="34">
        <f>IF('dop_uslug (2)'!$L20="стирка",price_dop!$B$4,IF('dop_uslug (2)'!$L20="посуда",price_dop!$B$5,price_dop!$C$4))</f>
        <v>0</v>
      </c>
      <c r="S20" s="15">
        <f>Таблица24[[#This Row],[доп.услуга1]]+Таблица24[[#This Row],[доп.услуга2]]</f>
        <v>0</v>
      </c>
      <c r="T20"/>
    </row>
    <row r="21" spans="1:20" ht="15.75" thickBot="1">
      <c r="A21" s="2" t="e">
        <f>Таблица1[[#This Row],[№]]</f>
        <v>#VALUE!</v>
      </c>
      <c r="B21" s="2" t="e">
        <f>Таблица1[[#This Row],[Фамилия]]</f>
        <v>#VALUE!</v>
      </c>
      <c r="C21" s="2" t="e">
        <f>Таблица1[[#This Row],[Имя]]</f>
        <v>#VALUE!</v>
      </c>
      <c r="D21" s="2" t="e">
        <f>Таблица1[[#This Row],[Отчество]]</f>
        <v>#VALUE!</v>
      </c>
      <c r="E21" s="2" t="e">
        <f>Таблица1[[#This Row],[адрес]]</f>
        <v>#VALUE!</v>
      </c>
      <c r="F21" s="10" t="e">
        <f>Таблица1[[#This Row],[дата          заказа]]</f>
        <v>#VALUE!</v>
      </c>
      <c r="G21" s="2" t="e">
        <f>Таблица1[[#This Row],[тип           помещения]]</f>
        <v>#VALUE!</v>
      </c>
      <c r="H21" s="22"/>
      <c r="I21" s="32"/>
      <c r="J21" s="20"/>
      <c r="K21" s="22"/>
      <c r="L21" s="22"/>
      <c r="M21" s="22"/>
      <c r="N21" s="22"/>
      <c r="O21" s="22"/>
      <c r="P21" s="31"/>
      <c r="Q21" s="15">
        <f>IF('dop_uslug (2)'!$K21="стирка",price_dop!$B$4,IF('dop_uslug (2)'!$K21="посуда",price_dop!$B$5,price_dop!$C$4))</f>
        <v>0</v>
      </c>
      <c r="R21" s="34">
        <f>IF('dop_uslug (2)'!$L21="стирка",price_dop!$B$4,IF('dop_uslug (2)'!$L21="посуда",price_dop!$B$5,price_dop!$C$4))</f>
        <v>0</v>
      </c>
      <c r="S21" s="15">
        <f>Таблица24[[#This Row],[доп.услуга1]]+Таблица24[[#This Row],[доп.услуга2]]</f>
        <v>0</v>
      </c>
      <c r="T21"/>
    </row>
    <row r="22" spans="1:20" ht="15.75" thickBot="1">
      <c r="A22" s="2" t="e">
        <f>Таблица1[[#This Row],[№]]</f>
        <v>#VALUE!</v>
      </c>
      <c r="B22" s="2" t="e">
        <f>Таблица1[[#This Row],[Фамилия]]</f>
        <v>#VALUE!</v>
      </c>
      <c r="C22" s="2" t="e">
        <f>Таблица1[[#This Row],[Имя]]</f>
        <v>#VALUE!</v>
      </c>
      <c r="D22" s="2" t="e">
        <f>Таблица1[[#This Row],[Отчество]]</f>
        <v>#VALUE!</v>
      </c>
      <c r="E22" s="2" t="e">
        <f>Таблица1[[#This Row],[адрес]]</f>
        <v>#VALUE!</v>
      </c>
      <c r="F22" s="10" t="e">
        <f>Таблица1[[#This Row],[дата          заказа]]</f>
        <v>#VALUE!</v>
      </c>
      <c r="G22" s="2" t="e">
        <f>Таблица1[[#This Row],[тип           помещения]]</f>
        <v>#VALUE!</v>
      </c>
      <c r="H22" s="22"/>
      <c r="I22" s="32"/>
      <c r="J22" s="20"/>
      <c r="K22" s="22"/>
      <c r="L22" s="22"/>
      <c r="M22" s="22"/>
      <c r="N22" s="22"/>
      <c r="O22" s="22"/>
      <c r="P22" s="31"/>
      <c r="Q22" s="15">
        <f>IF('dop_uslug (2)'!$K22="стирка",price_dop!$B$4,IF('dop_uslug (2)'!$K22="посуда",price_dop!$B$5,price_dop!$C$4))</f>
        <v>0</v>
      </c>
      <c r="R22" s="34">
        <f>IF('dop_uslug (2)'!$L22="стирка",price_dop!$B$4,IF('dop_uslug (2)'!$L22="посуда",price_dop!$B$5,price_dop!$C$4))</f>
        <v>0</v>
      </c>
      <c r="S22" s="15">
        <f>Таблица24[[#This Row],[доп.услуга1]]+Таблица24[[#This Row],[доп.услуга2]]</f>
        <v>0</v>
      </c>
      <c r="T22"/>
    </row>
    <row r="23" spans="1:20" ht="15.75" thickBot="1">
      <c r="A23" s="2" t="e">
        <f>Таблица1[[#This Row],[№]]</f>
        <v>#VALUE!</v>
      </c>
      <c r="B23" s="2" t="e">
        <f>Таблица1[[#This Row],[Фамилия]]</f>
        <v>#VALUE!</v>
      </c>
      <c r="C23" s="2" t="e">
        <f>Таблица1[[#This Row],[Имя]]</f>
        <v>#VALUE!</v>
      </c>
      <c r="D23" s="2" t="e">
        <f>Таблица1[[#This Row],[Отчество]]</f>
        <v>#VALUE!</v>
      </c>
      <c r="E23" s="2" t="e">
        <f>Таблица1[[#This Row],[адрес]]</f>
        <v>#VALUE!</v>
      </c>
      <c r="F23" s="10" t="e">
        <f>Таблица1[[#This Row],[дата          заказа]]</f>
        <v>#VALUE!</v>
      </c>
      <c r="G23" s="2" t="e">
        <f>Таблица1[[#This Row],[тип           помещения]]</f>
        <v>#VALUE!</v>
      </c>
      <c r="H23" s="22"/>
      <c r="I23" s="32"/>
      <c r="J23" s="20"/>
      <c r="K23" s="22"/>
      <c r="L23" s="22"/>
      <c r="M23" s="22"/>
      <c r="N23" s="22"/>
      <c r="O23" s="22"/>
      <c r="P23" s="31"/>
      <c r="Q23" s="15">
        <f>IF('dop_uslug (2)'!$K23="стирка",price_dop!$B$4,IF('dop_uslug (2)'!$K23="посуда",price_dop!$B$5,price_dop!$C$4))</f>
        <v>0</v>
      </c>
      <c r="R23" s="34">
        <f>IF('dop_uslug (2)'!$L23="стирка",price_dop!$B$4,IF('dop_uslug (2)'!$L23="посуда",price_dop!$B$5,price_dop!$C$4))</f>
        <v>0</v>
      </c>
      <c r="S23" s="15">
        <f>Таблица24[[#This Row],[доп.услуга1]]+Таблица24[[#This Row],[доп.услуга2]]</f>
        <v>0</v>
      </c>
      <c r="T23"/>
    </row>
    <row r="24" spans="1:20" ht="15.75" thickBot="1">
      <c r="A24" s="2" t="e">
        <f>Таблица1[[#This Row],[№]]</f>
        <v>#VALUE!</v>
      </c>
      <c r="B24" s="2" t="e">
        <f>Таблица1[[#This Row],[Фамилия]]</f>
        <v>#VALUE!</v>
      </c>
      <c r="C24" s="2" t="e">
        <f>Таблица1[[#This Row],[Имя]]</f>
        <v>#VALUE!</v>
      </c>
      <c r="D24" s="2" t="e">
        <f>Таблица1[[#This Row],[Отчество]]</f>
        <v>#VALUE!</v>
      </c>
      <c r="E24" s="2" t="e">
        <f>Таблица1[[#This Row],[адрес]]</f>
        <v>#VALUE!</v>
      </c>
      <c r="F24" s="10" t="e">
        <f>Таблица1[[#This Row],[дата          заказа]]</f>
        <v>#VALUE!</v>
      </c>
      <c r="G24" s="2" t="e">
        <f>Таблица1[[#This Row],[тип           помещения]]</f>
        <v>#VALUE!</v>
      </c>
      <c r="H24" s="22"/>
      <c r="I24" s="32"/>
      <c r="J24" s="20"/>
      <c r="K24" s="22"/>
      <c r="L24" s="22"/>
      <c r="M24" s="22"/>
      <c r="N24" s="22"/>
      <c r="O24" s="22"/>
      <c r="P24" s="31"/>
      <c r="Q24" s="15">
        <f>IF('dop_uslug (2)'!$K24="стирка",price_dop!$B$4,IF('dop_uslug (2)'!$K24="посуда",price_dop!$B$5,price_dop!$C$4))</f>
        <v>0</v>
      </c>
      <c r="R24" s="34">
        <f>IF('dop_uslug (2)'!$L24="стирка",price_dop!$B$4,IF('dop_uslug (2)'!$L24="посуда",price_dop!$B$5,price_dop!$C$4))</f>
        <v>0</v>
      </c>
      <c r="S24" s="15">
        <f>Таблица24[[#This Row],[доп.услуга1]]+Таблица24[[#This Row],[доп.услуга2]]</f>
        <v>0</v>
      </c>
      <c r="T24"/>
    </row>
    <row r="25" spans="1:20" ht="15.75" thickBot="1">
      <c r="A25" s="2" t="e">
        <f>Таблица1[[#This Row],[№]]</f>
        <v>#VALUE!</v>
      </c>
      <c r="B25" s="2" t="e">
        <f>Таблица1[[#This Row],[Фамилия]]</f>
        <v>#VALUE!</v>
      </c>
      <c r="C25" s="2" t="e">
        <f>Таблица1[[#This Row],[Имя]]</f>
        <v>#VALUE!</v>
      </c>
      <c r="D25" s="2" t="e">
        <f>Таблица1[[#This Row],[Отчество]]</f>
        <v>#VALUE!</v>
      </c>
      <c r="E25" s="2" t="e">
        <f>Таблица1[[#This Row],[адрес]]</f>
        <v>#VALUE!</v>
      </c>
      <c r="F25" s="10" t="e">
        <f>Таблица1[[#This Row],[дата          заказа]]</f>
        <v>#VALUE!</v>
      </c>
      <c r="G25" s="2" t="e">
        <f>Таблица1[[#This Row],[тип           помещения]]</f>
        <v>#VALUE!</v>
      </c>
      <c r="H25" s="22"/>
      <c r="I25" s="32"/>
      <c r="J25" s="20"/>
      <c r="K25" s="22"/>
      <c r="L25" s="22"/>
      <c r="M25" s="22"/>
      <c r="N25" s="22"/>
      <c r="O25" s="22"/>
      <c r="P25" s="31"/>
      <c r="Q25" s="15">
        <f>IF('dop_uslug (2)'!$K25="стирка",price_dop!$B$4,IF('dop_uslug (2)'!$K25="посуда",price_dop!$B$5,price_dop!$C$4))</f>
        <v>0</v>
      </c>
      <c r="R25" s="34">
        <f>IF('dop_uslug (2)'!$L25="стирка",price_dop!$B$4,IF('dop_uslug (2)'!$L25="посуда",price_dop!$B$5,price_dop!$C$4))</f>
        <v>0</v>
      </c>
      <c r="S25" s="15">
        <f>Таблица24[[#This Row],[доп.услуга1]]+Таблица24[[#This Row],[доп.услуга2]]</f>
        <v>0</v>
      </c>
      <c r="T25"/>
    </row>
    <row r="26" spans="1:20" ht="15.75" thickBot="1">
      <c r="A26" s="2" t="e">
        <f>Таблица1[[#This Row],[№]]</f>
        <v>#VALUE!</v>
      </c>
      <c r="B26" s="2" t="e">
        <f>Таблица1[[#This Row],[Фамилия]]</f>
        <v>#VALUE!</v>
      </c>
      <c r="C26" s="2" t="e">
        <f>Таблица1[[#This Row],[Имя]]</f>
        <v>#VALUE!</v>
      </c>
      <c r="D26" s="2" t="e">
        <f>Таблица1[[#This Row],[Отчество]]</f>
        <v>#VALUE!</v>
      </c>
      <c r="E26" s="2" t="e">
        <f>Таблица1[[#This Row],[адрес]]</f>
        <v>#VALUE!</v>
      </c>
      <c r="F26" s="10" t="e">
        <f>Таблица1[[#This Row],[дата          заказа]]</f>
        <v>#VALUE!</v>
      </c>
      <c r="G26" s="2" t="e">
        <f>Таблица1[[#This Row],[тип           помещения]]</f>
        <v>#VALUE!</v>
      </c>
      <c r="H26" s="22"/>
      <c r="I26" s="32"/>
      <c r="J26" s="20"/>
      <c r="K26" s="22"/>
      <c r="L26" s="22"/>
      <c r="M26" s="22"/>
      <c r="N26" s="22"/>
      <c r="O26" s="22"/>
      <c r="P26" s="31"/>
      <c r="Q26" s="15">
        <f>IF('dop_uslug (2)'!$K26="стирка",price_dop!$B$4,IF('dop_uslug (2)'!$K26="посуда",price_dop!$B$5,price_dop!$C$4))</f>
        <v>0</v>
      </c>
      <c r="R26" s="34">
        <f>IF('dop_uslug (2)'!$L26="стирка",price_dop!$B$4,IF('dop_uslug (2)'!$L26="посуда",price_dop!$B$5,price_dop!$C$4))</f>
        <v>0</v>
      </c>
      <c r="S26" s="15">
        <f>Таблица24[[#This Row],[доп.услуга1]]+Таблица24[[#This Row],[доп.услуга2]]</f>
        <v>0</v>
      </c>
      <c r="T26"/>
    </row>
    <row r="27" spans="1:20" ht="15.75" thickBot="1">
      <c r="A27" s="2" t="e">
        <f>Таблица1[[#This Row],[№]]</f>
        <v>#VALUE!</v>
      </c>
      <c r="B27" s="2" t="e">
        <f>Таблица1[[#This Row],[Фамилия]]</f>
        <v>#VALUE!</v>
      </c>
      <c r="C27" s="2" t="e">
        <f>Таблица1[[#This Row],[Имя]]</f>
        <v>#VALUE!</v>
      </c>
      <c r="D27" s="2" t="e">
        <f>Таблица1[[#This Row],[Отчество]]</f>
        <v>#VALUE!</v>
      </c>
      <c r="E27" s="2" t="e">
        <f>Таблица1[[#This Row],[адрес]]</f>
        <v>#VALUE!</v>
      </c>
      <c r="F27" s="10" t="e">
        <f>Таблица1[[#This Row],[дата          заказа]]</f>
        <v>#VALUE!</v>
      </c>
      <c r="G27" s="2" t="e">
        <f>Таблица1[[#This Row],[тип           помещения]]</f>
        <v>#VALUE!</v>
      </c>
      <c r="H27" s="22"/>
      <c r="I27" s="32"/>
      <c r="J27" s="20"/>
      <c r="K27" s="22"/>
      <c r="L27" s="22"/>
      <c r="M27" s="22"/>
      <c r="N27" s="22"/>
      <c r="O27" s="22"/>
      <c r="P27" s="31"/>
      <c r="Q27" s="15">
        <f>IF('dop_uslug (2)'!$K27="стирка",price_dop!$B$4,IF('dop_uslug (2)'!$K27="посуда",price_dop!$B$5,price_dop!$C$4))</f>
        <v>0</v>
      </c>
      <c r="R27" s="34">
        <f>IF('dop_uslug (2)'!$L27="стирка",price_dop!$B$4,IF('dop_uslug (2)'!$L27="посуда",price_dop!$B$5,price_dop!$C$4))</f>
        <v>0</v>
      </c>
      <c r="S27" s="15">
        <f>Таблица24[[#This Row],[доп.услуга1]]+Таблица24[[#This Row],[доп.услуга2]]</f>
        <v>0</v>
      </c>
      <c r="T27"/>
    </row>
    <row r="28" spans="1:20" ht="15.75" thickBot="1">
      <c r="A28" s="2" t="e">
        <f>Таблица1[[#This Row],[№]]</f>
        <v>#VALUE!</v>
      </c>
      <c r="B28" s="2" t="e">
        <f>Таблица1[[#This Row],[Фамилия]]</f>
        <v>#VALUE!</v>
      </c>
      <c r="C28" s="2" t="e">
        <f>Таблица1[[#This Row],[Имя]]</f>
        <v>#VALUE!</v>
      </c>
      <c r="D28" s="2" t="e">
        <f>Таблица1[[#This Row],[Отчество]]</f>
        <v>#VALUE!</v>
      </c>
      <c r="E28" s="2" t="e">
        <f>Таблица1[[#This Row],[адрес]]</f>
        <v>#VALUE!</v>
      </c>
      <c r="F28" s="10" t="e">
        <f>Таблица1[[#This Row],[дата          заказа]]</f>
        <v>#VALUE!</v>
      </c>
      <c r="G28" s="2" t="e">
        <f>Таблица1[[#This Row],[тип           помещения]]</f>
        <v>#VALUE!</v>
      </c>
      <c r="H28" s="22"/>
      <c r="I28" s="32"/>
      <c r="J28" s="20"/>
      <c r="K28" s="22"/>
      <c r="L28" s="22"/>
      <c r="M28" s="22"/>
      <c r="N28" s="22"/>
      <c r="O28" s="22"/>
      <c r="P28" s="31"/>
      <c r="Q28" s="15">
        <f>IF('dop_uslug (2)'!$K28="стирка",price_dop!$B$4,IF('dop_uslug (2)'!$K28="посуда",price_dop!$B$5,price_dop!$C$4))</f>
        <v>0</v>
      </c>
      <c r="R28" s="34">
        <f>IF('dop_uslug (2)'!$L28="стирка",price_dop!$B$4,IF('dop_uslug (2)'!$L28="посуда",price_dop!$B$5,price_dop!$C$4))</f>
        <v>0</v>
      </c>
      <c r="S28" s="15">
        <f>Таблица24[[#This Row],[доп.услуга1]]+Таблица24[[#This Row],[доп.услуга2]]</f>
        <v>0</v>
      </c>
      <c r="T28"/>
    </row>
    <row r="29" spans="1:20" ht="15.75" thickBot="1">
      <c r="A29" s="2" t="e">
        <f>Таблица1[[#This Row],[№]]</f>
        <v>#VALUE!</v>
      </c>
      <c r="B29" s="2" t="e">
        <f>Таблица1[[#This Row],[Фамилия]]</f>
        <v>#VALUE!</v>
      </c>
      <c r="C29" s="2" t="e">
        <f>Таблица1[[#This Row],[Имя]]</f>
        <v>#VALUE!</v>
      </c>
      <c r="D29" s="2" t="e">
        <f>Таблица1[[#This Row],[Отчество]]</f>
        <v>#VALUE!</v>
      </c>
      <c r="E29" s="2" t="e">
        <f>Таблица1[[#This Row],[адрес]]</f>
        <v>#VALUE!</v>
      </c>
      <c r="F29" s="10" t="e">
        <f>Таблица1[[#This Row],[дата          заказа]]</f>
        <v>#VALUE!</v>
      </c>
      <c r="G29" s="2" t="e">
        <f>Таблица1[[#This Row],[тип           помещения]]</f>
        <v>#VALUE!</v>
      </c>
      <c r="H29" s="22"/>
      <c r="I29" s="32"/>
      <c r="J29" s="20"/>
      <c r="K29" s="22"/>
      <c r="L29" s="22"/>
      <c r="M29" s="22"/>
      <c r="N29" s="22"/>
      <c r="O29" s="22"/>
      <c r="P29" s="31"/>
      <c r="Q29" s="15">
        <f>IF('dop_uslug (2)'!$K29="стирка",price_dop!$B$4,IF('dop_uslug (2)'!$K29="посуда",price_dop!$B$5,price_dop!$C$4))</f>
        <v>0</v>
      </c>
      <c r="R29" s="34">
        <f>IF('dop_uslug (2)'!$L29="стирка",price_dop!$B$4,IF('dop_uslug (2)'!$L29="посуда",price_dop!$B$5,price_dop!$C$4))</f>
        <v>0</v>
      </c>
      <c r="S29" s="15">
        <f>Таблица24[[#This Row],[доп.услуга1]]+Таблица24[[#This Row],[доп.услуга2]]</f>
        <v>0</v>
      </c>
      <c r="T29"/>
    </row>
    <row r="30" spans="1:20" ht="15.75" thickBot="1">
      <c r="A30" s="2" t="e">
        <f>Таблица1[[#This Row],[№]]</f>
        <v>#VALUE!</v>
      </c>
      <c r="B30" s="2" t="e">
        <f>Таблица1[[#This Row],[Фамилия]]</f>
        <v>#VALUE!</v>
      </c>
      <c r="C30" s="2" t="e">
        <f>Таблица1[[#This Row],[Имя]]</f>
        <v>#VALUE!</v>
      </c>
      <c r="D30" s="2" t="e">
        <f>Таблица1[[#This Row],[Отчество]]</f>
        <v>#VALUE!</v>
      </c>
      <c r="E30" s="2" t="e">
        <f>Таблица1[[#This Row],[адрес]]</f>
        <v>#VALUE!</v>
      </c>
      <c r="F30" s="10" t="e">
        <f>Таблица1[[#This Row],[дата          заказа]]</f>
        <v>#VALUE!</v>
      </c>
      <c r="G30" s="2" t="e">
        <f>Таблица1[[#This Row],[тип           помещения]]</f>
        <v>#VALUE!</v>
      </c>
      <c r="H30" s="22"/>
      <c r="I30" s="32"/>
      <c r="J30" s="20"/>
      <c r="K30" s="22"/>
      <c r="L30" s="22"/>
      <c r="M30" s="22"/>
      <c r="N30" s="22"/>
      <c r="O30" s="22"/>
      <c r="P30" s="31"/>
      <c r="Q30" s="15">
        <f>IF('dop_uslug (2)'!$K30="стирка",price_dop!$B$4,IF('dop_uslug (2)'!$K30="посуда",price_dop!$B$5,price_dop!$C$4))</f>
        <v>0</v>
      </c>
      <c r="R30" s="34">
        <f>IF('dop_uslug (2)'!$L30="стирка",price_dop!$B$4,IF('dop_uslug (2)'!$L30="посуда",price_dop!$B$5,price_dop!$C$4))</f>
        <v>0</v>
      </c>
      <c r="S30" s="15">
        <f>Таблица24[[#This Row],[доп.услуга1]]+Таблица24[[#This Row],[доп.услуга2]]</f>
        <v>0</v>
      </c>
      <c r="T30"/>
    </row>
    <row r="31" spans="1:20" ht="15.75" thickBot="1">
      <c r="A31" s="2" t="e">
        <f>Таблица1[[#This Row],[№]]</f>
        <v>#VALUE!</v>
      </c>
      <c r="B31" s="2" t="e">
        <f>Таблица1[[#This Row],[Фамилия]]</f>
        <v>#VALUE!</v>
      </c>
      <c r="C31" s="2" t="e">
        <f>Таблица1[[#This Row],[Имя]]</f>
        <v>#VALUE!</v>
      </c>
      <c r="D31" s="2" t="e">
        <f>Таблица1[[#This Row],[Отчество]]</f>
        <v>#VALUE!</v>
      </c>
      <c r="E31" s="2" t="e">
        <f>Таблица1[[#This Row],[адрес]]</f>
        <v>#VALUE!</v>
      </c>
      <c r="F31" s="10" t="e">
        <f>Таблица1[[#This Row],[дата          заказа]]</f>
        <v>#VALUE!</v>
      </c>
      <c r="G31" s="2" t="e">
        <f>Таблица1[[#This Row],[тип           помещения]]</f>
        <v>#VALUE!</v>
      </c>
      <c r="H31" s="22"/>
      <c r="I31" s="32"/>
      <c r="J31" s="20"/>
      <c r="K31" s="22"/>
      <c r="L31" s="22"/>
      <c r="M31" s="22"/>
      <c r="N31" s="22"/>
      <c r="O31" s="22"/>
      <c r="P31" s="31"/>
      <c r="Q31" s="15">
        <f>IF('dop_uslug (2)'!$K31="стирка",price_dop!$B$4,IF('dop_uslug (2)'!$K31="посуда",price_dop!$B$5,price_dop!$C$4))</f>
        <v>0</v>
      </c>
      <c r="R31" s="34">
        <f>IF('dop_uslug (2)'!$L31="стирка",price_dop!$B$4,IF('dop_uslug (2)'!$L31="посуда",price_dop!$B$5,price_dop!$C$4))</f>
        <v>0</v>
      </c>
      <c r="S31" s="15">
        <f>Таблица24[[#This Row],[доп.услуга1]]+Таблица24[[#This Row],[доп.услуга2]]</f>
        <v>0</v>
      </c>
      <c r="T31"/>
    </row>
    <row r="32" spans="1:20" ht="15.75" thickBot="1">
      <c r="A32" s="2" t="e">
        <f>Таблица1[[#This Row],[№]]</f>
        <v>#VALUE!</v>
      </c>
      <c r="B32" s="2" t="e">
        <f>Таблица1[[#This Row],[Фамилия]]</f>
        <v>#VALUE!</v>
      </c>
      <c r="C32" s="2" t="e">
        <f>Таблица1[[#This Row],[Имя]]</f>
        <v>#VALUE!</v>
      </c>
      <c r="D32" s="2" t="e">
        <f>Таблица1[[#This Row],[Отчество]]</f>
        <v>#VALUE!</v>
      </c>
      <c r="E32" s="2" t="e">
        <f>Таблица1[[#This Row],[адрес]]</f>
        <v>#VALUE!</v>
      </c>
      <c r="F32" s="10" t="e">
        <f>Таблица1[[#This Row],[дата          заказа]]</f>
        <v>#VALUE!</v>
      </c>
      <c r="G32" s="2" t="e">
        <f>Таблица1[[#This Row],[тип           помещения]]</f>
        <v>#VALUE!</v>
      </c>
      <c r="H32" s="22"/>
      <c r="I32" s="32"/>
      <c r="J32" s="20"/>
      <c r="K32" s="22"/>
      <c r="L32" s="22"/>
      <c r="M32" s="22"/>
      <c r="N32" s="22"/>
      <c r="O32" s="22"/>
      <c r="P32" s="31"/>
      <c r="Q32" s="15">
        <f>IF('dop_uslug (2)'!$K32="стирка",price_dop!$B$4,IF('dop_uslug (2)'!$K32="посуда",price_dop!$B$5,price_dop!$C$4))</f>
        <v>0</v>
      </c>
      <c r="R32" s="34">
        <f>IF('dop_uslug (2)'!$L32="стирка",price_dop!$B$4,IF('dop_uslug (2)'!$L32="посуда",price_dop!$B$5,price_dop!$C$4))</f>
        <v>0</v>
      </c>
      <c r="S32" s="15">
        <f>Таблица24[[#This Row],[доп.услуга1]]+Таблица24[[#This Row],[доп.услуга2]]</f>
        <v>0</v>
      </c>
      <c r="T32"/>
    </row>
    <row r="33" spans="1:20" ht="15.75" thickBot="1">
      <c r="A33" s="2" t="e">
        <f>Таблица1[[#This Row],[№]]</f>
        <v>#VALUE!</v>
      </c>
      <c r="B33" s="2" t="e">
        <f>Таблица1[[#This Row],[Фамилия]]</f>
        <v>#VALUE!</v>
      </c>
      <c r="C33" s="2" t="e">
        <f>Таблица1[[#This Row],[Имя]]</f>
        <v>#VALUE!</v>
      </c>
      <c r="D33" s="2" t="e">
        <f>Таблица1[[#This Row],[Отчество]]</f>
        <v>#VALUE!</v>
      </c>
      <c r="E33" s="2" t="e">
        <f>Таблица1[[#This Row],[адрес]]</f>
        <v>#VALUE!</v>
      </c>
      <c r="F33" s="10" t="e">
        <f>Таблица1[[#This Row],[дата          заказа]]</f>
        <v>#VALUE!</v>
      </c>
      <c r="G33" s="2" t="e">
        <f>Таблица1[[#This Row],[тип           помещения]]</f>
        <v>#VALUE!</v>
      </c>
      <c r="H33" s="22"/>
      <c r="I33" s="32"/>
      <c r="J33" s="20"/>
      <c r="K33" s="22"/>
      <c r="L33" s="22"/>
      <c r="M33" s="22"/>
      <c r="N33" s="22"/>
      <c r="O33" s="22"/>
      <c r="P33" s="31"/>
      <c r="Q33" s="15">
        <f>IF('dop_uslug (2)'!$K33="стирка",price_dop!$B$4,IF('dop_uslug (2)'!$K33="посуда",price_dop!$B$5,price_dop!$C$4))</f>
        <v>0</v>
      </c>
      <c r="R33" s="34">
        <f>IF('dop_uslug (2)'!$L33="стирка",price_dop!$B$4,IF('dop_uslug (2)'!$L33="посуда",price_dop!$B$5,price_dop!$C$4))</f>
        <v>0</v>
      </c>
      <c r="S33" s="15">
        <f>Таблица24[[#This Row],[доп.услуга1]]+Таблица24[[#This Row],[доп.услуга2]]</f>
        <v>0</v>
      </c>
      <c r="T33"/>
    </row>
    <row r="34" spans="1:20" ht="15.75" thickBot="1">
      <c r="A34" s="2" t="e">
        <f>Таблица1[[#This Row],[№]]</f>
        <v>#VALUE!</v>
      </c>
      <c r="B34" s="2" t="e">
        <f>Таблица1[[#This Row],[Фамилия]]</f>
        <v>#VALUE!</v>
      </c>
      <c r="C34" s="2" t="e">
        <f>Таблица1[[#This Row],[Имя]]</f>
        <v>#VALUE!</v>
      </c>
      <c r="D34" s="2" t="e">
        <f>Таблица1[[#This Row],[Отчество]]</f>
        <v>#VALUE!</v>
      </c>
      <c r="E34" s="2" t="e">
        <f>Таблица1[[#This Row],[адрес]]</f>
        <v>#VALUE!</v>
      </c>
      <c r="F34" s="10" t="e">
        <f>Таблица1[[#This Row],[дата          заказа]]</f>
        <v>#VALUE!</v>
      </c>
      <c r="G34" s="2" t="e">
        <f>Таблица1[[#This Row],[тип           помещения]]</f>
        <v>#VALUE!</v>
      </c>
      <c r="H34" s="22"/>
      <c r="I34" s="32"/>
      <c r="J34" s="20"/>
      <c r="K34" s="22"/>
      <c r="L34" s="22"/>
      <c r="M34" s="22"/>
      <c r="N34" s="22"/>
      <c r="O34" s="22"/>
      <c r="P34" s="31"/>
      <c r="Q34" s="15">
        <f>IF('dop_uslug (2)'!$K34="стирка",price_dop!$B$4,IF('dop_uslug (2)'!$K34="посуда",price_dop!$B$5,price_dop!$C$4))</f>
        <v>0</v>
      </c>
      <c r="R34" s="34">
        <f>IF('dop_uslug (2)'!$L34="стирка",price_dop!$B$4,IF('dop_uslug (2)'!$L34="посуда",price_dop!$B$5,price_dop!$C$4))</f>
        <v>0</v>
      </c>
      <c r="S34" s="15">
        <f>Таблица24[[#This Row],[доп.услуга1]]+Таблица24[[#This Row],[доп.услуга2]]</f>
        <v>0</v>
      </c>
      <c r="T34"/>
    </row>
    <row r="35" spans="1:20" ht="15.75" thickBot="1">
      <c r="A35" s="2" t="e">
        <f>Таблица1[[#This Row],[№]]</f>
        <v>#VALUE!</v>
      </c>
      <c r="B35" s="2" t="e">
        <f>Таблица1[[#This Row],[Фамилия]]</f>
        <v>#VALUE!</v>
      </c>
      <c r="C35" s="2" t="e">
        <f>Таблица1[[#This Row],[Имя]]</f>
        <v>#VALUE!</v>
      </c>
      <c r="D35" s="2" t="e">
        <f>Таблица1[[#This Row],[Отчество]]</f>
        <v>#VALUE!</v>
      </c>
      <c r="E35" s="2" t="e">
        <f>Таблица1[[#This Row],[адрес]]</f>
        <v>#VALUE!</v>
      </c>
      <c r="F35" s="10" t="e">
        <f>Таблица1[[#This Row],[дата          заказа]]</f>
        <v>#VALUE!</v>
      </c>
      <c r="G35" s="2" t="e">
        <f>Таблица1[[#This Row],[тип           помещения]]</f>
        <v>#VALUE!</v>
      </c>
      <c r="H35" s="22"/>
      <c r="I35" s="32"/>
      <c r="J35" s="20"/>
      <c r="K35" s="22"/>
      <c r="L35" s="22"/>
      <c r="M35" s="22"/>
      <c r="N35" s="22"/>
      <c r="O35" s="22"/>
      <c r="P35" s="31"/>
      <c r="Q35" s="15">
        <f>IF('dop_uslug (2)'!$K35="стирка",price_dop!$B$4,IF('dop_uslug (2)'!$K35="посуда",price_dop!$B$5,price_dop!$C$4))</f>
        <v>0</v>
      </c>
      <c r="R35" s="34">
        <f>IF('dop_uslug (2)'!$L35="стирка",price_dop!$B$4,IF('dop_uslug (2)'!$L35="посуда",price_dop!$B$5,price_dop!$C$4))</f>
        <v>0</v>
      </c>
      <c r="S35" s="15">
        <f>Таблица24[[#This Row],[доп.услуга1]]+Таблица24[[#This Row],[доп.услуга2]]</f>
        <v>0</v>
      </c>
      <c r="T35"/>
    </row>
    <row r="36" spans="1:20" ht="15.75" thickBot="1">
      <c r="A36" s="2" t="e">
        <f>Таблица1[[#This Row],[№]]</f>
        <v>#VALUE!</v>
      </c>
      <c r="B36" s="2" t="e">
        <f>Таблица1[[#This Row],[Фамилия]]</f>
        <v>#VALUE!</v>
      </c>
      <c r="C36" s="2" t="e">
        <f>Таблица1[[#This Row],[Имя]]</f>
        <v>#VALUE!</v>
      </c>
      <c r="D36" s="2" t="e">
        <f>Таблица1[[#This Row],[Отчество]]</f>
        <v>#VALUE!</v>
      </c>
      <c r="E36" s="2" t="e">
        <f>Таблица1[[#This Row],[адрес]]</f>
        <v>#VALUE!</v>
      </c>
      <c r="F36" s="10" t="e">
        <f>Таблица1[[#This Row],[дата          заказа]]</f>
        <v>#VALUE!</v>
      </c>
      <c r="G36" s="2" t="e">
        <f>Таблица1[[#This Row],[тип           помещения]]</f>
        <v>#VALUE!</v>
      </c>
      <c r="H36" s="22"/>
      <c r="I36" s="32"/>
      <c r="J36" s="20"/>
      <c r="K36" s="22"/>
      <c r="L36" s="22"/>
      <c r="M36" s="22"/>
      <c r="N36" s="22"/>
      <c r="O36" s="22"/>
      <c r="P36" s="31"/>
      <c r="Q36" s="15">
        <f>IF('dop_uslug (2)'!$K36="стирка",price_dop!$B$4,IF('dop_uslug (2)'!$K36="посуда",price_dop!$B$5,price_dop!$C$4))</f>
        <v>0</v>
      </c>
      <c r="R36" s="34">
        <f>IF('dop_uslug (2)'!$L36="стирка",price_dop!$B$4,IF('dop_uslug (2)'!$L36="посуда",price_dop!$B$5,price_dop!$C$4))</f>
        <v>0</v>
      </c>
      <c r="S36" s="15">
        <f>Таблица24[[#This Row],[доп.услуга1]]+Таблица24[[#This Row],[доп.услуга2]]</f>
        <v>0</v>
      </c>
      <c r="T36"/>
    </row>
    <row r="37" spans="1:20" ht="15.75" thickBot="1">
      <c r="A37" s="2" t="e">
        <f>Таблица1[[#This Row],[№]]</f>
        <v>#VALUE!</v>
      </c>
      <c r="B37" s="2" t="e">
        <f>Таблица1[[#This Row],[Фамилия]]</f>
        <v>#VALUE!</v>
      </c>
      <c r="C37" s="2" t="e">
        <f>Таблица1[[#This Row],[Имя]]</f>
        <v>#VALUE!</v>
      </c>
      <c r="D37" s="2" t="e">
        <f>Таблица1[[#This Row],[Отчество]]</f>
        <v>#VALUE!</v>
      </c>
      <c r="E37" s="2" t="e">
        <f>Таблица1[[#This Row],[адрес]]</f>
        <v>#VALUE!</v>
      </c>
      <c r="F37" s="10" t="e">
        <f>Таблица1[[#This Row],[дата          заказа]]</f>
        <v>#VALUE!</v>
      </c>
      <c r="G37" s="2" t="e">
        <f>Таблица1[[#This Row],[тип           помещения]]</f>
        <v>#VALUE!</v>
      </c>
      <c r="H37" s="22"/>
      <c r="I37" s="32"/>
      <c r="J37" s="20"/>
      <c r="K37" s="22"/>
      <c r="L37" s="22"/>
      <c r="M37" s="22"/>
      <c r="N37" s="22"/>
      <c r="O37" s="22"/>
      <c r="P37" s="31"/>
      <c r="Q37" s="15">
        <f>IF('dop_uslug (2)'!$K37="стирка",price_dop!$B$4,IF('dop_uslug (2)'!$K37="посуда",price_dop!$B$5,price_dop!$C$4))</f>
        <v>0</v>
      </c>
      <c r="R37" s="34">
        <f>IF('dop_uslug (2)'!$L37="стирка",price_dop!$B$4,IF('dop_uslug (2)'!$L37="посуда",price_dop!$B$5,price_dop!$C$4))</f>
        <v>0</v>
      </c>
      <c r="S37" s="15">
        <f>Таблица24[[#This Row],[доп.услуга1]]+Таблица24[[#This Row],[доп.услуга2]]</f>
        <v>0</v>
      </c>
      <c r="T37"/>
    </row>
    <row r="38" spans="1:20" ht="15.75" thickBot="1">
      <c r="A38" s="2" t="e">
        <f>Таблица1[[#This Row],[№]]</f>
        <v>#VALUE!</v>
      </c>
      <c r="B38" s="2" t="e">
        <f>Таблица1[[#This Row],[Фамилия]]</f>
        <v>#VALUE!</v>
      </c>
      <c r="C38" s="2" t="e">
        <f>Таблица1[[#This Row],[Имя]]</f>
        <v>#VALUE!</v>
      </c>
      <c r="D38" s="2" t="e">
        <f>Таблица1[[#This Row],[Отчество]]</f>
        <v>#VALUE!</v>
      </c>
      <c r="E38" s="2" t="e">
        <f>Таблица1[[#This Row],[адрес]]</f>
        <v>#VALUE!</v>
      </c>
      <c r="F38" s="10" t="e">
        <f>Таблица1[[#This Row],[дата          заказа]]</f>
        <v>#VALUE!</v>
      </c>
      <c r="G38" s="2" t="e">
        <f>Таблица1[[#This Row],[тип           помещения]]</f>
        <v>#VALUE!</v>
      </c>
      <c r="H38" s="22"/>
      <c r="I38" s="32"/>
      <c r="J38" s="20"/>
      <c r="K38" s="22"/>
      <c r="L38" s="22"/>
      <c r="M38" s="22"/>
      <c r="N38" s="22"/>
      <c r="O38" s="22"/>
      <c r="P38" s="31"/>
      <c r="Q38" s="15">
        <f>IF('dop_uslug (2)'!$K38="стирка",price_dop!$B$4,IF('dop_uslug (2)'!$K38="посуда",price_dop!$B$5,price_dop!$C$4))</f>
        <v>0</v>
      </c>
      <c r="R38" s="34">
        <f>IF('dop_uslug (2)'!$L38="стирка",price_dop!$B$4,IF('dop_uslug (2)'!$L38="посуда",price_dop!$B$5,price_dop!$C$4))</f>
        <v>0</v>
      </c>
      <c r="S38" s="15">
        <f>Таблица24[[#This Row],[доп.услуга1]]+Таблица24[[#This Row],[доп.услуга2]]</f>
        <v>0</v>
      </c>
      <c r="T38"/>
    </row>
    <row r="39" spans="1:20" ht="15.75" thickBot="1">
      <c r="A39" s="2" t="e">
        <f>Таблица1[[#This Row],[№]]</f>
        <v>#VALUE!</v>
      </c>
      <c r="B39" s="2" t="e">
        <f>Таблица1[[#This Row],[Фамилия]]</f>
        <v>#VALUE!</v>
      </c>
      <c r="C39" s="2" t="e">
        <f>Таблица1[[#This Row],[Имя]]</f>
        <v>#VALUE!</v>
      </c>
      <c r="D39" s="2" t="e">
        <f>Таблица1[[#This Row],[Отчество]]</f>
        <v>#VALUE!</v>
      </c>
      <c r="E39" s="2" t="e">
        <f>Таблица1[[#This Row],[адрес]]</f>
        <v>#VALUE!</v>
      </c>
      <c r="F39" s="10" t="e">
        <f>Таблица1[[#This Row],[дата          заказа]]</f>
        <v>#VALUE!</v>
      </c>
      <c r="G39" s="2" t="e">
        <f>Таблица1[[#This Row],[тип           помещения]]</f>
        <v>#VALUE!</v>
      </c>
      <c r="H39" s="22"/>
      <c r="I39" s="32"/>
      <c r="J39" s="20"/>
      <c r="K39" s="22"/>
      <c r="L39" s="22"/>
      <c r="M39" s="22"/>
      <c r="N39" s="22"/>
      <c r="O39" s="22"/>
      <c r="P39" s="31"/>
      <c r="Q39" s="15">
        <f>IF('dop_uslug (2)'!$K39="стирка",price_dop!$B$4,IF('dop_uslug (2)'!$K39="посуда",price_dop!$B$5,price_dop!$C$4))</f>
        <v>0</v>
      </c>
      <c r="R39" s="34">
        <f>IF('dop_uslug (2)'!$L39="стирка",price_dop!$B$4,IF('dop_uslug (2)'!$L39="посуда",price_dop!$B$5,price_dop!$C$4))</f>
        <v>0</v>
      </c>
      <c r="S39" s="15">
        <f>Таблица24[[#This Row],[доп.услуга1]]+Таблица24[[#This Row],[доп.услуга2]]</f>
        <v>0</v>
      </c>
      <c r="T39"/>
    </row>
    <row r="40" spans="1:20" ht="15.75" thickBot="1">
      <c r="A40" s="2" t="e">
        <f>Таблица1[[#This Row],[№]]</f>
        <v>#VALUE!</v>
      </c>
      <c r="B40" s="2" t="e">
        <f>Таблица1[[#This Row],[Фамилия]]</f>
        <v>#VALUE!</v>
      </c>
      <c r="C40" s="2" t="e">
        <f>Таблица1[[#This Row],[Имя]]</f>
        <v>#VALUE!</v>
      </c>
      <c r="D40" s="2" t="e">
        <f>Таблица1[[#This Row],[Отчество]]</f>
        <v>#VALUE!</v>
      </c>
      <c r="E40" s="2" t="e">
        <f>Таблица1[[#This Row],[адрес]]</f>
        <v>#VALUE!</v>
      </c>
      <c r="F40" s="10" t="e">
        <f>Таблица1[[#This Row],[дата          заказа]]</f>
        <v>#VALUE!</v>
      </c>
      <c r="G40" s="2" t="e">
        <f>Таблица1[[#This Row],[тип           помещения]]</f>
        <v>#VALUE!</v>
      </c>
      <c r="H40" s="22"/>
      <c r="I40" s="32"/>
      <c r="J40" s="20"/>
      <c r="K40" s="22"/>
      <c r="L40" s="22"/>
      <c r="M40" s="22"/>
      <c r="N40" s="22"/>
      <c r="O40" s="22"/>
      <c r="P40" s="31"/>
      <c r="Q40" s="15">
        <f>IF('dop_uslug (2)'!$K40="стирка",price_dop!$B$4,IF('dop_uslug (2)'!$K40="посуда",price_dop!$B$5,price_dop!$C$4))</f>
        <v>0</v>
      </c>
      <c r="R40" s="34">
        <f>IF('dop_uslug (2)'!$L40="стирка",price_dop!$B$4,IF('dop_uslug (2)'!$L40="посуда",price_dop!$B$5,price_dop!$C$4))</f>
        <v>0</v>
      </c>
      <c r="S40" s="15">
        <f>Таблица24[[#This Row],[доп.услуга1]]+Таблица24[[#This Row],[доп.услуга2]]</f>
        <v>0</v>
      </c>
      <c r="T40"/>
    </row>
    <row r="41" spans="1:20" ht="15.75" thickBot="1">
      <c r="A41" s="2" t="e">
        <f>Таблица1[[#This Row],[№]]</f>
        <v>#VALUE!</v>
      </c>
      <c r="B41" s="2" t="e">
        <f>Таблица1[[#This Row],[Фамилия]]</f>
        <v>#VALUE!</v>
      </c>
      <c r="C41" s="2" t="e">
        <f>Таблица1[[#This Row],[Имя]]</f>
        <v>#VALUE!</v>
      </c>
      <c r="D41" s="2" t="e">
        <f>Таблица1[[#This Row],[Отчество]]</f>
        <v>#VALUE!</v>
      </c>
      <c r="E41" s="2" t="e">
        <f>Таблица1[[#This Row],[адрес]]</f>
        <v>#VALUE!</v>
      </c>
      <c r="F41" s="10" t="e">
        <f>Таблица1[[#This Row],[дата          заказа]]</f>
        <v>#VALUE!</v>
      </c>
      <c r="G41" s="2" t="e">
        <f>Таблица1[[#This Row],[тип           помещения]]</f>
        <v>#VALUE!</v>
      </c>
      <c r="H41" s="22"/>
      <c r="I41" s="32"/>
      <c r="J41" s="20"/>
      <c r="K41" s="22"/>
      <c r="L41" s="22"/>
      <c r="M41" s="22"/>
      <c r="N41" s="22"/>
      <c r="O41" s="22"/>
      <c r="P41" s="31"/>
      <c r="Q41" s="15">
        <f>IF('dop_uslug (2)'!$K41="стирка",price_dop!$B$4,IF('dop_uslug (2)'!$K41="посуда",price_dop!$B$5,price_dop!$C$4))</f>
        <v>0</v>
      </c>
      <c r="R41" s="34">
        <f>IF('dop_uslug (2)'!$L41="стирка",price_dop!$B$4,IF('dop_uslug (2)'!$L41="посуда",price_dop!$B$5,price_dop!$C$4))</f>
        <v>0</v>
      </c>
      <c r="S41" s="15">
        <f>Таблица24[[#This Row],[доп.услуга1]]+Таблица24[[#This Row],[доп.услуга2]]</f>
        <v>0</v>
      </c>
      <c r="T41"/>
    </row>
    <row r="42" spans="1:20" ht="15.75" thickBot="1">
      <c r="A42" s="2" t="e">
        <f>Таблица1[[#This Row],[№]]</f>
        <v>#VALUE!</v>
      </c>
      <c r="B42" s="2" t="e">
        <f>Таблица1[[#This Row],[Фамилия]]</f>
        <v>#VALUE!</v>
      </c>
      <c r="C42" s="2" t="e">
        <f>Таблица1[[#This Row],[Имя]]</f>
        <v>#VALUE!</v>
      </c>
      <c r="D42" s="2" t="e">
        <f>Таблица1[[#This Row],[Отчество]]</f>
        <v>#VALUE!</v>
      </c>
      <c r="E42" s="2" t="e">
        <f>Таблица1[[#This Row],[адрес]]</f>
        <v>#VALUE!</v>
      </c>
      <c r="F42" s="10" t="e">
        <f>Таблица1[[#This Row],[дата          заказа]]</f>
        <v>#VALUE!</v>
      </c>
      <c r="G42" s="2" t="e">
        <f>Таблица1[[#This Row],[тип           помещения]]</f>
        <v>#VALUE!</v>
      </c>
      <c r="H42" s="22"/>
      <c r="I42" s="32"/>
      <c r="J42" s="20"/>
      <c r="K42" s="22"/>
      <c r="L42" s="22"/>
      <c r="M42" s="22"/>
      <c r="N42" s="22"/>
      <c r="O42" s="22"/>
      <c r="P42" s="31"/>
      <c r="Q42" s="15">
        <f>IF('dop_uslug (2)'!$K42="стирка",price_dop!$B$4,IF('dop_uslug (2)'!$K42="посуда",price_dop!$B$5,price_dop!$C$4))</f>
        <v>0</v>
      </c>
      <c r="R42" s="34">
        <f>IF('dop_uslug (2)'!$L42="стирка",price_dop!$B$4,IF('dop_uslug (2)'!$L42="посуда",price_dop!$B$5,price_dop!$C$4))</f>
        <v>0</v>
      </c>
      <c r="S42" s="15">
        <f>Таблица24[[#This Row],[доп.услуга1]]+Таблица24[[#This Row],[доп.услуга2]]</f>
        <v>0</v>
      </c>
      <c r="T42"/>
    </row>
    <row r="43" spans="1:20" ht="15.75" thickBot="1">
      <c r="A43" s="2" t="e">
        <f>Таблица1[[#This Row],[№]]</f>
        <v>#VALUE!</v>
      </c>
      <c r="B43" s="2" t="e">
        <f>Таблица1[[#This Row],[Фамилия]]</f>
        <v>#VALUE!</v>
      </c>
      <c r="C43" s="2" t="e">
        <f>Таблица1[[#This Row],[Имя]]</f>
        <v>#VALUE!</v>
      </c>
      <c r="D43" s="2" t="e">
        <f>Таблица1[[#This Row],[Отчество]]</f>
        <v>#VALUE!</v>
      </c>
      <c r="E43" s="2" t="e">
        <f>Таблица1[[#This Row],[адрес]]</f>
        <v>#VALUE!</v>
      </c>
      <c r="F43" s="10" t="e">
        <f>Таблица1[[#This Row],[дата          заказа]]</f>
        <v>#VALUE!</v>
      </c>
      <c r="G43" s="2" t="e">
        <f>Таблица1[[#This Row],[тип           помещения]]</f>
        <v>#VALUE!</v>
      </c>
      <c r="H43" s="22"/>
      <c r="I43" s="32"/>
      <c r="J43" s="20"/>
      <c r="K43" s="22"/>
      <c r="L43" s="22"/>
      <c r="M43" s="22"/>
      <c r="N43" s="22"/>
      <c r="O43" s="22"/>
      <c r="P43" s="31"/>
      <c r="Q43" s="15">
        <f>IF('dop_uslug (2)'!$K43="стирка",price_dop!$B$4,IF('dop_uslug (2)'!$K43="посуда",price_dop!$B$5,price_dop!$C$4))</f>
        <v>0</v>
      </c>
      <c r="R43" s="34">
        <f>IF('dop_uslug (2)'!$L43="стирка",price_dop!$B$4,IF('dop_uslug (2)'!$L43="посуда",price_dop!$B$5,price_dop!$C$4))</f>
        <v>0</v>
      </c>
      <c r="S43" s="15">
        <f>Таблица24[[#This Row],[доп.услуга1]]+Таблица24[[#This Row],[доп.услуга2]]</f>
        <v>0</v>
      </c>
      <c r="T43"/>
    </row>
    <row r="44" spans="1:20" ht="15.75" thickBot="1">
      <c r="A44" s="2" t="e">
        <f>Таблица1[[#This Row],[№]]</f>
        <v>#VALUE!</v>
      </c>
      <c r="B44" s="2" t="e">
        <f>Таблица1[[#This Row],[Фамилия]]</f>
        <v>#VALUE!</v>
      </c>
      <c r="C44" s="2" t="e">
        <f>Таблица1[[#This Row],[Имя]]</f>
        <v>#VALUE!</v>
      </c>
      <c r="D44" s="2" t="e">
        <f>Таблица1[[#This Row],[Отчество]]</f>
        <v>#VALUE!</v>
      </c>
      <c r="E44" s="2" t="e">
        <f>Таблица1[[#This Row],[адрес]]</f>
        <v>#VALUE!</v>
      </c>
      <c r="F44" s="10" t="e">
        <f>Таблица1[[#This Row],[дата          заказа]]</f>
        <v>#VALUE!</v>
      </c>
      <c r="G44" s="2" t="e">
        <f>Таблица1[[#This Row],[тип           помещения]]</f>
        <v>#VALUE!</v>
      </c>
      <c r="H44" s="22"/>
      <c r="I44" s="32"/>
      <c r="J44" s="20"/>
      <c r="K44" s="22"/>
      <c r="L44" s="22"/>
      <c r="M44" s="22"/>
      <c r="N44" s="22"/>
      <c r="O44" s="22"/>
      <c r="P44" s="31"/>
      <c r="Q44" s="15">
        <f>IF('dop_uslug (2)'!$K44="стирка",price_dop!$B$4,IF('dop_uslug (2)'!$K44="посуда",price_dop!$B$5,price_dop!$C$4))</f>
        <v>0</v>
      </c>
      <c r="R44" s="34">
        <f>IF('dop_uslug (2)'!$L44="стирка",price_dop!$B$4,IF('dop_uslug (2)'!$L44="посуда",price_dop!$B$5,price_dop!$C$4))</f>
        <v>0</v>
      </c>
      <c r="S44" s="15">
        <f>Таблица24[[#This Row],[доп.услуга1]]+Таблица24[[#This Row],[доп.услуга2]]</f>
        <v>0</v>
      </c>
      <c r="T44"/>
    </row>
    <row r="45" spans="1:20" ht="15.75" thickBot="1">
      <c r="A45" s="2" t="e">
        <f>Таблица1[[#This Row],[№]]</f>
        <v>#VALUE!</v>
      </c>
      <c r="B45" s="2" t="e">
        <f>Таблица1[[#This Row],[Фамилия]]</f>
        <v>#VALUE!</v>
      </c>
      <c r="C45" s="2" t="e">
        <f>Таблица1[[#This Row],[Имя]]</f>
        <v>#VALUE!</v>
      </c>
      <c r="D45" s="2" t="e">
        <f>Таблица1[[#This Row],[Отчество]]</f>
        <v>#VALUE!</v>
      </c>
      <c r="E45" s="2" t="e">
        <f>Таблица1[[#This Row],[адрес]]</f>
        <v>#VALUE!</v>
      </c>
      <c r="F45" s="10" t="e">
        <f>Таблица1[[#This Row],[дата          заказа]]</f>
        <v>#VALUE!</v>
      </c>
      <c r="G45" s="2" t="e">
        <f>Таблица1[[#This Row],[тип           помещения]]</f>
        <v>#VALUE!</v>
      </c>
      <c r="H45" s="22"/>
      <c r="I45" s="32"/>
      <c r="J45" s="20"/>
      <c r="K45" s="22"/>
      <c r="L45" s="22"/>
      <c r="M45" s="22"/>
      <c r="N45" s="22"/>
      <c r="O45" s="22"/>
      <c r="P45" s="31"/>
      <c r="Q45" s="15">
        <f>IF('dop_uslug (2)'!$K45="стирка",price_dop!$B$4,IF('dop_uslug (2)'!$K45="посуда",price_dop!$B$5,price_dop!$C$4))</f>
        <v>0</v>
      </c>
      <c r="R45" s="34">
        <f>IF('dop_uslug (2)'!$L45="стирка",price_dop!$B$4,IF('dop_uslug (2)'!$L45="посуда",price_dop!$B$5,price_dop!$C$4))</f>
        <v>0</v>
      </c>
      <c r="S45" s="15">
        <f>Таблица24[[#This Row],[доп.услуга1]]+Таблица24[[#This Row],[доп.услуга2]]</f>
        <v>0</v>
      </c>
      <c r="T45"/>
    </row>
    <row r="46" spans="1:20" ht="15.75" thickBot="1">
      <c r="A46" s="2" t="e">
        <f>Таблица1[[#This Row],[№]]</f>
        <v>#VALUE!</v>
      </c>
      <c r="B46" s="2" t="e">
        <f>Таблица1[[#This Row],[Фамилия]]</f>
        <v>#VALUE!</v>
      </c>
      <c r="C46" s="2" t="e">
        <f>Таблица1[[#This Row],[Имя]]</f>
        <v>#VALUE!</v>
      </c>
      <c r="D46" s="2" t="e">
        <f>Таблица1[[#This Row],[Отчество]]</f>
        <v>#VALUE!</v>
      </c>
      <c r="E46" s="2" t="e">
        <f>Таблица1[[#This Row],[адрес]]</f>
        <v>#VALUE!</v>
      </c>
      <c r="F46" s="10" t="e">
        <f>Таблица1[[#This Row],[дата          заказа]]</f>
        <v>#VALUE!</v>
      </c>
      <c r="G46" s="2" t="e">
        <f>Таблица1[[#This Row],[тип           помещения]]</f>
        <v>#VALUE!</v>
      </c>
      <c r="H46" s="22"/>
      <c r="I46" s="32"/>
      <c r="J46" s="20"/>
      <c r="K46" s="22"/>
      <c r="L46" s="22"/>
      <c r="M46" s="22"/>
      <c r="N46" s="22"/>
      <c r="O46" s="22"/>
      <c r="P46" s="31"/>
      <c r="Q46" s="15">
        <f>IF('dop_uslug (2)'!$K46="стирка",price_dop!$B$4,IF('dop_uslug (2)'!$K46="посуда",price_dop!$B$5,price_dop!$C$4))</f>
        <v>0</v>
      </c>
      <c r="R46" s="34">
        <f>IF('dop_uslug (2)'!$L46="стирка",price_dop!$B$4,IF('dop_uslug (2)'!$L46="посуда",price_dop!$B$5,price_dop!$C$4))</f>
        <v>0</v>
      </c>
      <c r="S46" s="15">
        <f>Таблица24[[#This Row],[доп.услуга1]]+Таблица24[[#This Row],[доп.услуга2]]</f>
        <v>0</v>
      </c>
      <c r="T46"/>
    </row>
    <row r="47" spans="1:20" ht="15.75" thickBot="1">
      <c r="A47" s="2" t="e">
        <f>Таблица1[[#This Row],[№]]</f>
        <v>#VALUE!</v>
      </c>
      <c r="B47" s="2" t="e">
        <f>Таблица1[[#This Row],[Фамилия]]</f>
        <v>#VALUE!</v>
      </c>
      <c r="C47" s="2" t="e">
        <f>Таблица1[[#This Row],[Имя]]</f>
        <v>#VALUE!</v>
      </c>
      <c r="D47" s="2" t="e">
        <f>Таблица1[[#This Row],[Отчество]]</f>
        <v>#VALUE!</v>
      </c>
      <c r="E47" s="2" t="e">
        <f>Таблица1[[#This Row],[адрес]]</f>
        <v>#VALUE!</v>
      </c>
      <c r="F47" s="10" t="e">
        <f>Таблица1[[#This Row],[дата          заказа]]</f>
        <v>#VALUE!</v>
      </c>
      <c r="G47" s="2" t="e">
        <f>Таблица1[[#This Row],[тип           помещения]]</f>
        <v>#VALUE!</v>
      </c>
      <c r="H47" s="22"/>
      <c r="I47" s="32"/>
      <c r="J47" s="20"/>
      <c r="K47" s="22"/>
      <c r="L47" s="22"/>
      <c r="M47" s="22"/>
      <c r="N47" s="22"/>
      <c r="O47" s="22"/>
      <c r="P47" s="31"/>
      <c r="Q47" s="15">
        <f>IF('dop_uslug (2)'!$K47="стирка",price_dop!$B$4,IF('dop_uslug (2)'!$K47="посуда",price_dop!$B$5,price_dop!$C$4))</f>
        <v>0</v>
      </c>
      <c r="R47" s="34">
        <f>IF('dop_uslug (2)'!$L47="стирка",price_dop!$B$4,IF('dop_uslug (2)'!$L47="посуда",price_dop!$B$5,price_dop!$C$4))</f>
        <v>0</v>
      </c>
      <c r="S47" s="15">
        <f>Таблица24[[#This Row],[доп.услуга1]]+Таблица24[[#This Row],[доп.услуга2]]</f>
        <v>0</v>
      </c>
      <c r="T47"/>
    </row>
    <row r="48" spans="1:20" ht="15.75" thickBot="1">
      <c r="A48" s="2" t="e">
        <f>Таблица1[[#This Row],[№]]</f>
        <v>#VALUE!</v>
      </c>
      <c r="B48" s="2" t="e">
        <f>Таблица1[[#This Row],[Фамилия]]</f>
        <v>#VALUE!</v>
      </c>
      <c r="C48" s="2" t="e">
        <f>Таблица1[[#This Row],[Имя]]</f>
        <v>#VALUE!</v>
      </c>
      <c r="D48" s="2" t="e">
        <f>Таблица1[[#This Row],[Отчество]]</f>
        <v>#VALUE!</v>
      </c>
      <c r="E48" s="2" t="e">
        <f>Таблица1[[#This Row],[адрес]]</f>
        <v>#VALUE!</v>
      </c>
      <c r="F48" s="10" t="e">
        <f>Таблица1[[#This Row],[дата          заказа]]</f>
        <v>#VALUE!</v>
      </c>
      <c r="G48" s="2" t="e">
        <f>Таблица1[[#This Row],[тип           помещения]]</f>
        <v>#VALUE!</v>
      </c>
      <c r="H48" s="22"/>
      <c r="I48" s="32"/>
      <c r="J48" s="20"/>
      <c r="K48" s="22"/>
      <c r="L48" s="22"/>
      <c r="M48" s="22"/>
      <c r="N48" s="22"/>
      <c r="O48" s="22"/>
      <c r="P48" s="31"/>
      <c r="Q48" s="15">
        <f>IF('dop_uslug (2)'!$K48="стирка",price_dop!$B$4,IF('dop_uslug (2)'!$K48="посуда",price_dop!$B$5,price_dop!$C$4))</f>
        <v>0</v>
      </c>
      <c r="R48" s="34">
        <f>IF('dop_uslug (2)'!$L48="стирка",price_dop!$B$4,IF('dop_uslug (2)'!$L48="посуда",price_dop!$B$5,price_dop!$C$4))</f>
        <v>0</v>
      </c>
      <c r="S48" s="15">
        <f>Таблица24[[#This Row],[доп.услуга1]]+Таблица24[[#This Row],[доп.услуга2]]</f>
        <v>0</v>
      </c>
      <c r="T48"/>
    </row>
    <row r="49" spans="1:20" ht="15.75" thickBot="1">
      <c r="A49" s="2" t="e">
        <f>Таблица1[[#This Row],[№]]</f>
        <v>#VALUE!</v>
      </c>
      <c r="B49" s="2" t="e">
        <f>Таблица1[[#This Row],[Фамилия]]</f>
        <v>#VALUE!</v>
      </c>
      <c r="C49" s="2" t="e">
        <f>Таблица1[[#This Row],[Имя]]</f>
        <v>#VALUE!</v>
      </c>
      <c r="D49" s="2" t="e">
        <f>Таблица1[[#This Row],[Отчество]]</f>
        <v>#VALUE!</v>
      </c>
      <c r="E49" s="2" t="e">
        <f>Таблица1[[#This Row],[адрес]]</f>
        <v>#VALUE!</v>
      </c>
      <c r="F49" s="10" t="e">
        <f>Таблица1[[#This Row],[дата          заказа]]</f>
        <v>#VALUE!</v>
      </c>
      <c r="G49" s="2" t="e">
        <f>Таблица1[[#This Row],[тип           помещения]]</f>
        <v>#VALUE!</v>
      </c>
      <c r="H49" s="22"/>
      <c r="I49" s="32"/>
      <c r="J49" s="20"/>
      <c r="K49" s="22"/>
      <c r="L49" s="22"/>
      <c r="M49" s="22"/>
      <c r="N49" s="22"/>
      <c r="O49" s="22"/>
      <c r="P49" s="31"/>
      <c r="Q49" s="15">
        <f>IF('dop_uslug (2)'!$K49="стирка",price_dop!$B$4,IF('dop_uslug (2)'!$K49="посуда",price_dop!$B$5,price_dop!$C$4))</f>
        <v>0</v>
      </c>
      <c r="R49" s="34">
        <f>IF('dop_uslug (2)'!$L49="стирка",price_dop!$B$4,IF('dop_uslug (2)'!$L49="посуда",price_dop!$B$5,price_dop!$C$4))</f>
        <v>0</v>
      </c>
      <c r="S49" s="15">
        <f>Таблица24[[#This Row],[доп.услуга1]]+Таблица24[[#This Row],[доп.услуга2]]</f>
        <v>0</v>
      </c>
      <c r="T49"/>
    </row>
    <row r="50" spans="1:20" ht="15.75" thickBot="1">
      <c r="A50" s="2" t="e">
        <f>Таблица1[[#This Row],[№]]</f>
        <v>#VALUE!</v>
      </c>
      <c r="B50" s="2" t="e">
        <f>Таблица1[[#This Row],[Фамилия]]</f>
        <v>#VALUE!</v>
      </c>
      <c r="C50" s="2" t="e">
        <f>Таблица1[[#This Row],[Имя]]</f>
        <v>#VALUE!</v>
      </c>
      <c r="D50" s="2" t="e">
        <f>Таблица1[[#This Row],[Отчество]]</f>
        <v>#VALUE!</v>
      </c>
      <c r="E50" s="2" t="e">
        <f>Таблица1[[#This Row],[адрес]]</f>
        <v>#VALUE!</v>
      </c>
      <c r="F50" s="10" t="e">
        <f>Таблица1[[#This Row],[дата          заказа]]</f>
        <v>#VALUE!</v>
      </c>
      <c r="G50" s="2" t="e">
        <f>Таблица1[[#This Row],[тип           помещения]]</f>
        <v>#VALUE!</v>
      </c>
      <c r="H50" s="22"/>
      <c r="I50" s="32"/>
      <c r="J50" s="20"/>
      <c r="K50" s="22"/>
      <c r="L50" s="22"/>
      <c r="M50" s="22"/>
      <c r="N50" s="22"/>
      <c r="O50" s="22"/>
      <c r="P50" s="31"/>
      <c r="Q50" s="15">
        <f>IF('dop_uslug (2)'!$K50="стирка",price_dop!$B$4,IF('dop_uslug (2)'!$K50="посуда",price_dop!$B$5,price_dop!$C$4))</f>
        <v>0</v>
      </c>
      <c r="R50" s="34">
        <f>IF('dop_uslug (2)'!$L50="стирка",price_dop!$B$4,IF('dop_uslug (2)'!$L50="посуда",price_dop!$B$5,price_dop!$C$4))</f>
        <v>0</v>
      </c>
      <c r="S50" s="15">
        <f>Таблица24[[#This Row],[доп.услуга1]]+Таблица24[[#This Row],[доп.услуга2]]</f>
        <v>0</v>
      </c>
      <c r="T50"/>
    </row>
    <row r="51" spans="1:20" ht="15.75" thickBot="1">
      <c r="A51" s="2" t="e">
        <f>Таблица1[[#This Row],[№]]</f>
        <v>#VALUE!</v>
      </c>
      <c r="B51" s="2" t="e">
        <f>Таблица1[[#This Row],[Фамилия]]</f>
        <v>#VALUE!</v>
      </c>
      <c r="C51" s="2" t="e">
        <f>Таблица1[[#This Row],[Имя]]</f>
        <v>#VALUE!</v>
      </c>
      <c r="D51" s="2" t="e">
        <f>Таблица1[[#This Row],[Отчество]]</f>
        <v>#VALUE!</v>
      </c>
      <c r="E51" s="2" t="e">
        <f>Таблица1[[#This Row],[адрес]]</f>
        <v>#VALUE!</v>
      </c>
      <c r="F51" s="10" t="e">
        <f>Таблица1[[#This Row],[дата          заказа]]</f>
        <v>#VALUE!</v>
      </c>
      <c r="G51" s="2" t="e">
        <f>Таблица1[[#This Row],[тип           помещения]]</f>
        <v>#VALUE!</v>
      </c>
      <c r="H51" s="22"/>
      <c r="I51" s="32"/>
      <c r="J51" s="20"/>
      <c r="K51" s="22"/>
      <c r="L51" s="22"/>
      <c r="M51" s="22"/>
      <c r="N51" s="22"/>
      <c r="O51" s="22"/>
      <c r="P51" s="31"/>
      <c r="Q51" s="15">
        <f>IF('dop_uslug (2)'!$K51="стирка",price_dop!$B$4,IF('dop_uslug (2)'!$K51="посуда",price_dop!$B$5,price_dop!$C$4))</f>
        <v>0</v>
      </c>
      <c r="R51" s="34">
        <f>IF('dop_uslug (2)'!$L51="стирка",price_dop!$B$4,IF('dop_uslug (2)'!$L51="посуда",price_dop!$B$5,price_dop!$C$4))</f>
        <v>0</v>
      </c>
      <c r="S51" s="15">
        <f>Таблица24[[#This Row],[доп.услуга1]]+Таблица24[[#This Row],[доп.услуга2]]</f>
        <v>0</v>
      </c>
      <c r="T51"/>
    </row>
    <row r="52" spans="1:20" ht="15.75" thickBot="1">
      <c r="A52" s="2" t="e">
        <f>Таблица1[[#This Row],[№]]</f>
        <v>#VALUE!</v>
      </c>
      <c r="B52" s="2" t="e">
        <f>Таблица1[[#This Row],[Фамилия]]</f>
        <v>#VALUE!</v>
      </c>
      <c r="C52" s="2" t="e">
        <f>Таблица1[[#This Row],[Имя]]</f>
        <v>#VALUE!</v>
      </c>
      <c r="D52" s="2" t="e">
        <f>Таблица1[[#This Row],[Отчество]]</f>
        <v>#VALUE!</v>
      </c>
      <c r="E52" s="2" t="e">
        <f>Таблица1[[#This Row],[адрес]]</f>
        <v>#VALUE!</v>
      </c>
      <c r="F52" s="10" t="e">
        <f>Таблица1[[#This Row],[дата          заказа]]</f>
        <v>#VALUE!</v>
      </c>
      <c r="G52" s="2" t="e">
        <f>Таблица1[[#This Row],[тип           помещения]]</f>
        <v>#VALUE!</v>
      </c>
      <c r="H52" s="22"/>
      <c r="I52" s="32"/>
      <c r="J52" s="20"/>
      <c r="K52" s="22"/>
      <c r="L52" s="22"/>
      <c r="M52" s="22"/>
      <c r="N52" s="22"/>
      <c r="O52" s="22"/>
      <c r="P52" s="31"/>
      <c r="Q52" s="15">
        <f>IF('dop_uslug (2)'!$K52="стирка",price_dop!$B$4,IF('dop_uslug (2)'!$K52="посуда",price_dop!$B$5,price_dop!$C$4))</f>
        <v>0</v>
      </c>
      <c r="R52" s="34">
        <f>IF('dop_uslug (2)'!$L52="стирка",price_dop!$B$4,IF('dop_uslug (2)'!$L52="посуда",price_dop!$B$5,price_dop!$C$4))</f>
        <v>0</v>
      </c>
      <c r="S52" s="15">
        <f>Таблица24[[#This Row],[доп.услуга1]]+Таблица24[[#This Row],[доп.услуга2]]</f>
        <v>0</v>
      </c>
      <c r="T52"/>
    </row>
    <row r="53" spans="1:20" ht="15.75" thickBot="1">
      <c r="A53" s="2" t="e">
        <f>Таблица1[[#This Row],[№]]</f>
        <v>#VALUE!</v>
      </c>
      <c r="B53" s="2" t="e">
        <f>Таблица1[[#This Row],[Фамилия]]</f>
        <v>#VALUE!</v>
      </c>
      <c r="C53" s="2" t="e">
        <f>Таблица1[[#This Row],[Имя]]</f>
        <v>#VALUE!</v>
      </c>
      <c r="D53" s="2" t="e">
        <f>Таблица1[[#This Row],[Отчество]]</f>
        <v>#VALUE!</v>
      </c>
      <c r="E53" s="2" t="e">
        <f>Таблица1[[#This Row],[адрес]]</f>
        <v>#VALUE!</v>
      </c>
      <c r="F53" s="10" t="e">
        <f>Таблица1[[#This Row],[дата          заказа]]</f>
        <v>#VALUE!</v>
      </c>
      <c r="G53" s="2" t="e">
        <f>Таблица1[[#This Row],[тип           помещения]]</f>
        <v>#VALUE!</v>
      </c>
      <c r="H53" s="22"/>
      <c r="I53" s="32"/>
      <c r="J53" s="20"/>
      <c r="K53" s="22"/>
      <c r="L53" s="22"/>
      <c r="M53" s="22"/>
      <c r="N53" s="22"/>
      <c r="O53" s="22"/>
      <c r="P53" s="31"/>
      <c r="Q53" s="15">
        <f>IF('dop_uslug (2)'!$K53="стирка",price_dop!$B$4,IF('dop_uslug (2)'!$K53="посуда",price_dop!$B$5,price_dop!$C$4))</f>
        <v>0</v>
      </c>
      <c r="R53" s="34">
        <f>IF('dop_uslug (2)'!$L53="стирка",price_dop!$B$4,IF('dop_uslug (2)'!$L53="посуда",price_dop!$B$5,price_dop!$C$4))</f>
        <v>0</v>
      </c>
      <c r="S53" s="15">
        <f>Таблица24[[#This Row],[доп.услуга1]]+Таблица24[[#This Row],[доп.услуга2]]</f>
        <v>0</v>
      </c>
      <c r="T53"/>
    </row>
    <row r="54" spans="1:20" ht="15.75" thickBot="1">
      <c r="A54" s="2" t="e">
        <f>Таблица1[[#This Row],[№]]</f>
        <v>#VALUE!</v>
      </c>
      <c r="B54" s="2" t="e">
        <f>Таблица1[[#This Row],[Фамилия]]</f>
        <v>#VALUE!</v>
      </c>
      <c r="C54" s="2" t="e">
        <f>Таблица1[[#This Row],[Имя]]</f>
        <v>#VALUE!</v>
      </c>
      <c r="D54" s="2" t="e">
        <f>Таблица1[[#This Row],[Отчество]]</f>
        <v>#VALUE!</v>
      </c>
      <c r="E54" s="2" t="e">
        <f>Таблица1[[#This Row],[адрес]]</f>
        <v>#VALUE!</v>
      </c>
      <c r="F54" s="10" t="e">
        <f>Таблица1[[#This Row],[дата          заказа]]</f>
        <v>#VALUE!</v>
      </c>
      <c r="G54" s="2" t="e">
        <f>Таблица1[[#This Row],[тип           помещения]]</f>
        <v>#VALUE!</v>
      </c>
      <c r="H54" s="22"/>
      <c r="I54" s="32"/>
      <c r="J54" s="20"/>
      <c r="K54" s="22"/>
      <c r="L54" s="22"/>
      <c r="M54" s="22"/>
      <c r="N54" s="22"/>
      <c r="O54" s="22"/>
      <c r="P54" s="31"/>
      <c r="Q54" s="15">
        <f>IF('dop_uslug (2)'!$K54="стирка",price_dop!$B$4,IF('dop_uslug (2)'!$K54="посуда",price_dop!$B$5,price_dop!$C$4))</f>
        <v>0</v>
      </c>
      <c r="R54" s="34">
        <f>IF('dop_uslug (2)'!$L54="стирка",price_dop!$B$4,IF('dop_uslug (2)'!$L54="посуда",price_dop!$B$5,price_dop!$C$4))</f>
        <v>0</v>
      </c>
      <c r="S54" s="15">
        <f>Таблица24[[#This Row],[доп.услуга1]]+Таблица24[[#This Row],[доп.услуга2]]</f>
        <v>0</v>
      </c>
      <c r="T54"/>
    </row>
    <row r="55" spans="1:20" ht="15.75" thickBot="1">
      <c r="A55" s="2" t="e">
        <f>Таблица1[[#This Row],[№]]</f>
        <v>#VALUE!</v>
      </c>
      <c r="B55" s="2" t="e">
        <f>Таблица1[[#This Row],[Фамилия]]</f>
        <v>#VALUE!</v>
      </c>
      <c r="C55" s="2" t="e">
        <f>Таблица1[[#This Row],[Имя]]</f>
        <v>#VALUE!</v>
      </c>
      <c r="D55" s="2" t="e">
        <f>Таблица1[[#This Row],[Отчество]]</f>
        <v>#VALUE!</v>
      </c>
      <c r="E55" s="2" t="e">
        <f>Таблица1[[#This Row],[адрес]]</f>
        <v>#VALUE!</v>
      </c>
      <c r="F55" s="10" t="e">
        <f>Таблица1[[#This Row],[дата          заказа]]</f>
        <v>#VALUE!</v>
      </c>
      <c r="G55" s="2" t="e">
        <f>Таблица1[[#This Row],[тип           помещения]]</f>
        <v>#VALUE!</v>
      </c>
      <c r="H55" s="22"/>
      <c r="I55" s="32"/>
      <c r="J55" s="20"/>
      <c r="K55" s="22"/>
      <c r="L55" s="22"/>
      <c r="M55" s="22"/>
      <c r="N55" s="22"/>
      <c r="O55" s="22"/>
      <c r="P55" s="31"/>
      <c r="Q55" s="15">
        <f>IF('dop_uslug (2)'!$K55="стирка",price_dop!$B$4,IF('dop_uslug (2)'!$K55="посуда",price_dop!$B$5,price_dop!$C$4))</f>
        <v>0</v>
      </c>
      <c r="R55" s="34">
        <f>IF('dop_uslug (2)'!$L55="стирка",price_dop!$B$4,IF('dop_uslug (2)'!$L55="посуда",price_dop!$B$5,price_dop!$C$4))</f>
        <v>0</v>
      </c>
      <c r="S55" s="15">
        <f>Таблица24[[#This Row],[доп.услуга1]]+Таблица24[[#This Row],[доп.услуга2]]</f>
        <v>0</v>
      </c>
      <c r="T55"/>
    </row>
    <row r="56" spans="1:20" ht="15.75" thickBot="1">
      <c r="A56" s="2" t="e">
        <f>Таблица1[[#This Row],[№]]</f>
        <v>#VALUE!</v>
      </c>
      <c r="B56" s="2" t="e">
        <f>Таблица1[[#This Row],[Фамилия]]</f>
        <v>#VALUE!</v>
      </c>
      <c r="C56" s="2" t="e">
        <f>Таблица1[[#This Row],[Имя]]</f>
        <v>#VALUE!</v>
      </c>
      <c r="D56" s="2" t="e">
        <f>Таблица1[[#This Row],[Отчество]]</f>
        <v>#VALUE!</v>
      </c>
      <c r="E56" s="2" t="e">
        <f>Таблица1[[#This Row],[адрес]]</f>
        <v>#VALUE!</v>
      </c>
      <c r="F56" s="10" t="e">
        <f>Таблица1[[#This Row],[дата          заказа]]</f>
        <v>#VALUE!</v>
      </c>
      <c r="G56" s="2" t="e">
        <f>Таблица1[[#This Row],[тип           помещения]]</f>
        <v>#VALUE!</v>
      </c>
      <c r="H56" s="22"/>
      <c r="I56" s="32"/>
      <c r="J56" s="20"/>
      <c r="K56" s="22"/>
      <c r="L56" s="22"/>
      <c r="M56" s="22"/>
      <c r="N56" s="22"/>
      <c r="O56" s="22"/>
      <c r="P56" s="31"/>
      <c r="Q56" s="15">
        <f>IF('dop_uslug (2)'!$K56="стирка",price_dop!$B$4,IF('dop_uslug (2)'!$K56="посуда",price_dop!$B$5,price_dop!$C$4))</f>
        <v>0</v>
      </c>
      <c r="R56" s="34">
        <f>IF('dop_uslug (2)'!$L56="стирка",price_dop!$B$4,IF('dop_uslug (2)'!$L56="посуда",price_dop!$B$5,price_dop!$C$4))</f>
        <v>0</v>
      </c>
      <c r="S56" s="15">
        <f>Таблица24[[#This Row],[доп.услуга1]]+Таблица24[[#This Row],[доп.услуга2]]</f>
        <v>0</v>
      </c>
      <c r="T56"/>
    </row>
    <row r="57" spans="1:20" ht="15.75" thickBot="1">
      <c r="A57" s="2" t="e">
        <f>Таблица1[[#This Row],[№]]</f>
        <v>#VALUE!</v>
      </c>
      <c r="B57" s="2" t="e">
        <f>Таблица1[[#This Row],[Фамилия]]</f>
        <v>#VALUE!</v>
      </c>
      <c r="C57" s="2" t="e">
        <f>Таблица1[[#This Row],[Имя]]</f>
        <v>#VALUE!</v>
      </c>
      <c r="D57" s="2" t="e">
        <f>Таблица1[[#This Row],[Отчество]]</f>
        <v>#VALUE!</v>
      </c>
      <c r="E57" s="2" t="e">
        <f>Таблица1[[#This Row],[адрес]]</f>
        <v>#VALUE!</v>
      </c>
      <c r="F57" s="10" t="e">
        <f>Таблица1[[#This Row],[дата          заказа]]</f>
        <v>#VALUE!</v>
      </c>
      <c r="G57" s="2" t="e">
        <f>Таблица1[[#This Row],[тип           помещения]]</f>
        <v>#VALUE!</v>
      </c>
      <c r="H57" s="22"/>
      <c r="I57" s="32"/>
      <c r="J57" s="20"/>
      <c r="K57" s="22"/>
      <c r="L57" s="22"/>
      <c r="M57" s="22"/>
      <c r="N57" s="22"/>
      <c r="O57" s="22"/>
      <c r="P57" s="31"/>
      <c r="Q57" s="15">
        <f>IF('dop_uslug (2)'!$K57="стирка",price_dop!$B$4,IF('dop_uslug (2)'!$K57="посуда",price_dop!$B$5,price_dop!$C$4))</f>
        <v>0</v>
      </c>
      <c r="R57" s="34">
        <f>IF('dop_uslug (2)'!$L57="стирка",price_dop!$B$4,IF('dop_uslug (2)'!$L57="посуда",price_dop!$B$5,price_dop!$C$4))</f>
        <v>0</v>
      </c>
      <c r="S57" s="15">
        <f>Таблица24[[#This Row],[доп.услуга1]]+Таблица24[[#This Row],[доп.услуга2]]</f>
        <v>0</v>
      </c>
      <c r="T57"/>
    </row>
    <row r="58" spans="1:20" ht="15.75" thickBot="1">
      <c r="A58" s="2" t="e">
        <f>Таблица1[[#This Row],[№]]</f>
        <v>#VALUE!</v>
      </c>
      <c r="B58" s="2" t="e">
        <f>Таблица1[[#This Row],[Фамилия]]</f>
        <v>#VALUE!</v>
      </c>
      <c r="C58" s="2" t="e">
        <f>Таблица1[[#This Row],[Имя]]</f>
        <v>#VALUE!</v>
      </c>
      <c r="D58" s="2" t="e">
        <f>Таблица1[[#This Row],[Отчество]]</f>
        <v>#VALUE!</v>
      </c>
      <c r="E58" s="2" t="e">
        <f>Таблица1[[#This Row],[адрес]]</f>
        <v>#VALUE!</v>
      </c>
      <c r="F58" s="10" t="e">
        <f>Таблица1[[#This Row],[дата          заказа]]</f>
        <v>#VALUE!</v>
      </c>
      <c r="G58" s="2" t="e">
        <f>Таблица1[[#This Row],[тип           помещения]]</f>
        <v>#VALUE!</v>
      </c>
      <c r="H58" s="22"/>
      <c r="I58" s="32"/>
      <c r="J58" s="20"/>
      <c r="K58" s="22"/>
      <c r="L58" s="22"/>
      <c r="M58" s="22"/>
      <c r="N58" s="22"/>
      <c r="O58" s="22"/>
      <c r="P58" s="31"/>
      <c r="Q58" s="15">
        <f>IF('dop_uslug (2)'!$K58="стирка",price_dop!$B$4,IF('dop_uslug (2)'!$K58="посуда",price_dop!$B$5,price_dop!$C$4))</f>
        <v>0</v>
      </c>
      <c r="R58" s="34">
        <f>IF('dop_uslug (2)'!$L58="стирка",price_dop!$B$4,IF('dop_uslug (2)'!$L58="посуда",price_dop!$B$5,price_dop!$C$4))</f>
        <v>0</v>
      </c>
      <c r="S58" s="15">
        <f>Таблица24[[#This Row],[доп.услуга1]]+Таблица24[[#This Row],[доп.услуга2]]</f>
        <v>0</v>
      </c>
      <c r="T58"/>
    </row>
    <row r="59" spans="1:20" ht="15.75" thickBot="1">
      <c r="A59" s="2" t="e">
        <f>Таблица1[[#This Row],[№]]</f>
        <v>#VALUE!</v>
      </c>
      <c r="B59" s="2" t="e">
        <f>Таблица1[[#This Row],[Фамилия]]</f>
        <v>#VALUE!</v>
      </c>
      <c r="C59" s="2" t="e">
        <f>Таблица1[[#This Row],[Имя]]</f>
        <v>#VALUE!</v>
      </c>
      <c r="D59" s="2" t="e">
        <f>Таблица1[[#This Row],[Отчество]]</f>
        <v>#VALUE!</v>
      </c>
      <c r="E59" s="2" t="e">
        <f>Таблица1[[#This Row],[адрес]]</f>
        <v>#VALUE!</v>
      </c>
      <c r="F59" s="10" t="e">
        <f>Таблица1[[#This Row],[дата          заказа]]</f>
        <v>#VALUE!</v>
      </c>
      <c r="G59" s="2" t="e">
        <f>Таблица1[[#This Row],[тип           помещения]]</f>
        <v>#VALUE!</v>
      </c>
      <c r="H59" s="22"/>
      <c r="I59" s="32"/>
      <c r="J59" s="20"/>
      <c r="K59" s="22"/>
      <c r="L59" s="22"/>
      <c r="M59" s="22"/>
      <c r="N59" s="22"/>
      <c r="O59" s="22"/>
      <c r="P59" s="31"/>
      <c r="Q59" s="15">
        <f>IF('dop_uslug (2)'!$K59="стирка",price_dop!$B$4,IF('dop_uslug (2)'!$K59="посуда",price_dop!$B$5,price_dop!$C$4))</f>
        <v>0</v>
      </c>
      <c r="R59" s="34">
        <f>IF('dop_uslug (2)'!$L59="стирка",price_dop!$B$4,IF('dop_uslug (2)'!$L59="посуда",price_dop!$B$5,price_dop!$C$4))</f>
        <v>0</v>
      </c>
      <c r="S59" s="15">
        <f>Таблица24[[#This Row],[доп.услуга1]]+Таблица24[[#This Row],[доп.услуга2]]</f>
        <v>0</v>
      </c>
      <c r="T59"/>
    </row>
    <row r="60" spans="1:20" ht="15.75" thickBot="1">
      <c r="A60" s="2" t="e">
        <f>Таблица1[[#This Row],[№]]</f>
        <v>#VALUE!</v>
      </c>
      <c r="B60" s="2" t="e">
        <f>Таблица1[[#This Row],[Фамилия]]</f>
        <v>#VALUE!</v>
      </c>
      <c r="C60" s="2" t="e">
        <f>Таблица1[[#This Row],[Имя]]</f>
        <v>#VALUE!</v>
      </c>
      <c r="D60" s="2" t="e">
        <f>Таблица1[[#This Row],[Отчество]]</f>
        <v>#VALUE!</v>
      </c>
      <c r="E60" s="2" t="e">
        <f>Таблица1[[#This Row],[адрес]]</f>
        <v>#VALUE!</v>
      </c>
      <c r="F60" s="10" t="e">
        <f>Таблица1[[#This Row],[дата          заказа]]</f>
        <v>#VALUE!</v>
      </c>
      <c r="G60" s="2" t="e">
        <f>Таблица1[[#This Row],[тип           помещения]]</f>
        <v>#VALUE!</v>
      </c>
      <c r="H60" s="22"/>
      <c r="I60" s="32"/>
      <c r="J60" s="20"/>
      <c r="K60" s="22"/>
      <c r="L60" s="22"/>
      <c r="M60" s="22"/>
      <c r="N60" s="22"/>
      <c r="O60" s="22"/>
      <c r="P60" s="31"/>
      <c r="Q60" s="15">
        <f>IF('dop_uslug (2)'!$K60="стирка",price_dop!$B$4,IF('dop_uslug (2)'!$K60="посуда",price_dop!$B$5,price_dop!$C$4))</f>
        <v>0</v>
      </c>
      <c r="R60" s="34">
        <f>IF('dop_uslug (2)'!$L60="стирка",price_dop!$B$4,IF('dop_uslug (2)'!$L60="посуда",price_dop!$B$5,price_dop!$C$4))</f>
        <v>0</v>
      </c>
      <c r="S60" s="15">
        <f>Таблица24[[#This Row],[доп.услуга1]]+Таблица24[[#This Row],[доп.услуга2]]</f>
        <v>0</v>
      </c>
      <c r="T60"/>
    </row>
    <row r="61" spans="1:20" ht="15.75" thickBot="1">
      <c r="A61" s="2" t="e">
        <f>Таблица1[[#This Row],[№]]</f>
        <v>#VALUE!</v>
      </c>
      <c r="B61" s="2" t="e">
        <f>Таблица1[[#This Row],[Фамилия]]</f>
        <v>#VALUE!</v>
      </c>
      <c r="C61" s="2" t="e">
        <f>Таблица1[[#This Row],[Имя]]</f>
        <v>#VALUE!</v>
      </c>
      <c r="D61" s="2" t="e">
        <f>Таблица1[[#This Row],[Отчество]]</f>
        <v>#VALUE!</v>
      </c>
      <c r="E61" s="2" t="e">
        <f>Таблица1[[#This Row],[адрес]]</f>
        <v>#VALUE!</v>
      </c>
      <c r="F61" s="10" t="e">
        <f>Таблица1[[#This Row],[дата          заказа]]</f>
        <v>#VALUE!</v>
      </c>
      <c r="G61" s="2" t="e">
        <f>Таблица1[[#This Row],[тип           помещения]]</f>
        <v>#VALUE!</v>
      </c>
      <c r="H61" s="22"/>
      <c r="I61" s="32"/>
      <c r="J61" s="20"/>
      <c r="K61" s="22"/>
      <c r="L61" s="22"/>
      <c r="M61" s="22"/>
      <c r="N61" s="22"/>
      <c r="O61" s="22"/>
      <c r="P61" s="31"/>
      <c r="Q61" s="15">
        <f>IF('dop_uslug (2)'!$K61="стирка",price_dop!$B$4,IF('dop_uslug (2)'!$K61="посуда",price_dop!$B$5,price_dop!$C$4))</f>
        <v>0</v>
      </c>
      <c r="R61" s="34">
        <f>IF('dop_uslug (2)'!$L61="стирка",price_dop!$B$4,IF('dop_uslug (2)'!$L61="посуда",price_dop!$B$5,price_dop!$C$4))</f>
        <v>0</v>
      </c>
      <c r="S61" s="15">
        <f>Таблица24[[#This Row],[доп.услуга1]]+Таблица24[[#This Row],[доп.услуга2]]</f>
        <v>0</v>
      </c>
      <c r="T61"/>
    </row>
    <row r="62" spans="1:20" ht="15.75" thickBot="1">
      <c r="A62" s="2" t="e">
        <f>Таблица1[[#This Row],[№]]</f>
        <v>#VALUE!</v>
      </c>
      <c r="B62" s="2" t="e">
        <f>Таблица1[[#This Row],[Фамилия]]</f>
        <v>#VALUE!</v>
      </c>
      <c r="C62" s="2" t="e">
        <f>Таблица1[[#This Row],[Имя]]</f>
        <v>#VALUE!</v>
      </c>
      <c r="D62" s="2" t="e">
        <f>Таблица1[[#This Row],[Отчество]]</f>
        <v>#VALUE!</v>
      </c>
      <c r="E62" s="2" t="e">
        <f>Таблица1[[#This Row],[адрес]]</f>
        <v>#VALUE!</v>
      </c>
      <c r="F62" s="10" t="e">
        <f>Таблица1[[#This Row],[дата          заказа]]</f>
        <v>#VALUE!</v>
      </c>
      <c r="G62" s="2" t="e">
        <f>Таблица1[[#This Row],[тип           помещения]]</f>
        <v>#VALUE!</v>
      </c>
      <c r="H62" s="22"/>
      <c r="I62" s="32"/>
      <c r="J62" s="20"/>
      <c r="K62" s="22"/>
      <c r="L62" s="22"/>
      <c r="M62" s="22"/>
      <c r="N62" s="22"/>
      <c r="O62" s="22"/>
      <c r="P62" s="31"/>
      <c r="Q62" s="15">
        <f>IF('dop_uslug (2)'!$K62="стирка",price_dop!$B$4,IF('dop_uslug (2)'!$K62="посуда",price_dop!$B$5,price_dop!$C$4))</f>
        <v>0</v>
      </c>
      <c r="R62" s="34">
        <f>IF('dop_uslug (2)'!$L62="стирка",price_dop!$B$4,IF('dop_uslug (2)'!$L62="посуда",price_dop!$B$5,price_dop!$C$4))</f>
        <v>0</v>
      </c>
      <c r="S62" s="15">
        <f>Таблица24[[#This Row],[доп.услуга1]]+Таблица24[[#This Row],[доп.услуга2]]</f>
        <v>0</v>
      </c>
      <c r="T62"/>
    </row>
    <row r="63" spans="1:20" ht="15.75" thickBot="1">
      <c r="A63" s="2" t="e">
        <f>Таблица1[[#This Row],[№]]</f>
        <v>#VALUE!</v>
      </c>
      <c r="B63" s="2" t="e">
        <f>Таблица1[[#This Row],[Фамилия]]</f>
        <v>#VALUE!</v>
      </c>
      <c r="C63" s="2" t="e">
        <f>Таблица1[[#This Row],[Имя]]</f>
        <v>#VALUE!</v>
      </c>
      <c r="D63" s="2" t="e">
        <f>Таблица1[[#This Row],[Отчество]]</f>
        <v>#VALUE!</v>
      </c>
      <c r="E63" s="2" t="e">
        <f>Таблица1[[#This Row],[адрес]]</f>
        <v>#VALUE!</v>
      </c>
      <c r="F63" s="10" t="e">
        <f>Таблица1[[#This Row],[дата          заказа]]</f>
        <v>#VALUE!</v>
      </c>
      <c r="G63" s="2" t="e">
        <f>Таблица1[[#This Row],[тип           помещения]]</f>
        <v>#VALUE!</v>
      </c>
      <c r="H63" s="22"/>
      <c r="I63" s="32"/>
      <c r="J63" s="20"/>
      <c r="K63" s="22"/>
      <c r="L63" s="22"/>
      <c r="M63" s="22"/>
      <c r="N63" s="22"/>
      <c r="O63" s="22"/>
      <c r="P63" s="31"/>
      <c r="Q63" s="15">
        <f>IF('dop_uslug (2)'!$K63="стирка",price_dop!$B$4,IF('dop_uslug (2)'!$K63="посуда",price_dop!$B$5,price_dop!$C$4))</f>
        <v>0</v>
      </c>
      <c r="R63" s="34">
        <f>IF('dop_uslug (2)'!$L63="стирка",price_dop!$B$4,IF('dop_uslug (2)'!$L63="посуда",price_dop!$B$5,price_dop!$C$4))</f>
        <v>0</v>
      </c>
      <c r="S63" s="15">
        <f>Таблица24[[#This Row],[доп.услуга1]]+Таблица24[[#This Row],[доп.услуга2]]</f>
        <v>0</v>
      </c>
      <c r="T63"/>
    </row>
    <row r="64" spans="1:20" ht="15.75" thickBot="1">
      <c r="A64" s="2" t="e">
        <f>Таблица1[[#This Row],[№]]</f>
        <v>#VALUE!</v>
      </c>
      <c r="B64" s="2" t="e">
        <f>Таблица1[[#This Row],[Фамилия]]</f>
        <v>#VALUE!</v>
      </c>
      <c r="C64" s="2" t="e">
        <f>Таблица1[[#This Row],[Имя]]</f>
        <v>#VALUE!</v>
      </c>
      <c r="D64" s="2" t="e">
        <f>Таблица1[[#This Row],[Отчество]]</f>
        <v>#VALUE!</v>
      </c>
      <c r="E64" s="2" t="e">
        <f>Таблица1[[#This Row],[адрес]]</f>
        <v>#VALUE!</v>
      </c>
      <c r="F64" s="10" t="e">
        <f>Таблица1[[#This Row],[дата          заказа]]</f>
        <v>#VALUE!</v>
      </c>
      <c r="G64" s="2" t="e">
        <f>Таблица1[[#This Row],[тип           помещения]]</f>
        <v>#VALUE!</v>
      </c>
      <c r="H64" s="22"/>
      <c r="I64" s="32"/>
      <c r="J64" s="20"/>
      <c r="K64" s="22"/>
      <c r="L64" s="22"/>
      <c r="M64" s="22"/>
      <c r="N64" s="22"/>
      <c r="O64" s="22"/>
      <c r="P64" s="31"/>
      <c r="Q64" s="15">
        <f>IF('dop_uslug (2)'!$K64="стирка",price_dop!$B$4,IF('dop_uslug (2)'!$K64="посуда",price_dop!$B$5,price_dop!$C$4))</f>
        <v>0</v>
      </c>
      <c r="R64" s="34">
        <f>IF('dop_uslug (2)'!$L64="стирка",price_dop!$B$4,IF('dop_uslug (2)'!$L64="посуда",price_dop!$B$5,price_dop!$C$4))</f>
        <v>0</v>
      </c>
      <c r="S64" s="15">
        <f>Таблица24[[#This Row],[доп.услуга1]]+Таблица24[[#This Row],[доп.услуга2]]</f>
        <v>0</v>
      </c>
      <c r="T64"/>
    </row>
    <row r="65" spans="1:20" ht="15.75" thickBot="1">
      <c r="A65" s="2" t="e">
        <f>Таблица1[[#This Row],[№]]</f>
        <v>#VALUE!</v>
      </c>
      <c r="B65" s="2" t="e">
        <f>Таблица1[[#This Row],[Фамилия]]</f>
        <v>#VALUE!</v>
      </c>
      <c r="C65" s="2" t="e">
        <f>Таблица1[[#This Row],[Имя]]</f>
        <v>#VALUE!</v>
      </c>
      <c r="D65" s="2" t="e">
        <f>Таблица1[[#This Row],[Отчество]]</f>
        <v>#VALUE!</v>
      </c>
      <c r="E65" s="2" t="e">
        <f>Таблица1[[#This Row],[адрес]]</f>
        <v>#VALUE!</v>
      </c>
      <c r="F65" s="10" t="e">
        <f>Таблица1[[#This Row],[дата          заказа]]</f>
        <v>#VALUE!</v>
      </c>
      <c r="G65" s="2" t="e">
        <f>Таблица1[[#This Row],[тип           помещения]]</f>
        <v>#VALUE!</v>
      </c>
      <c r="H65" s="22"/>
      <c r="I65" s="32"/>
      <c r="J65" s="20"/>
      <c r="K65" s="22"/>
      <c r="L65" s="22"/>
      <c r="M65" s="22"/>
      <c r="N65" s="22"/>
      <c r="O65" s="22"/>
      <c r="P65" s="31"/>
      <c r="Q65" s="15">
        <f>IF('dop_uslug (2)'!$K65="стирка",price_dop!$B$4,IF('dop_uslug (2)'!$K65="посуда",price_dop!$B$5,price_dop!$C$4))</f>
        <v>0</v>
      </c>
      <c r="R65" s="34">
        <f>IF('dop_uslug (2)'!$L65="стирка",price_dop!$B$4,IF('dop_uslug (2)'!$L65="посуда",price_dop!$B$5,price_dop!$C$4))</f>
        <v>0</v>
      </c>
      <c r="S65" s="15">
        <f>Таблица24[[#This Row],[доп.услуга1]]+Таблица24[[#This Row],[доп.услуга2]]</f>
        <v>0</v>
      </c>
      <c r="T65"/>
    </row>
    <row r="66" spans="1:20" ht="15.75" thickBot="1">
      <c r="A66" s="2" t="e">
        <f>Таблица1[[#This Row],[№]]</f>
        <v>#VALUE!</v>
      </c>
      <c r="B66" s="2" t="e">
        <f>Таблица1[[#This Row],[Фамилия]]</f>
        <v>#VALUE!</v>
      </c>
      <c r="C66" s="2" t="e">
        <f>Таблица1[[#This Row],[Имя]]</f>
        <v>#VALUE!</v>
      </c>
      <c r="D66" s="2" t="e">
        <f>Таблица1[[#This Row],[Отчество]]</f>
        <v>#VALUE!</v>
      </c>
      <c r="E66" s="2" t="e">
        <f>Таблица1[[#This Row],[адрес]]</f>
        <v>#VALUE!</v>
      </c>
      <c r="F66" s="10" t="e">
        <f>Таблица1[[#This Row],[дата          заказа]]</f>
        <v>#VALUE!</v>
      </c>
      <c r="G66" s="2" t="e">
        <f>Таблица1[[#This Row],[тип           помещения]]</f>
        <v>#VALUE!</v>
      </c>
      <c r="H66" s="22"/>
      <c r="I66" s="32"/>
      <c r="J66" s="20"/>
      <c r="K66" s="22"/>
      <c r="L66" s="22"/>
      <c r="M66" s="22"/>
      <c r="N66" s="22"/>
      <c r="O66" s="22"/>
      <c r="P66" s="31"/>
      <c r="Q66" s="15">
        <f>IF('dop_uslug (2)'!$K66="стирка",price_dop!$B$4,IF('dop_uslug (2)'!$K66="посуда",price_dop!$B$5,price_dop!$C$4))</f>
        <v>0</v>
      </c>
      <c r="R66" s="34">
        <f>IF('dop_uslug (2)'!$L66="стирка",price_dop!$B$4,IF('dop_uslug (2)'!$L66="посуда",price_dop!$B$5,price_dop!$C$4))</f>
        <v>0</v>
      </c>
      <c r="S66" s="15">
        <f>Таблица24[[#This Row],[доп.услуга1]]+Таблица24[[#This Row],[доп.услуга2]]</f>
        <v>0</v>
      </c>
      <c r="T66"/>
    </row>
    <row r="67" spans="1:20" ht="15.75" thickBot="1">
      <c r="A67" s="2" t="e">
        <f>Таблица1[[#This Row],[№]]</f>
        <v>#VALUE!</v>
      </c>
      <c r="B67" s="2" t="e">
        <f>Таблица1[[#This Row],[Фамилия]]</f>
        <v>#VALUE!</v>
      </c>
      <c r="C67" s="2" t="e">
        <f>Таблица1[[#This Row],[Имя]]</f>
        <v>#VALUE!</v>
      </c>
      <c r="D67" s="2" t="e">
        <f>Таблица1[[#This Row],[Отчество]]</f>
        <v>#VALUE!</v>
      </c>
      <c r="E67" s="2" t="e">
        <f>Таблица1[[#This Row],[адрес]]</f>
        <v>#VALUE!</v>
      </c>
      <c r="F67" s="10" t="e">
        <f>Таблица1[[#This Row],[дата          заказа]]</f>
        <v>#VALUE!</v>
      </c>
      <c r="G67" s="2" t="e">
        <f>Таблица1[[#This Row],[тип           помещения]]</f>
        <v>#VALUE!</v>
      </c>
      <c r="H67" s="22"/>
      <c r="I67" s="32"/>
      <c r="J67" s="20"/>
      <c r="K67" s="22"/>
      <c r="L67" s="22"/>
      <c r="M67" s="22"/>
      <c r="N67" s="22"/>
      <c r="O67" s="22"/>
      <c r="P67" s="31"/>
      <c r="Q67" s="15">
        <f>IF('dop_uslug (2)'!$K67="стирка",price_dop!$B$4,IF('dop_uslug (2)'!$K67="посуда",price_dop!$B$5,price_dop!$C$4))</f>
        <v>0</v>
      </c>
      <c r="R67" s="34">
        <f>IF('dop_uslug (2)'!$L67="стирка",price_dop!$B$4,IF('dop_uslug (2)'!$L67="посуда",price_dop!$B$5,price_dop!$C$4))</f>
        <v>0</v>
      </c>
      <c r="S67" s="15">
        <f>Таблица24[[#This Row],[доп.услуга1]]+Таблица24[[#This Row],[доп.услуга2]]</f>
        <v>0</v>
      </c>
      <c r="T67"/>
    </row>
    <row r="68" spans="1:20" ht="15.75" thickBot="1">
      <c r="A68" s="2" t="e">
        <f>Таблица1[[#This Row],[№]]</f>
        <v>#VALUE!</v>
      </c>
      <c r="B68" s="2" t="e">
        <f>Таблица1[[#This Row],[Фамилия]]</f>
        <v>#VALUE!</v>
      </c>
      <c r="C68" s="2" t="e">
        <f>Таблица1[[#This Row],[Имя]]</f>
        <v>#VALUE!</v>
      </c>
      <c r="D68" s="2" t="e">
        <f>Таблица1[[#This Row],[Отчество]]</f>
        <v>#VALUE!</v>
      </c>
      <c r="E68" s="2" t="e">
        <f>Таблица1[[#This Row],[адрес]]</f>
        <v>#VALUE!</v>
      </c>
      <c r="F68" s="10" t="e">
        <f>Таблица1[[#This Row],[дата          заказа]]</f>
        <v>#VALUE!</v>
      </c>
      <c r="G68" s="2" t="e">
        <f>Таблица1[[#This Row],[тип           помещения]]</f>
        <v>#VALUE!</v>
      </c>
      <c r="H68" s="22"/>
      <c r="I68" s="32"/>
      <c r="J68" s="20"/>
      <c r="K68" s="22"/>
      <c r="L68" s="22"/>
      <c r="M68" s="22"/>
      <c r="N68" s="22"/>
      <c r="O68" s="22"/>
      <c r="P68" s="31"/>
      <c r="Q68" s="15">
        <f>IF('dop_uslug (2)'!$K68="стирка",price_dop!$B$4,IF('dop_uslug (2)'!$K68="посуда",price_dop!$B$5,price_dop!$C$4))</f>
        <v>0</v>
      </c>
      <c r="R68" s="34">
        <f>IF('dop_uslug (2)'!$L68="стирка",price_dop!$B$4,IF('dop_uslug (2)'!$L68="посуда",price_dop!$B$5,price_dop!$C$4))</f>
        <v>0</v>
      </c>
      <c r="S68" s="15">
        <f>Таблица24[[#This Row],[доп.услуга1]]+Таблица24[[#This Row],[доп.услуга2]]</f>
        <v>0</v>
      </c>
      <c r="T68"/>
    </row>
    <row r="69" spans="1:20" ht="15.75" thickBot="1">
      <c r="A69" s="2" t="e">
        <f>Таблица1[[#This Row],[№]]</f>
        <v>#VALUE!</v>
      </c>
      <c r="B69" s="2" t="e">
        <f>Таблица1[[#This Row],[Фамилия]]</f>
        <v>#VALUE!</v>
      </c>
      <c r="C69" s="2" t="e">
        <f>Таблица1[[#This Row],[Имя]]</f>
        <v>#VALUE!</v>
      </c>
      <c r="D69" s="2" t="e">
        <f>Таблица1[[#This Row],[Отчество]]</f>
        <v>#VALUE!</v>
      </c>
      <c r="E69" s="2" t="e">
        <f>Таблица1[[#This Row],[адрес]]</f>
        <v>#VALUE!</v>
      </c>
      <c r="F69" s="10" t="e">
        <f>Таблица1[[#This Row],[дата          заказа]]</f>
        <v>#VALUE!</v>
      </c>
      <c r="G69" s="2" t="e">
        <f>Таблица1[[#This Row],[тип           помещения]]</f>
        <v>#VALUE!</v>
      </c>
      <c r="H69" s="22"/>
      <c r="I69" s="32"/>
      <c r="J69" s="20"/>
      <c r="K69" s="22"/>
      <c r="L69" s="22"/>
      <c r="M69" s="22"/>
      <c r="N69" s="22"/>
      <c r="O69" s="22"/>
      <c r="P69" s="31"/>
      <c r="Q69" s="15">
        <f>IF('dop_uslug (2)'!$K69="стирка",price_dop!$B$4,IF('dop_uslug (2)'!$K69="посуда",price_dop!$B$5,price_dop!$C$4))</f>
        <v>0</v>
      </c>
      <c r="R69" s="34">
        <f>IF('dop_uslug (2)'!$L69="стирка",price_dop!$B$4,IF('dop_uslug (2)'!$L69="посуда",price_dop!$B$5,price_dop!$C$4))</f>
        <v>0</v>
      </c>
      <c r="S69" s="15">
        <f>Таблица24[[#This Row],[доп.услуга1]]+Таблица24[[#This Row],[доп.услуга2]]</f>
        <v>0</v>
      </c>
      <c r="T69"/>
    </row>
    <row r="70" spans="1:20" ht="15.75" thickBot="1">
      <c r="A70" s="2" t="e">
        <f>Таблица1[[#This Row],[№]]</f>
        <v>#VALUE!</v>
      </c>
      <c r="B70" s="2" t="e">
        <f>Таблица1[[#This Row],[Фамилия]]</f>
        <v>#VALUE!</v>
      </c>
      <c r="C70" s="2" t="e">
        <f>Таблица1[[#This Row],[Имя]]</f>
        <v>#VALUE!</v>
      </c>
      <c r="D70" s="2" t="e">
        <f>Таблица1[[#This Row],[Отчество]]</f>
        <v>#VALUE!</v>
      </c>
      <c r="E70" s="2" t="e">
        <f>Таблица1[[#This Row],[адрес]]</f>
        <v>#VALUE!</v>
      </c>
      <c r="F70" s="10" t="e">
        <f>Таблица1[[#This Row],[дата          заказа]]</f>
        <v>#VALUE!</v>
      </c>
      <c r="G70" s="2" t="e">
        <f>Таблица1[[#This Row],[тип           помещения]]</f>
        <v>#VALUE!</v>
      </c>
      <c r="H70" s="22"/>
      <c r="I70" s="32"/>
      <c r="J70" s="20"/>
      <c r="K70" s="22"/>
      <c r="L70" s="22"/>
      <c r="M70" s="22"/>
      <c r="N70" s="22"/>
      <c r="O70" s="22"/>
      <c r="P70" s="31"/>
      <c r="Q70" s="15">
        <f>IF('dop_uslug (2)'!$K70="стирка",price_dop!$B$4,IF('dop_uslug (2)'!$K70="посуда",price_dop!$B$5,price_dop!$C$4))</f>
        <v>0</v>
      </c>
      <c r="R70" s="34">
        <f>IF('dop_uslug (2)'!$L70="стирка",price_dop!$B$4,IF('dop_uslug (2)'!$L70="посуда",price_dop!$B$5,price_dop!$C$4))</f>
        <v>0</v>
      </c>
      <c r="S70" s="15">
        <f>Таблица24[[#This Row],[доп.услуга1]]+Таблица24[[#This Row],[доп.услуга2]]</f>
        <v>0</v>
      </c>
      <c r="T70"/>
    </row>
    <row r="71" spans="1:20" ht="15.75" thickBot="1">
      <c r="A71" s="2" t="e">
        <f>Таблица1[[#This Row],[№]]</f>
        <v>#VALUE!</v>
      </c>
      <c r="B71" s="2" t="e">
        <f>Таблица1[[#This Row],[Фамилия]]</f>
        <v>#VALUE!</v>
      </c>
      <c r="C71" s="2" t="e">
        <f>Таблица1[[#This Row],[Имя]]</f>
        <v>#VALUE!</v>
      </c>
      <c r="D71" s="2" t="e">
        <f>Таблица1[[#This Row],[Отчество]]</f>
        <v>#VALUE!</v>
      </c>
      <c r="E71" s="2" t="e">
        <f>Таблица1[[#This Row],[адрес]]</f>
        <v>#VALUE!</v>
      </c>
      <c r="F71" s="10" t="e">
        <f>Таблица1[[#This Row],[дата          заказа]]</f>
        <v>#VALUE!</v>
      </c>
      <c r="G71" s="2" t="e">
        <f>Таблица1[[#This Row],[тип           помещения]]</f>
        <v>#VALUE!</v>
      </c>
      <c r="H71" s="22"/>
      <c r="I71" s="32"/>
      <c r="J71" s="20"/>
      <c r="K71" s="22"/>
      <c r="L71" s="22"/>
      <c r="M71" s="22"/>
      <c r="N71" s="22"/>
      <c r="O71" s="22"/>
      <c r="P71" s="31"/>
      <c r="Q71" s="15">
        <f>IF('dop_uslug (2)'!$K71="стирка",price_dop!$B$4,IF('dop_uslug (2)'!$K71="посуда",price_dop!$B$5,price_dop!$C$4))</f>
        <v>0</v>
      </c>
      <c r="R71" s="34">
        <f>IF('dop_uslug (2)'!$L71="стирка",price_dop!$B$4,IF('dop_uslug (2)'!$L71="посуда",price_dop!$B$5,price_dop!$C$4))</f>
        <v>0</v>
      </c>
      <c r="S71" s="15">
        <f>Таблица24[[#This Row],[доп.услуга1]]+Таблица24[[#This Row],[доп.услуга2]]</f>
        <v>0</v>
      </c>
      <c r="T71"/>
    </row>
    <row r="72" spans="1:20" ht="15.75" thickBot="1">
      <c r="A72" s="2" t="e">
        <f>Таблица1[[#This Row],[№]]</f>
        <v>#VALUE!</v>
      </c>
      <c r="B72" s="2" t="e">
        <f>Таблица1[[#This Row],[Фамилия]]</f>
        <v>#VALUE!</v>
      </c>
      <c r="C72" s="2" t="e">
        <f>Таблица1[[#This Row],[Имя]]</f>
        <v>#VALUE!</v>
      </c>
      <c r="D72" s="2" t="e">
        <f>Таблица1[[#This Row],[Отчество]]</f>
        <v>#VALUE!</v>
      </c>
      <c r="E72" s="2" t="e">
        <f>Таблица1[[#This Row],[адрес]]</f>
        <v>#VALUE!</v>
      </c>
      <c r="F72" s="10" t="e">
        <f>Таблица1[[#This Row],[дата          заказа]]</f>
        <v>#VALUE!</v>
      </c>
      <c r="G72" s="2" t="e">
        <f>Таблица1[[#This Row],[тип           помещения]]</f>
        <v>#VALUE!</v>
      </c>
      <c r="H72" s="22"/>
      <c r="I72" s="32"/>
      <c r="J72" s="20"/>
      <c r="K72" s="22"/>
      <c r="L72" s="22"/>
      <c r="M72" s="22"/>
      <c r="N72" s="22"/>
      <c r="O72" s="22"/>
      <c r="P72" s="31"/>
      <c r="Q72" s="15">
        <f>IF('dop_uslug (2)'!$K72="стирка",price_dop!$B$4,IF('dop_uslug (2)'!$K72="посуда",price_dop!$B$5,price_dop!$C$4))</f>
        <v>0</v>
      </c>
      <c r="R72" s="34">
        <f>IF('dop_uslug (2)'!$L72="стирка",price_dop!$B$4,IF('dop_uslug (2)'!$L72="посуда",price_dop!$B$5,price_dop!$C$4))</f>
        <v>0</v>
      </c>
      <c r="S72" s="15">
        <f>Таблица24[[#This Row],[доп.услуга1]]+Таблица24[[#This Row],[доп.услуга2]]</f>
        <v>0</v>
      </c>
      <c r="T72"/>
    </row>
    <row r="73" spans="1:20" ht="15.75" thickBot="1">
      <c r="A73" s="2" t="e">
        <f>Таблица1[[#This Row],[№]]</f>
        <v>#VALUE!</v>
      </c>
      <c r="B73" s="2" t="e">
        <f>Таблица1[[#This Row],[Фамилия]]</f>
        <v>#VALUE!</v>
      </c>
      <c r="C73" s="2" t="e">
        <f>Таблица1[[#This Row],[Имя]]</f>
        <v>#VALUE!</v>
      </c>
      <c r="D73" s="2" t="e">
        <f>Таблица1[[#This Row],[Отчество]]</f>
        <v>#VALUE!</v>
      </c>
      <c r="E73" s="2" t="e">
        <f>Таблица1[[#This Row],[адрес]]</f>
        <v>#VALUE!</v>
      </c>
      <c r="F73" s="10" t="e">
        <f>Таблица1[[#This Row],[дата          заказа]]</f>
        <v>#VALUE!</v>
      </c>
      <c r="G73" s="2" t="e">
        <f>Таблица1[[#This Row],[тип           помещения]]</f>
        <v>#VALUE!</v>
      </c>
      <c r="H73" s="22"/>
      <c r="I73" s="32"/>
      <c r="J73" s="20"/>
      <c r="K73" s="22"/>
      <c r="L73" s="22"/>
      <c r="M73" s="22"/>
      <c r="N73" s="22"/>
      <c r="O73" s="22"/>
      <c r="P73" s="31"/>
      <c r="Q73" s="15">
        <f>IF('dop_uslug (2)'!$K73="стирка",price_dop!$B$4,IF('dop_uslug (2)'!$K73="посуда",price_dop!$B$5,price_dop!$C$4))</f>
        <v>0</v>
      </c>
      <c r="R73" s="34">
        <f>IF('dop_uslug (2)'!$L73="стирка",price_dop!$B$4,IF('dop_uslug (2)'!$L73="посуда",price_dop!$B$5,price_dop!$C$4))</f>
        <v>0</v>
      </c>
      <c r="S73" s="15">
        <f>Таблица24[[#This Row],[доп.услуга1]]+Таблица24[[#This Row],[доп.услуга2]]</f>
        <v>0</v>
      </c>
      <c r="T73"/>
    </row>
    <row r="74" spans="1:20" ht="15.75" thickBot="1">
      <c r="A74" s="2" t="e">
        <f>Таблица1[[#This Row],[№]]</f>
        <v>#VALUE!</v>
      </c>
      <c r="B74" s="2" t="e">
        <f>Таблица1[[#This Row],[Фамилия]]</f>
        <v>#VALUE!</v>
      </c>
      <c r="C74" s="2" t="e">
        <f>Таблица1[[#This Row],[Имя]]</f>
        <v>#VALUE!</v>
      </c>
      <c r="D74" s="2" t="e">
        <f>Таблица1[[#This Row],[Отчество]]</f>
        <v>#VALUE!</v>
      </c>
      <c r="E74" s="2" t="e">
        <f>Таблица1[[#This Row],[адрес]]</f>
        <v>#VALUE!</v>
      </c>
      <c r="F74" s="10" t="e">
        <f>Таблица1[[#This Row],[дата          заказа]]</f>
        <v>#VALUE!</v>
      </c>
      <c r="G74" s="2" t="e">
        <f>Таблица1[[#This Row],[тип           помещения]]</f>
        <v>#VALUE!</v>
      </c>
      <c r="H74" s="22"/>
      <c r="I74" s="32"/>
      <c r="J74" s="20"/>
      <c r="K74" s="22"/>
      <c r="L74" s="22"/>
      <c r="M74" s="22"/>
      <c r="N74" s="22"/>
      <c r="O74" s="22"/>
      <c r="P74" s="31"/>
      <c r="Q74" s="15">
        <f>IF('dop_uslug (2)'!$K74="стирка",price_dop!$B$4,IF('dop_uslug (2)'!$K74="посуда",price_dop!$B$5,price_dop!$C$4))</f>
        <v>0</v>
      </c>
      <c r="R74" s="34">
        <f>IF('dop_uslug (2)'!$L74="стирка",price_dop!$B$4,IF('dop_uslug (2)'!$L74="посуда",price_dop!$B$5,price_dop!$C$4))</f>
        <v>0</v>
      </c>
      <c r="S74" s="15">
        <f>Таблица24[[#This Row],[доп.услуга1]]+Таблица24[[#This Row],[доп.услуга2]]</f>
        <v>0</v>
      </c>
      <c r="T74"/>
    </row>
    <row r="75" spans="1:20" ht="15.75" thickBot="1">
      <c r="A75" s="2" t="e">
        <f>Таблица1[[#This Row],[№]]</f>
        <v>#VALUE!</v>
      </c>
      <c r="B75" s="2" t="e">
        <f>Таблица1[[#This Row],[Фамилия]]</f>
        <v>#VALUE!</v>
      </c>
      <c r="C75" s="2" t="e">
        <f>Таблица1[[#This Row],[Имя]]</f>
        <v>#VALUE!</v>
      </c>
      <c r="D75" s="2" t="e">
        <f>Таблица1[[#This Row],[Отчество]]</f>
        <v>#VALUE!</v>
      </c>
      <c r="E75" s="2" t="e">
        <f>Таблица1[[#This Row],[адрес]]</f>
        <v>#VALUE!</v>
      </c>
      <c r="F75" s="10" t="e">
        <f>Таблица1[[#This Row],[дата          заказа]]</f>
        <v>#VALUE!</v>
      </c>
      <c r="G75" s="2" t="e">
        <f>Таблица1[[#This Row],[тип           помещения]]</f>
        <v>#VALUE!</v>
      </c>
      <c r="H75" s="22"/>
      <c r="I75" s="32"/>
      <c r="J75" s="20"/>
      <c r="K75" s="22"/>
      <c r="L75" s="22"/>
      <c r="M75" s="22"/>
      <c r="N75" s="22"/>
      <c r="O75" s="22"/>
      <c r="P75" s="31"/>
      <c r="Q75" s="15">
        <f>IF('dop_uslug (2)'!$K75="стирка",price_dop!$B$4,IF('dop_uslug (2)'!$K75="посуда",price_dop!$B$5,price_dop!$C$4))</f>
        <v>0</v>
      </c>
      <c r="R75" s="34">
        <f>IF('dop_uslug (2)'!$L75="стирка",price_dop!$B$4,IF('dop_uslug (2)'!$L75="посуда",price_dop!$B$5,price_dop!$C$4))</f>
        <v>0</v>
      </c>
      <c r="S75" s="15">
        <f>Таблица24[[#This Row],[доп.услуга1]]+Таблица24[[#This Row],[доп.услуга2]]</f>
        <v>0</v>
      </c>
      <c r="T75"/>
    </row>
    <row r="76" spans="1:20" ht="15.75" thickBot="1">
      <c r="A76" s="2" t="e">
        <f>Таблица1[[#This Row],[№]]</f>
        <v>#VALUE!</v>
      </c>
      <c r="B76" s="2" t="e">
        <f>Таблица1[[#This Row],[Фамилия]]</f>
        <v>#VALUE!</v>
      </c>
      <c r="C76" s="2" t="e">
        <f>Таблица1[[#This Row],[Имя]]</f>
        <v>#VALUE!</v>
      </c>
      <c r="D76" s="2" t="e">
        <f>Таблица1[[#This Row],[Отчество]]</f>
        <v>#VALUE!</v>
      </c>
      <c r="E76" s="2" t="e">
        <f>Таблица1[[#This Row],[адрес]]</f>
        <v>#VALUE!</v>
      </c>
      <c r="F76" s="10" t="e">
        <f>Таблица1[[#This Row],[дата          заказа]]</f>
        <v>#VALUE!</v>
      </c>
      <c r="G76" s="2" t="e">
        <f>Таблица1[[#This Row],[тип           помещения]]</f>
        <v>#VALUE!</v>
      </c>
      <c r="H76" s="22"/>
      <c r="I76" s="32"/>
      <c r="J76" s="20"/>
      <c r="K76" s="22"/>
      <c r="L76" s="22"/>
      <c r="M76" s="22"/>
      <c r="N76" s="22"/>
      <c r="O76" s="22"/>
      <c r="P76" s="31"/>
      <c r="Q76" s="15">
        <f>IF('dop_uslug (2)'!$K76="стирка",price_dop!$B$4,IF('dop_uslug (2)'!$K76="посуда",price_dop!$B$5,price_dop!$C$4))</f>
        <v>0</v>
      </c>
      <c r="R76" s="34">
        <f>IF('dop_uslug (2)'!$L76="стирка",price_dop!$B$4,IF('dop_uslug (2)'!$L76="посуда",price_dop!$B$5,price_dop!$C$4))</f>
        <v>0</v>
      </c>
      <c r="S76" s="15">
        <f>Таблица24[[#This Row],[доп.услуга1]]+Таблица24[[#This Row],[доп.услуга2]]</f>
        <v>0</v>
      </c>
      <c r="T76"/>
    </row>
    <row r="77" spans="1:20" ht="15.75" thickBot="1">
      <c r="A77" s="2" t="e">
        <f>Таблица1[[#This Row],[№]]</f>
        <v>#VALUE!</v>
      </c>
      <c r="B77" s="2" t="e">
        <f>Таблица1[[#This Row],[Фамилия]]</f>
        <v>#VALUE!</v>
      </c>
      <c r="C77" s="2" t="e">
        <f>Таблица1[[#This Row],[Имя]]</f>
        <v>#VALUE!</v>
      </c>
      <c r="D77" s="2" t="e">
        <f>Таблица1[[#This Row],[Отчество]]</f>
        <v>#VALUE!</v>
      </c>
      <c r="E77" s="2" t="e">
        <f>Таблица1[[#This Row],[адрес]]</f>
        <v>#VALUE!</v>
      </c>
      <c r="F77" s="10" t="e">
        <f>Таблица1[[#This Row],[дата          заказа]]</f>
        <v>#VALUE!</v>
      </c>
      <c r="G77" s="2" t="e">
        <f>Таблица1[[#This Row],[тип           помещения]]</f>
        <v>#VALUE!</v>
      </c>
      <c r="H77" s="22"/>
      <c r="I77" s="32"/>
      <c r="J77" s="20"/>
      <c r="K77" s="22"/>
      <c r="L77" s="22"/>
      <c r="M77" s="22"/>
      <c r="N77" s="22"/>
      <c r="O77" s="22"/>
      <c r="P77" s="31"/>
      <c r="Q77" s="15">
        <f>IF('dop_uslug (2)'!$K77="стирка",price_dop!$B$4,IF('dop_uslug (2)'!$K77="посуда",price_dop!$B$5,price_dop!$C$4))</f>
        <v>0</v>
      </c>
      <c r="R77" s="34">
        <f>IF('dop_uslug (2)'!$L77="стирка",price_dop!$B$4,IF('dop_uslug (2)'!$L77="посуда",price_dop!$B$5,price_dop!$C$4))</f>
        <v>0</v>
      </c>
      <c r="S77" s="15">
        <f>Таблица24[[#This Row],[доп.услуга1]]+Таблица24[[#This Row],[доп.услуга2]]</f>
        <v>0</v>
      </c>
      <c r="T77"/>
    </row>
    <row r="78" spans="1:20" ht="15.75" thickBot="1">
      <c r="A78" s="2" t="e">
        <f>Таблица1[[#This Row],[№]]</f>
        <v>#VALUE!</v>
      </c>
      <c r="B78" s="2" t="e">
        <f>Таблица1[[#This Row],[Фамилия]]</f>
        <v>#VALUE!</v>
      </c>
      <c r="C78" s="2" t="e">
        <f>Таблица1[[#This Row],[Имя]]</f>
        <v>#VALUE!</v>
      </c>
      <c r="D78" s="2" t="e">
        <f>Таблица1[[#This Row],[Отчество]]</f>
        <v>#VALUE!</v>
      </c>
      <c r="E78" s="2" t="e">
        <f>Таблица1[[#This Row],[адрес]]</f>
        <v>#VALUE!</v>
      </c>
      <c r="F78" s="10" t="e">
        <f>Таблица1[[#This Row],[дата          заказа]]</f>
        <v>#VALUE!</v>
      </c>
      <c r="G78" s="2" t="e">
        <f>Таблица1[[#This Row],[тип           помещения]]</f>
        <v>#VALUE!</v>
      </c>
      <c r="H78" s="22"/>
      <c r="I78" s="32"/>
      <c r="J78" s="20"/>
      <c r="K78" s="22"/>
      <c r="L78" s="22"/>
      <c r="M78" s="22"/>
      <c r="N78" s="22"/>
      <c r="O78" s="22"/>
      <c r="P78" s="31"/>
      <c r="Q78" s="15">
        <f>IF('dop_uslug (2)'!$K78="стирка",price_dop!$B$4,IF('dop_uslug (2)'!$K78="посуда",price_dop!$B$5,price_dop!$C$4))</f>
        <v>0</v>
      </c>
      <c r="R78" s="34">
        <f>IF('dop_uslug (2)'!$L78="стирка",price_dop!$B$4,IF('dop_uslug (2)'!$L78="посуда",price_dop!$B$5,price_dop!$C$4))</f>
        <v>0</v>
      </c>
      <c r="S78" s="15">
        <f>Таблица24[[#This Row],[доп.услуга1]]+Таблица24[[#This Row],[доп.услуга2]]</f>
        <v>0</v>
      </c>
      <c r="T78"/>
    </row>
    <row r="79" spans="1:20" ht="15.75" thickBot="1">
      <c r="A79" s="2" t="e">
        <f>Таблица1[[#This Row],[№]]</f>
        <v>#VALUE!</v>
      </c>
      <c r="B79" s="2" t="e">
        <f>Таблица1[[#This Row],[Фамилия]]</f>
        <v>#VALUE!</v>
      </c>
      <c r="C79" s="2" t="e">
        <f>Таблица1[[#This Row],[Имя]]</f>
        <v>#VALUE!</v>
      </c>
      <c r="D79" s="2" t="e">
        <f>Таблица1[[#This Row],[Отчество]]</f>
        <v>#VALUE!</v>
      </c>
      <c r="E79" s="2" t="e">
        <f>Таблица1[[#This Row],[адрес]]</f>
        <v>#VALUE!</v>
      </c>
      <c r="F79" s="10" t="e">
        <f>Таблица1[[#This Row],[дата          заказа]]</f>
        <v>#VALUE!</v>
      </c>
      <c r="G79" s="2" t="e">
        <f>Таблица1[[#This Row],[тип           помещения]]</f>
        <v>#VALUE!</v>
      </c>
      <c r="H79" s="22"/>
      <c r="I79" s="32"/>
      <c r="J79" s="20"/>
      <c r="K79" s="22"/>
      <c r="L79" s="22"/>
      <c r="M79" s="22"/>
      <c r="N79" s="22"/>
      <c r="O79" s="22"/>
      <c r="P79" s="31"/>
      <c r="Q79" s="15">
        <f>IF('dop_uslug (2)'!$K79="стирка",price_dop!$B$4,IF('dop_uslug (2)'!$K79="посуда",price_dop!$B$5,price_dop!$C$4))</f>
        <v>0</v>
      </c>
      <c r="R79" s="34">
        <f>IF('dop_uslug (2)'!$L79="стирка",price_dop!$B$4,IF('dop_uslug (2)'!$L79="посуда",price_dop!$B$5,price_dop!$C$4))</f>
        <v>0</v>
      </c>
      <c r="S79" s="15">
        <f>Таблица24[[#This Row],[доп.услуга1]]+Таблица24[[#This Row],[доп.услуга2]]</f>
        <v>0</v>
      </c>
      <c r="T79"/>
    </row>
    <row r="80" spans="1:20" ht="15.75" thickBot="1">
      <c r="A80" s="2" t="e">
        <f>Таблица1[[#This Row],[№]]</f>
        <v>#VALUE!</v>
      </c>
      <c r="B80" s="2" t="e">
        <f>Таблица1[[#This Row],[Фамилия]]</f>
        <v>#VALUE!</v>
      </c>
      <c r="C80" s="2" t="e">
        <f>Таблица1[[#This Row],[Имя]]</f>
        <v>#VALUE!</v>
      </c>
      <c r="D80" s="2" t="e">
        <f>Таблица1[[#This Row],[Отчество]]</f>
        <v>#VALUE!</v>
      </c>
      <c r="E80" s="2" t="e">
        <f>Таблица1[[#This Row],[адрес]]</f>
        <v>#VALUE!</v>
      </c>
      <c r="F80" s="10" t="e">
        <f>Таблица1[[#This Row],[дата          заказа]]</f>
        <v>#VALUE!</v>
      </c>
      <c r="G80" s="2" t="e">
        <f>Таблица1[[#This Row],[тип           помещения]]</f>
        <v>#VALUE!</v>
      </c>
      <c r="H80" s="22"/>
      <c r="I80" s="32"/>
      <c r="J80" s="20"/>
      <c r="K80" s="22"/>
      <c r="L80" s="22"/>
      <c r="M80" s="22"/>
      <c r="N80" s="22"/>
      <c r="O80" s="22"/>
      <c r="P80" s="31"/>
      <c r="Q80" s="15">
        <f>IF('dop_uslug (2)'!$K80="стирка",price_dop!$B$4,IF('dop_uslug (2)'!$K80="посуда",price_dop!$B$5,price_dop!$C$4))</f>
        <v>0</v>
      </c>
      <c r="R80" s="34">
        <f>IF('dop_uslug (2)'!$L80="стирка",price_dop!$B$4,IF('dop_uslug (2)'!$L80="посуда",price_dop!$B$5,price_dop!$C$4))</f>
        <v>0</v>
      </c>
      <c r="S80" s="15">
        <f>Таблица24[[#This Row],[доп.услуга1]]+Таблица24[[#This Row],[доп.услуга2]]</f>
        <v>0</v>
      </c>
      <c r="T80"/>
    </row>
    <row r="81" spans="1:20" ht="15.75" thickBot="1">
      <c r="A81" s="2" t="e">
        <f>Таблица1[[#This Row],[№]]</f>
        <v>#VALUE!</v>
      </c>
      <c r="B81" s="2" t="e">
        <f>Таблица1[[#This Row],[Фамилия]]</f>
        <v>#VALUE!</v>
      </c>
      <c r="C81" s="2" t="e">
        <f>Таблица1[[#This Row],[Имя]]</f>
        <v>#VALUE!</v>
      </c>
      <c r="D81" s="2" t="e">
        <f>Таблица1[[#This Row],[Отчество]]</f>
        <v>#VALUE!</v>
      </c>
      <c r="E81" s="2" t="e">
        <f>Таблица1[[#This Row],[адрес]]</f>
        <v>#VALUE!</v>
      </c>
      <c r="F81" s="10" t="e">
        <f>Таблица1[[#This Row],[дата          заказа]]</f>
        <v>#VALUE!</v>
      </c>
      <c r="G81" s="2" t="e">
        <f>Таблица1[[#This Row],[тип           помещения]]</f>
        <v>#VALUE!</v>
      </c>
      <c r="H81" s="22"/>
      <c r="I81" s="32"/>
      <c r="J81" s="20"/>
      <c r="K81" s="22"/>
      <c r="L81" s="22"/>
      <c r="M81" s="22"/>
      <c r="N81" s="22"/>
      <c r="O81" s="22"/>
      <c r="P81" s="31"/>
      <c r="Q81" s="15">
        <f>IF('dop_uslug (2)'!$K81="стирка",price_dop!$B$4,IF('dop_uslug (2)'!$K81="посуда",price_dop!$B$5,price_dop!$C$4))</f>
        <v>0</v>
      </c>
      <c r="R81" s="34">
        <f>IF('dop_uslug (2)'!$L81="стирка",price_dop!$B$4,IF('dop_uslug (2)'!$L81="посуда",price_dop!$B$5,price_dop!$C$4))</f>
        <v>0</v>
      </c>
      <c r="S81" s="15">
        <f>Таблица24[[#This Row],[доп.услуга1]]+Таблица24[[#This Row],[доп.услуга2]]</f>
        <v>0</v>
      </c>
      <c r="T81"/>
    </row>
    <row r="82" spans="1:20" ht="15.75" thickBot="1">
      <c r="A82" s="2" t="e">
        <f>Таблица1[[#This Row],[№]]</f>
        <v>#VALUE!</v>
      </c>
      <c r="B82" s="2" t="e">
        <f>Таблица1[[#This Row],[Фамилия]]</f>
        <v>#VALUE!</v>
      </c>
      <c r="C82" s="2" t="e">
        <f>Таблица1[[#This Row],[Имя]]</f>
        <v>#VALUE!</v>
      </c>
      <c r="D82" s="2" t="e">
        <f>Таблица1[[#This Row],[Отчество]]</f>
        <v>#VALUE!</v>
      </c>
      <c r="E82" s="2" t="e">
        <f>Таблица1[[#This Row],[адрес]]</f>
        <v>#VALUE!</v>
      </c>
      <c r="F82" s="10" t="e">
        <f>Таблица1[[#This Row],[дата          заказа]]</f>
        <v>#VALUE!</v>
      </c>
      <c r="G82" s="2" t="e">
        <f>Таблица1[[#This Row],[тип           помещения]]</f>
        <v>#VALUE!</v>
      </c>
      <c r="H82" s="22"/>
      <c r="I82" s="32"/>
      <c r="J82" s="20"/>
      <c r="K82" s="22"/>
      <c r="L82" s="22"/>
      <c r="M82" s="22"/>
      <c r="N82" s="22"/>
      <c r="O82" s="22"/>
      <c r="P82" s="31"/>
      <c r="Q82" s="15">
        <f>IF('dop_uslug (2)'!$K82="стирка",price_dop!$B$4,IF('dop_uslug (2)'!$K82="посуда",price_dop!$B$5,price_dop!$C$4))</f>
        <v>0</v>
      </c>
      <c r="R82" s="34">
        <f>IF('dop_uslug (2)'!$L82="стирка",price_dop!$B$4,IF('dop_uslug (2)'!$L82="посуда",price_dop!$B$5,price_dop!$C$4))</f>
        <v>0</v>
      </c>
      <c r="S82" s="15">
        <f>Таблица24[[#This Row],[доп.услуга1]]+Таблица24[[#This Row],[доп.услуга2]]</f>
        <v>0</v>
      </c>
      <c r="T82"/>
    </row>
    <row r="83" spans="1:20" ht="15.75" thickBot="1">
      <c r="A83" s="2" t="e">
        <f>Таблица1[[#This Row],[№]]</f>
        <v>#VALUE!</v>
      </c>
      <c r="B83" s="2" t="e">
        <f>Таблица1[[#This Row],[Фамилия]]</f>
        <v>#VALUE!</v>
      </c>
      <c r="C83" s="2" t="e">
        <f>Таблица1[[#This Row],[Имя]]</f>
        <v>#VALUE!</v>
      </c>
      <c r="D83" s="2" t="e">
        <f>Таблица1[[#This Row],[Отчество]]</f>
        <v>#VALUE!</v>
      </c>
      <c r="E83" s="2" t="e">
        <f>Таблица1[[#This Row],[адрес]]</f>
        <v>#VALUE!</v>
      </c>
      <c r="F83" s="10" t="e">
        <f>Таблица1[[#This Row],[дата          заказа]]</f>
        <v>#VALUE!</v>
      </c>
      <c r="G83" s="2" t="e">
        <f>Таблица1[[#This Row],[тип           помещения]]</f>
        <v>#VALUE!</v>
      </c>
      <c r="H83" s="22"/>
      <c r="I83" s="32"/>
      <c r="J83" s="20"/>
      <c r="K83" s="22"/>
      <c r="L83" s="22"/>
      <c r="M83" s="22"/>
      <c r="N83" s="22"/>
      <c r="O83" s="22"/>
      <c r="P83" s="31"/>
      <c r="Q83" s="15">
        <f>IF('dop_uslug (2)'!$K83="стирка",price_dop!$B$4,IF('dop_uslug (2)'!$K83="посуда",price_dop!$B$5,price_dop!$C$4))</f>
        <v>0</v>
      </c>
      <c r="R83" s="34">
        <f>IF('dop_uslug (2)'!$L83="стирка",price_dop!$B$4,IF('dop_uslug (2)'!$L83="посуда",price_dop!$B$5,price_dop!$C$4))</f>
        <v>0</v>
      </c>
      <c r="S83" s="15">
        <f>Таблица24[[#This Row],[доп.услуга1]]+Таблица24[[#This Row],[доп.услуга2]]</f>
        <v>0</v>
      </c>
      <c r="T83"/>
    </row>
    <row r="84" spans="1:20" ht="15.75" thickBot="1">
      <c r="A84" s="2" t="e">
        <f>Таблица1[[#This Row],[№]]</f>
        <v>#VALUE!</v>
      </c>
      <c r="B84" s="2" t="e">
        <f>Таблица1[[#This Row],[Фамилия]]</f>
        <v>#VALUE!</v>
      </c>
      <c r="C84" s="2" t="e">
        <f>Таблица1[[#This Row],[Имя]]</f>
        <v>#VALUE!</v>
      </c>
      <c r="D84" s="2" t="e">
        <f>Таблица1[[#This Row],[Отчество]]</f>
        <v>#VALUE!</v>
      </c>
      <c r="E84" s="2" t="e">
        <f>Таблица1[[#This Row],[адрес]]</f>
        <v>#VALUE!</v>
      </c>
      <c r="F84" s="10" t="e">
        <f>Таблица1[[#This Row],[дата          заказа]]</f>
        <v>#VALUE!</v>
      </c>
      <c r="G84" s="2" t="e">
        <f>Таблица1[[#This Row],[тип           помещения]]</f>
        <v>#VALUE!</v>
      </c>
      <c r="H84" s="22"/>
      <c r="I84" s="32"/>
      <c r="J84" s="20"/>
      <c r="K84" s="22"/>
      <c r="L84" s="22"/>
      <c r="M84" s="22"/>
      <c r="N84" s="22"/>
      <c r="O84" s="22"/>
      <c r="P84" s="31"/>
      <c r="Q84" s="15">
        <f>IF('dop_uslug (2)'!$K84="стирка",price_dop!$B$4,IF('dop_uslug (2)'!$K84="посуда",price_dop!$B$5,price_dop!$C$4))</f>
        <v>0</v>
      </c>
      <c r="R84" s="34">
        <f>IF('dop_uslug (2)'!$L84="стирка",price_dop!$B$4,IF('dop_uslug (2)'!$L84="посуда",price_dop!$B$5,price_dop!$C$4))</f>
        <v>0</v>
      </c>
      <c r="S84" s="15">
        <f>Таблица24[[#This Row],[доп.услуга1]]+Таблица24[[#This Row],[доп.услуга2]]</f>
        <v>0</v>
      </c>
      <c r="T84"/>
    </row>
    <row r="85" spans="1:20" ht="15.75" thickBot="1">
      <c r="A85" s="2" t="e">
        <f>Таблица1[[#This Row],[№]]</f>
        <v>#VALUE!</v>
      </c>
      <c r="B85" s="2" t="e">
        <f>Таблица1[[#This Row],[Фамилия]]</f>
        <v>#VALUE!</v>
      </c>
      <c r="C85" s="2" t="e">
        <f>Таблица1[[#This Row],[Имя]]</f>
        <v>#VALUE!</v>
      </c>
      <c r="D85" s="2" t="e">
        <f>Таблица1[[#This Row],[Отчество]]</f>
        <v>#VALUE!</v>
      </c>
      <c r="E85" s="2" t="e">
        <f>Таблица1[[#This Row],[адрес]]</f>
        <v>#VALUE!</v>
      </c>
      <c r="F85" s="10" t="e">
        <f>Таблица1[[#This Row],[дата          заказа]]</f>
        <v>#VALUE!</v>
      </c>
      <c r="G85" s="2" t="e">
        <f>Таблица1[[#This Row],[тип           помещения]]</f>
        <v>#VALUE!</v>
      </c>
      <c r="H85" s="22"/>
      <c r="I85" s="32"/>
      <c r="J85" s="20"/>
      <c r="K85" s="22"/>
      <c r="L85" s="22"/>
      <c r="M85" s="22"/>
      <c r="N85" s="22"/>
      <c r="O85" s="22"/>
      <c r="P85" s="31"/>
      <c r="Q85" s="15">
        <f>IF('dop_uslug (2)'!$K85="стирка",price_dop!$B$4,IF('dop_uslug (2)'!$K85="посуда",price_dop!$B$5,price_dop!$C$4))</f>
        <v>0</v>
      </c>
      <c r="R85" s="34">
        <f>IF('dop_uslug (2)'!$L85="стирка",price_dop!$B$4,IF('dop_uslug (2)'!$L85="посуда",price_dop!$B$5,price_dop!$C$4))</f>
        <v>0</v>
      </c>
      <c r="S85" s="15">
        <f>Таблица24[[#This Row],[доп.услуга1]]+Таблица24[[#This Row],[доп.услуга2]]</f>
        <v>0</v>
      </c>
      <c r="T85"/>
    </row>
    <row r="86" spans="1:20" ht="15.75" thickBot="1">
      <c r="A86" s="2" t="e">
        <f>Таблица1[[#This Row],[№]]</f>
        <v>#VALUE!</v>
      </c>
      <c r="B86" s="2" t="e">
        <f>Таблица1[[#This Row],[Фамилия]]</f>
        <v>#VALUE!</v>
      </c>
      <c r="C86" s="2" t="e">
        <f>Таблица1[[#This Row],[Имя]]</f>
        <v>#VALUE!</v>
      </c>
      <c r="D86" s="2" t="e">
        <f>Таблица1[[#This Row],[Отчество]]</f>
        <v>#VALUE!</v>
      </c>
      <c r="E86" s="2" t="e">
        <f>Таблица1[[#This Row],[адрес]]</f>
        <v>#VALUE!</v>
      </c>
      <c r="F86" s="10" t="e">
        <f>Таблица1[[#This Row],[дата          заказа]]</f>
        <v>#VALUE!</v>
      </c>
      <c r="G86" s="2" t="e">
        <f>Таблица1[[#This Row],[тип           помещения]]</f>
        <v>#VALUE!</v>
      </c>
      <c r="H86" s="22"/>
      <c r="I86" s="32"/>
      <c r="J86" s="20"/>
      <c r="K86" s="22"/>
      <c r="L86" s="22"/>
      <c r="M86" s="22"/>
      <c r="N86" s="22"/>
      <c r="O86" s="22"/>
      <c r="P86" s="31"/>
      <c r="Q86" s="15">
        <f>IF('dop_uslug (2)'!$K86="стирка",price_dop!$B$4,IF('dop_uslug (2)'!$K86="посуда",price_dop!$B$5,price_dop!$C$4))</f>
        <v>0</v>
      </c>
      <c r="R86" s="34">
        <f>IF('dop_uslug (2)'!$L86="стирка",price_dop!$B$4,IF('dop_uslug (2)'!$L86="посуда",price_dop!$B$5,price_dop!$C$4))</f>
        <v>0</v>
      </c>
      <c r="S86" s="15">
        <f>Таблица24[[#This Row],[доп.услуга1]]+Таблица24[[#This Row],[доп.услуга2]]</f>
        <v>0</v>
      </c>
      <c r="T86"/>
    </row>
    <row r="87" spans="1:20" ht="15.75" thickBot="1">
      <c r="A87" s="2" t="e">
        <f>Таблица1[[#This Row],[№]]</f>
        <v>#VALUE!</v>
      </c>
      <c r="B87" s="2" t="e">
        <f>Таблица1[[#This Row],[Фамилия]]</f>
        <v>#VALUE!</v>
      </c>
      <c r="C87" s="2" t="e">
        <f>Таблица1[[#This Row],[Имя]]</f>
        <v>#VALUE!</v>
      </c>
      <c r="D87" s="2" t="e">
        <f>Таблица1[[#This Row],[Отчество]]</f>
        <v>#VALUE!</v>
      </c>
      <c r="E87" s="2" t="e">
        <f>Таблица1[[#This Row],[адрес]]</f>
        <v>#VALUE!</v>
      </c>
      <c r="F87" s="10" t="e">
        <f>Таблица1[[#This Row],[дата          заказа]]</f>
        <v>#VALUE!</v>
      </c>
      <c r="G87" s="2" t="e">
        <f>Таблица1[[#This Row],[тип           помещения]]</f>
        <v>#VALUE!</v>
      </c>
      <c r="H87" s="22"/>
      <c r="I87" s="32"/>
      <c r="J87" s="20"/>
      <c r="K87" s="22"/>
      <c r="L87" s="22"/>
      <c r="M87" s="22"/>
      <c r="N87" s="22"/>
      <c r="O87" s="22"/>
      <c r="P87" s="31"/>
      <c r="Q87" s="15">
        <f>IF('dop_uslug (2)'!$K87="стирка",price_dop!$B$4,IF('dop_uslug (2)'!$K87="посуда",price_dop!$B$5,price_dop!$C$4))</f>
        <v>0</v>
      </c>
      <c r="R87" s="34">
        <f>IF('dop_uslug (2)'!$L87="стирка",price_dop!$B$4,IF('dop_uslug (2)'!$L87="посуда",price_dop!$B$5,price_dop!$C$4))</f>
        <v>0</v>
      </c>
      <c r="S87" s="15">
        <f>Таблица24[[#This Row],[доп.услуга1]]+Таблица24[[#This Row],[доп.услуга2]]</f>
        <v>0</v>
      </c>
      <c r="T87"/>
    </row>
    <row r="88" spans="1:20" ht="15.75" thickBot="1">
      <c r="A88" s="2" t="e">
        <f>Таблица1[[#This Row],[№]]</f>
        <v>#VALUE!</v>
      </c>
      <c r="B88" s="2" t="e">
        <f>Таблица1[[#This Row],[Фамилия]]</f>
        <v>#VALUE!</v>
      </c>
      <c r="C88" s="2" t="e">
        <f>Таблица1[[#This Row],[Имя]]</f>
        <v>#VALUE!</v>
      </c>
      <c r="D88" s="2" t="e">
        <f>Таблица1[[#This Row],[Отчество]]</f>
        <v>#VALUE!</v>
      </c>
      <c r="E88" s="2" t="e">
        <f>Таблица1[[#This Row],[адрес]]</f>
        <v>#VALUE!</v>
      </c>
      <c r="F88" s="10" t="e">
        <f>Таблица1[[#This Row],[дата          заказа]]</f>
        <v>#VALUE!</v>
      </c>
      <c r="G88" s="2" t="e">
        <f>Таблица1[[#This Row],[тип           помещения]]</f>
        <v>#VALUE!</v>
      </c>
      <c r="H88" s="22"/>
      <c r="I88" s="32"/>
      <c r="J88" s="20"/>
      <c r="K88" s="22"/>
      <c r="L88" s="22"/>
      <c r="M88" s="22"/>
      <c r="N88" s="22"/>
      <c r="O88" s="22"/>
      <c r="P88" s="31"/>
      <c r="Q88" s="15">
        <f>IF('dop_uslug (2)'!$K88="стирка",price_dop!$B$4,IF('dop_uslug (2)'!$K88="посуда",price_dop!$B$5,price_dop!$C$4))</f>
        <v>0</v>
      </c>
      <c r="R88" s="34">
        <f>IF('dop_uslug (2)'!$L88="стирка",price_dop!$B$4,IF('dop_uslug (2)'!$L88="посуда",price_dop!$B$5,price_dop!$C$4))</f>
        <v>0</v>
      </c>
      <c r="S88" s="15">
        <f>Таблица24[[#This Row],[доп.услуга1]]+Таблица24[[#This Row],[доп.услуга2]]</f>
        <v>0</v>
      </c>
      <c r="T88"/>
    </row>
    <row r="89" spans="1:20" ht="15.75" thickBot="1">
      <c r="A89" s="2" t="e">
        <f>Таблица1[[#This Row],[№]]</f>
        <v>#VALUE!</v>
      </c>
      <c r="B89" s="2" t="e">
        <f>Таблица1[[#This Row],[Фамилия]]</f>
        <v>#VALUE!</v>
      </c>
      <c r="C89" s="2" t="e">
        <f>Таблица1[[#This Row],[Имя]]</f>
        <v>#VALUE!</v>
      </c>
      <c r="D89" s="2" t="e">
        <f>Таблица1[[#This Row],[Отчество]]</f>
        <v>#VALUE!</v>
      </c>
      <c r="E89" s="2" t="e">
        <f>Таблица1[[#This Row],[адрес]]</f>
        <v>#VALUE!</v>
      </c>
      <c r="F89" s="10" t="e">
        <f>Таблица1[[#This Row],[дата          заказа]]</f>
        <v>#VALUE!</v>
      </c>
      <c r="G89" s="2" t="e">
        <f>Таблица1[[#This Row],[тип           помещения]]</f>
        <v>#VALUE!</v>
      </c>
      <c r="H89" s="22"/>
      <c r="I89" s="32"/>
      <c r="J89" s="20"/>
      <c r="K89" s="22"/>
      <c r="L89" s="22"/>
      <c r="M89" s="22"/>
      <c r="N89" s="22"/>
      <c r="O89" s="22"/>
      <c r="P89" s="31"/>
      <c r="Q89" s="15">
        <f>IF('dop_uslug (2)'!$K89="стирка",price_dop!$B$4,IF('dop_uslug (2)'!$K89="посуда",price_dop!$B$5,price_dop!$C$4))</f>
        <v>0</v>
      </c>
      <c r="R89" s="34">
        <f>IF('dop_uslug (2)'!$L89="стирка",price_dop!$B$4,IF('dop_uslug (2)'!$L89="посуда",price_dop!$B$5,price_dop!$C$4))</f>
        <v>0</v>
      </c>
      <c r="S89" s="15">
        <f>Таблица24[[#This Row],[доп.услуга1]]+Таблица24[[#This Row],[доп.услуга2]]</f>
        <v>0</v>
      </c>
      <c r="T89"/>
    </row>
    <row r="90" spans="1:20" ht="15.75" thickBot="1">
      <c r="A90" s="2" t="e">
        <f>Таблица1[[#This Row],[№]]</f>
        <v>#VALUE!</v>
      </c>
      <c r="B90" s="2" t="e">
        <f>Таблица1[[#This Row],[Фамилия]]</f>
        <v>#VALUE!</v>
      </c>
      <c r="C90" s="2" t="e">
        <f>Таблица1[[#This Row],[Имя]]</f>
        <v>#VALUE!</v>
      </c>
      <c r="D90" s="2" t="e">
        <f>Таблица1[[#This Row],[Отчество]]</f>
        <v>#VALUE!</v>
      </c>
      <c r="E90" s="2" t="e">
        <f>Таблица1[[#This Row],[адрес]]</f>
        <v>#VALUE!</v>
      </c>
      <c r="F90" s="10" t="e">
        <f>Таблица1[[#This Row],[дата          заказа]]</f>
        <v>#VALUE!</v>
      </c>
      <c r="G90" s="2" t="e">
        <f>Таблица1[[#This Row],[тип           помещения]]</f>
        <v>#VALUE!</v>
      </c>
      <c r="H90" s="22"/>
      <c r="I90" s="32"/>
      <c r="J90" s="20"/>
      <c r="K90" s="22"/>
      <c r="L90" s="22"/>
      <c r="M90" s="22"/>
      <c r="N90" s="22"/>
      <c r="O90" s="22"/>
      <c r="P90" s="31"/>
      <c r="Q90" s="15">
        <f>IF('dop_uslug (2)'!$K90="стирка",price_dop!$B$4,IF('dop_uslug (2)'!$K90="посуда",price_dop!$B$5,price_dop!$C$4))</f>
        <v>0</v>
      </c>
      <c r="R90" s="34">
        <f>IF('dop_uslug (2)'!$L90="стирка",price_dop!$B$4,IF('dop_uslug (2)'!$L90="посуда",price_dop!$B$5,price_dop!$C$4))</f>
        <v>0</v>
      </c>
      <c r="S90" s="15">
        <f>Таблица24[[#This Row],[доп.услуга1]]+Таблица24[[#This Row],[доп.услуга2]]</f>
        <v>0</v>
      </c>
      <c r="T90"/>
    </row>
    <row r="91" spans="1:20" ht="15.75" thickBot="1">
      <c r="A91" s="2" t="e">
        <f>Таблица1[[#This Row],[№]]</f>
        <v>#VALUE!</v>
      </c>
      <c r="B91" s="2" t="e">
        <f>Таблица1[[#This Row],[Фамилия]]</f>
        <v>#VALUE!</v>
      </c>
      <c r="C91" s="2" t="e">
        <f>Таблица1[[#This Row],[Имя]]</f>
        <v>#VALUE!</v>
      </c>
      <c r="D91" s="2" t="e">
        <f>Таблица1[[#This Row],[Отчество]]</f>
        <v>#VALUE!</v>
      </c>
      <c r="E91" s="2" t="e">
        <f>Таблица1[[#This Row],[адрес]]</f>
        <v>#VALUE!</v>
      </c>
      <c r="F91" s="10" t="e">
        <f>Таблица1[[#This Row],[дата          заказа]]</f>
        <v>#VALUE!</v>
      </c>
      <c r="G91" s="2" t="e">
        <f>Таблица1[[#This Row],[тип           помещения]]</f>
        <v>#VALUE!</v>
      </c>
      <c r="H91" s="22"/>
      <c r="I91" s="32"/>
      <c r="J91" s="20"/>
      <c r="K91" s="22"/>
      <c r="L91" s="22"/>
      <c r="M91" s="22"/>
      <c r="N91" s="22"/>
      <c r="O91" s="22"/>
      <c r="P91" s="31"/>
      <c r="Q91" s="15">
        <f>IF('dop_uslug (2)'!$K91="стирка",price_dop!$B$4,IF('dop_uslug (2)'!$K91="посуда",price_dop!$B$5,price_dop!$C$4))</f>
        <v>0</v>
      </c>
      <c r="R91" s="34">
        <f>IF('dop_uslug (2)'!$L91="стирка",price_dop!$B$4,IF('dop_uslug (2)'!$L91="посуда",price_dop!$B$5,price_dop!$C$4))</f>
        <v>0</v>
      </c>
      <c r="S91" s="15">
        <f>Таблица24[[#This Row],[доп.услуга1]]+Таблица24[[#This Row],[доп.услуга2]]</f>
        <v>0</v>
      </c>
      <c r="T91"/>
    </row>
    <row r="92" spans="1:20" ht="15.75" thickBot="1">
      <c r="A92" s="2" t="e">
        <f>Таблица1[[#This Row],[№]]</f>
        <v>#VALUE!</v>
      </c>
      <c r="B92" s="2" t="e">
        <f>Таблица1[[#This Row],[Фамилия]]</f>
        <v>#VALUE!</v>
      </c>
      <c r="C92" s="2" t="e">
        <f>Таблица1[[#This Row],[Имя]]</f>
        <v>#VALUE!</v>
      </c>
      <c r="D92" s="2" t="e">
        <f>Таблица1[[#This Row],[Отчество]]</f>
        <v>#VALUE!</v>
      </c>
      <c r="E92" s="2" t="e">
        <f>Таблица1[[#This Row],[адрес]]</f>
        <v>#VALUE!</v>
      </c>
      <c r="F92" s="10" t="e">
        <f>Таблица1[[#This Row],[дата          заказа]]</f>
        <v>#VALUE!</v>
      </c>
      <c r="G92" s="2" t="e">
        <f>Таблица1[[#This Row],[тип           помещения]]</f>
        <v>#VALUE!</v>
      </c>
      <c r="H92" s="22"/>
      <c r="I92" s="32"/>
      <c r="J92" s="20"/>
      <c r="K92" s="22"/>
      <c r="L92" s="22"/>
      <c r="M92" s="22"/>
      <c r="N92" s="22"/>
      <c r="O92" s="22"/>
      <c r="P92" s="31"/>
      <c r="Q92" s="15">
        <f>IF('dop_uslug (2)'!$K92="стирка",price_dop!$B$4,IF('dop_uslug (2)'!$K92="посуда",price_dop!$B$5,price_dop!$C$4))</f>
        <v>0</v>
      </c>
      <c r="R92" s="34">
        <f>IF('dop_uslug (2)'!$L92="стирка",price_dop!$B$4,IF('dop_uslug (2)'!$L92="посуда",price_dop!$B$5,price_dop!$C$4))</f>
        <v>0</v>
      </c>
      <c r="S92" s="15">
        <f>Таблица24[[#This Row],[доп.услуга1]]+Таблица24[[#This Row],[доп.услуга2]]</f>
        <v>0</v>
      </c>
      <c r="T92"/>
    </row>
    <row r="93" spans="1:20" ht="15.75" thickBot="1">
      <c r="A93" s="2" t="e">
        <f>Таблица1[[#This Row],[№]]</f>
        <v>#VALUE!</v>
      </c>
      <c r="B93" s="2" t="e">
        <f>Таблица1[[#This Row],[Фамилия]]</f>
        <v>#VALUE!</v>
      </c>
      <c r="C93" s="2" t="e">
        <f>Таблица1[[#This Row],[Имя]]</f>
        <v>#VALUE!</v>
      </c>
      <c r="D93" s="2" t="e">
        <f>Таблица1[[#This Row],[Отчество]]</f>
        <v>#VALUE!</v>
      </c>
      <c r="E93" s="2" t="e">
        <f>Таблица1[[#This Row],[адрес]]</f>
        <v>#VALUE!</v>
      </c>
      <c r="F93" s="10" t="e">
        <f>Таблица1[[#This Row],[дата          заказа]]</f>
        <v>#VALUE!</v>
      </c>
      <c r="G93" s="2" t="e">
        <f>Таблица1[[#This Row],[тип           помещения]]</f>
        <v>#VALUE!</v>
      </c>
      <c r="H93" s="22"/>
      <c r="I93" s="32"/>
      <c r="J93" s="20"/>
      <c r="K93" s="22"/>
      <c r="L93" s="22"/>
      <c r="M93" s="22"/>
      <c r="N93" s="22"/>
      <c r="O93" s="22"/>
      <c r="P93" s="31"/>
      <c r="Q93" s="15">
        <f>IF('dop_uslug (2)'!$K93="стирка",price_dop!$B$4,IF('dop_uslug (2)'!$K93="посуда",price_dop!$B$5,price_dop!$C$4))</f>
        <v>0</v>
      </c>
      <c r="R93" s="34">
        <f>IF('dop_uslug (2)'!$L93="стирка",price_dop!$B$4,IF('dop_uslug (2)'!$L93="посуда",price_dop!$B$5,price_dop!$C$4))</f>
        <v>0</v>
      </c>
      <c r="S93" s="15">
        <f>Таблица24[[#This Row],[доп.услуга1]]+Таблица24[[#This Row],[доп.услуга2]]</f>
        <v>0</v>
      </c>
      <c r="T93"/>
    </row>
    <row r="94" spans="1:20" ht="15.75" thickBot="1">
      <c r="A94" s="2" t="e">
        <f>Таблица1[[#This Row],[№]]</f>
        <v>#VALUE!</v>
      </c>
      <c r="B94" s="2" t="e">
        <f>Таблица1[[#This Row],[Фамилия]]</f>
        <v>#VALUE!</v>
      </c>
      <c r="C94" s="2" t="e">
        <f>Таблица1[[#This Row],[Имя]]</f>
        <v>#VALUE!</v>
      </c>
      <c r="D94" s="2" t="e">
        <f>Таблица1[[#This Row],[Отчество]]</f>
        <v>#VALUE!</v>
      </c>
      <c r="E94" s="2" t="e">
        <f>Таблица1[[#This Row],[адрес]]</f>
        <v>#VALUE!</v>
      </c>
      <c r="F94" s="10" t="e">
        <f>Таблица1[[#This Row],[дата          заказа]]</f>
        <v>#VALUE!</v>
      </c>
      <c r="G94" s="2" t="e">
        <f>Таблица1[[#This Row],[тип           помещения]]</f>
        <v>#VALUE!</v>
      </c>
      <c r="H94" s="22"/>
      <c r="I94" s="32"/>
      <c r="J94" s="20"/>
      <c r="K94" s="22"/>
      <c r="L94" s="22"/>
      <c r="M94" s="22"/>
      <c r="N94" s="22"/>
      <c r="O94" s="22"/>
      <c r="P94" s="31"/>
      <c r="Q94" s="15">
        <f>IF('dop_uslug (2)'!$K94="стирка",price_dop!$B$4,IF('dop_uslug (2)'!$K94="посуда",price_dop!$B$5,price_dop!$C$4))</f>
        <v>0</v>
      </c>
      <c r="R94" s="34">
        <f>IF('dop_uslug (2)'!$L94="стирка",price_dop!$B$4,IF('dop_uslug (2)'!$L94="посуда",price_dop!$B$5,price_dop!$C$4))</f>
        <v>0</v>
      </c>
      <c r="S94" s="15">
        <f>Таблица24[[#This Row],[доп.услуга1]]+Таблица24[[#This Row],[доп.услуга2]]</f>
        <v>0</v>
      </c>
      <c r="T94"/>
    </row>
    <row r="95" spans="1:20" ht="15.75" thickBot="1">
      <c r="A95" s="2" t="e">
        <f>Таблица1[[#This Row],[№]]</f>
        <v>#VALUE!</v>
      </c>
      <c r="B95" s="2" t="e">
        <f>Таблица1[[#This Row],[Фамилия]]</f>
        <v>#VALUE!</v>
      </c>
      <c r="C95" s="2" t="e">
        <f>Таблица1[[#This Row],[Имя]]</f>
        <v>#VALUE!</v>
      </c>
      <c r="D95" s="2" t="e">
        <f>Таблица1[[#This Row],[Отчество]]</f>
        <v>#VALUE!</v>
      </c>
      <c r="E95" s="2" t="e">
        <f>Таблица1[[#This Row],[адрес]]</f>
        <v>#VALUE!</v>
      </c>
      <c r="F95" s="10" t="e">
        <f>Таблица1[[#This Row],[дата          заказа]]</f>
        <v>#VALUE!</v>
      </c>
      <c r="G95" s="2" t="e">
        <f>Таблица1[[#This Row],[тип           помещения]]</f>
        <v>#VALUE!</v>
      </c>
      <c r="H95" s="22"/>
      <c r="I95" s="32"/>
      <c r="J95" s="20"/>
      <c r="K95" s="22"/>
      <c r="L95" s="22"/>
      <c r="M95" s="22"/>
      <c r="N95" s="22"/>
      <c r="O95" s="22"/>
      <c r="P95" s="31"/>
      <c r="Q95" s="15">
        <f>IF('dop_uslug (2)'!$K95="стирка",price_dop!$B$4,IF('dop_uslug (2)'!$K95="посуда",price_dop!$B$5,price_dop!$C$4))</f>
        <v>0</v>
      </c>
      <c r="R95" s="34">
        <f>IF('dop_uslug (2)'!$L95="стирка",price_dop!$B$4,IF('dop_uslug (2)'!$L95="посуда",price_dop!$B$5,price_dop!$C$4))</f>
        <v>0</v>
      </c>
      <c r="S95" s="15">
        <f>Таблица24[[#This Row],[доп.услуга1]]+Таблица24[[#This Row],[доп.услуга2]]</f>
        <v>0</v>
      </c>
      <c r="T95"/>
    </row>
    <row r="96" spans="1:20" ht="15.75" thickBot="1">
      <c r="A96" s="2" t="e">
        <f>Таблица1[[#This Row],[№]]</f>
        <v>#VALUE!</v>
      </c>
      <c r="B96" s="2" t="e">
        <f>Таблица1[[#This Row],[Фамилия]]</f>
        <v>#VALUE!</v>
      </c>
      <c r="C96" s="2" t="e">
        <f>Таблица1[[#This Row],[Имя]]</f>
        <v>#VALUE!</v>
      </c>
      <c r="D96" s="2" t="e">
        <f>Таблица1[[#This Row],[Отчество]]</f>
        <v>#VALUE!</v>
      </c>
      <c r="E96" s="2" t="e">
        <f>Таблица1[[#This Row],[адрес]]</f>
        <v>#VALUE!</v>
      </c>
      <c r="F96" s="10" t="e">
        <f>Таблица1[[#This Row],[дата          заказа]]</f>
        <v>#VALUE!</v>
      </c>
      <c r="G96" s="2" t="e">
        <f>Таблица1[[#This Row],[тип           помещения]]</f>
        <v>#VALUE!</v>
      </c>
      <c r="H96" s="22"/>
      <c r="I96" s="32"/>
      <c r="J96" s="20"/>
      <c r="K96" s="22"/>
      <c r="L96" s="22"/>
      <c r="M96" s="22"/>
      <c r="N96" s="22"/>
      <c r="O96" s="22"/>
      <c r="P96" s="31"/>
      <c r="Q96" s="15">
        <f>IF('dop_uslug (2)'!$K96="стирка",price_dop!$B$4,IF('dop_uslug (2)'!$K96="посуда",price_dop!$B$5,price_dop!$C$4))</f>
        <v>0</v>
      </c>
      <c r="R96" s="34">
        <f>IF('dop_uslug (2)'!$L96="стирка",price_dop!$B$4,IF('dop_uslug (2)'!$L96="посуда",price_dop!$B$5,price_dop!$C$4))</f>
        <v>0</v>
      </c>
      <c r="S96" s="15">
        <f>Таблица24[[#This Row],[доп.услуга1]]+Таблица24[[#This Row],[доп.услуга2]]</f>
        <v>0</v>
      </c>
      <c r="T96"/>
    </row>
    <row r="97" spans="1:20" ht="15.75" thickBot="1">
      <c r="A97" s="2" t="e">
        <f>Таблица1[[#This Row],[№]]</f>
        <v>#VALUE!</v>
      </c>
      <c r="B97" s="2" t="e">
        <f>Таблица1[[#This Row],[Фамилия]]</f>
        <v>#VALUE!</v>
      </c>
      <c r="C97" s="2" t="e">
        <f>Таблица1[[#This Row],[Имя]]</f>
        <v>#VALUE!</v>
      </c>
      <c r="D97" s="2" t="e">
        <f>Таблица1[[#This Row],[Отчество]]</f>
        <v>#VALUE!</v>
      </c>
      <c r="E97" s="2" t="e">
        <f>Таблица1[[#This Row],[адрес]]</f>
        <v>#VALUE!</v>
      </c>
      <c r="F97" s="10" t="e">
        <f>Таблица1[[#This Row],[дата          заказа]]</f>
        <v>#VALUE!</v>
      </c>
      <c r="G97" s="2" t="e">
        <f>Таблица1[[#This Row],[тип           помещения]]</f>
        <v>#VALUE!</v>
      </c>
      <c r="H97" s="22"/>
      <c r="I97" s="32"/>
      <c r="J97" s="20"/>
      <c r="K97" s="22"/>
      <c r="L97" s="22"/>
      <c r="M97" s="22"/>
      <c r="N97" s="22"/>
      <c r="O97" s="22"/>
      <c r="P97" s="31"/>
      <c r="Q97" s="15">
        <f>IF('dop_uslug (2)'!$K97="стирка",price_dop!$B$4,IF('dop_uslug (2)'!$K97="посуда",price_dop!$B$5,price_dop!$C$4))</f>
        <v>0</v>
      </c>
      <c r="R97" s="34">
        <f>IF('dop_uslug (2)'!$L97="стирка",price_dop!$B$4,IF('dop_uslug (2)'!$L97="посуда",price_dop!$B$5,price_dop!$C$4))</f>
        <v>0</v>
      </c>
      <c r="S97" s="15">
        <f>Таблица24[[#This Row],[доп.услуга1]]+Таблица24[[#This Row],[доп.услуга2]]</f>
        <v>0</v>
      </c>
      <c r="T97"/>
    </row>
    <row r="98" spans="1:20" ht="15.75" thickBot="1">
      <c r="A98" s="2" t="e">
        <f>Таблица1[[#This Row],[№]]</f>
        <v>#VALUE!</v>
      </c>
      <c r="B98" s="2" t="e">
        <f>Таблица1[[#This Row],[Фамилия]]</f>
        <v>#VALUE!</v>
      </c>
      <c r="C98" s="2" t="e">
        <f>Таблица1[[#This Row],[Имя]]</f>
        <v>#VALUE!</v>
      </c>
      <c r="D98" s="2" t="e">
        <f>Таблица1[[#This Row],[Отчество]]</f>
        <v>#VALUE!</v>
      </c>
      <c r="E98" s="2" t="e">
        <f>Таблица1[[#This Row],[адрес]]</f>
        <v>#VALUE!</v>
      </c>
      <c r="F98" s="10" t="e">
        <f>Таблица1[[#This Row],[дата          заказа]]</f>
        <v>#VALUE!</v>
      </c>
      <c r="G98" s="2" t="e">
        <f>Таблица1[[#This Row],[тип           помещения]]</f>
        <v>#VALUE!</v>
      </c>
      <c r="H98" s="22"/>
      <c r="I98" s="32"/>
      <c r="J98" s="20"/>
      <c r="K98" s="22"/>
      <c r="L98" s="22"/>
      <c r="M98" s="22"/>
      <c r="N98" s="22"/>
      <c r="O98" s="22"/>
      <c r="P98" s="31"/>
      <c r="Q98" s="15">
        <f>IF('dop_uslug (2)'!$K98="стирка",price_dop!$B$4,IF('dop_uslug (2)'!$K98="посуда",price_dop!$B$5,price_dop!$C$4))</f>
        <v>0</v>
      </c>
      <c r="R98" s="34">
        <f>IF('dop_uslug (2)'!$L98="стирка",price_dop!$B$4,IF('dop_uslug (2)'!$L98="посуда",price_dop!$B$5,price_dop!$C$4))</f>
        <v>0</v>
      </c>
      <c r="S98" s="15">
        <f>Таблица24[[#This Row],[доп.услуга1]]+Таблица24[[#This Row],[доп.услуга2]]</f>
        <v>0</v>
      </c>
      <c r="T98"/>
    </row>
    <row r="99" spans="1:20" ht="15.75" thickBot="1">
      <c r="A99" s="2" t="e">
        <f>Таблица1[[#This Row],[№]]</f>
        <v>#VALUE!</v>
      </c>
      <c r="B99" s="2" t="e">
        <f>Таблица1[[#This Row],[Фамилия]]</f>
        <v>#VALUE!</v>
      </c>
      <c r="C99" s="2" t="e">
        <f>Таблица1[[#This Row],[Имя]]</f>
        <v>#VALUE!</v>
      </c>
      <c r="D99" s="2" t="e">
        <f>Таблица1[[#This Row],[Отчество]]</f>
        <v>#VALUE!</v>
      </c>
      <c r="E99" s="2" t="e">
        <f>Таблица1[[#This Row],[адрес]]</f>
        <v>#VALUE!</v>
      </c>
      <c r="F99" s="10" t="e">
        <f>Таблица1[[#This Row],[дата          заказа]]</f>
        <v>#VALUE!</v>
      </c>
      <c r="G99" s="2" t="e">
        <f>Таблица1[[#This Row],[тип           помещения]]</f>
        <v>#VALUE!</v>
      </c>
      <c r="H99" s="22"/>
      <c r="I99" s="32"/>
      <c r="J99" s="20"/>
      <c r="K99" s="22"/>
      <c r="L99" s="22"/>
      <c r="M99" s="22"/>
      <c r="N99" s="22"/>
      <c r="O99" s="22"/>
      <c r="P99" s="31"/>
      <c r="Q99" s="15">
        <f>IF('dop_uslug (2)'!$K99="стирка",price_dop!$B$4,IF('dop_uslug (2)'!$K99="посуда",price_dop!$B$5,price_dop!$C$4))</f>
        <v>0</v>
      </c>
      <c r="R99" s="34">
        <f>IF('dop_uslug (2)'!$L99="стирка",price_dop!$B$4,IF('dop_uslug (2)'!$L99="посуда",price_dop!$B$5,price_dop!$C$4))</f>
        <v>0</v>
      </c>
      <c r="S99" s="15">
        <f>Таблица24[[#This Row],[доп.услуга1]]+Таблица24[[#This Row],[доп.услуга2]]</f>
        <v>0</v>
      </c>
      <c r="T99"/>
    </row>
    <row r="100" spans="1:20" ht="15.75" thickBot="1">
      <c r="A100" s="2" t="e">
        <f>Таблица1[[#This Row],[№]]</f>
        <v>#VALUE!</v>
      </c>
      <c r="B100" s="2" t="e">
        <f>Таблица1[[#This Row],[Фамилия]]</f>
        <v>#VALUE!</v>
      </c>
      <c r="C100" s="2" t="e">
        <f>Таблица1[[#This Row],[Имя]]</f>
        <v>#VALUE!</v>
      </c>
      <c r="D100" s="2" t="e">
        <f>Таблица1[[#This Row],[Отчество]]</f>
        <v>#VALUE!</v>
      </c>
      <c r="E100" s="2" t="e">
        <f>Таблица1[[#This Row],[адрес]]</f>
        <v>#VALUE!</v>
      </c>
      <c r="F100" s="10" t="e">
        <f>Таблица1[[#This Row],[дата          заказа]]</f>
        <v>#VALUE!</v>
      </c>
      <c r="G100" s="2" t="e">
        <f>Таблица1[[#This Row],[тип           помещения]]</f>
        <v>#VALUE!</v>
      </c>
      <c r="H100" s="22"/>
      <c r="I100" s="32"/>
      <c r="J100" s="20"/>
      <c r="K100" s="22"/>
      <c r="L100" s="22"/>
      <c r="M100" s="22"/>
      <c r="N100" s="22"/>
      <c r="O100" s="22"/>
      <c r="P100" s="31"/>
      <c r="Q100" s="15">
        <f>IF('dop_uslug (2)'!$K100="стирка",price_dop!$B$4,IF('dop_uslug (2)'!$K100="посуда",price_dop!$B$5,price_dop!$C$4))</f>
        <v>0</v>
      </c>
      <c r="R100" s="34">
        <f>IF('dop_uslug (2)'!$L100="стирка",price_dop!$B$4,IF('dop_uslug (2)'!$L100="посуда",price_dop!$B$5,price_dop!$C$4))</f>
        <v>0</v>
      </c>
      <c r="S100" s="15">
        <f>Таблица24[[#This Row],[доп.услуга1]]+Таблица24[[#This Row],[доп.услуга2]]</f>
        <v>0</v>
      </c>
      <c r="T100"/>
    </row>
    <row r="101" spans="1:20" ht="15.75" thickBot="1">
      <c r="A101" s="2" t="e">
        <f>Таблица1[[#This Row],[№]]</f>
        <v>#VALUE!</v>
      </c>
      <c r="B101" s="2" t="e">
        <f>Таблица1[[#This Row],[Фамилия]]</f>
        <v>#VALUE!</v>
      </c>
      <c r="C101" s="2" t="e">
        <f>Таблица1[[#This Row],[Имя]]</f>
        <v>#VALUE!</v>
      </c>
      <c r="D101" s="2" t="e">
        <f>Таблица1[[#This Row],[Отчество]]</f>
        <v>#VALUE!</v>
      </c>
      <c r="E101" s="2" t="e">
        <f>Таблица1[[#This Row],[адрес]]</f>
        <v>#VALUE!</v>
      </c>
      <c r="F101" s="10" t="e">
        <f>Таблица1[[#This Row],[дата          заказа]]</f>
        <v>#VALUE!</v>
      </c>
      <c r="G101" s="2" t="e">
        <f>Таблица1[[#This Row],[тип           помещения]]</f>
        <v>#VALUE!</v>
      </c>
      <c r="H101" s="22"/>
      <c r="I101" s="32"/>
      <c r="J101" s="20"/>
      <c r="K101" s="22"/>
      <c r="L101" s="22"/>
      <c r="M101" s="22"/>
      <c r="N101" s="22"/>
      <c r="O101" s="22"/>
      <c r="P101" s="31"/>
      <c r="Q101" s="15">
        <f>IF('dop_uslug (2)'!$K101="стирка",price_dop!$B$4,IF('dop_uslug (2)'!$K101="посуда",price_dop!$B$5,price_dop!$C$4))</f>
        <v>0</v>
      </c>
      <c r="R101" s="34">
        <f>IF('dop_uslug (2)'!$L101="стирка",price_dop!$B$4,IF('dop_uslug (2)'!$L101="посуда",price_dop!$B$5,price_dop!$C$4))</f>
        <v>0</v>
      </c>
      <c r="S101" s="15">
        <f>Таблица24[[#This Row],[доп.услуга1]]+Таблица24[[#This Row],[доп.услуга2]]</f>
        <v>0</v>
      </c>
      <c r="T101"/>
    </row>
    <row r="102" spans="1:20" ht="15.75" thickBot="1">
      <c r="A102" s="2" t="e">
        <f>Таблица1[[#This Row],[№]]</f>
        <v>#VALUE!</v>
      </c>
      <c r="B102" s="2" t="e">
        <f>Таблица1[[#This Row],[Фамилия]]</f>
        <v>#VALUE!</v>
      </c>
      <c r="C102" s="2" t="e">
        <f>Таблица1[[#This Row],[Имя]]</f>
        <v>#VALUE!</v>
      </c>
      <c r="D102" s="2" t="e">
        <f>Таблица1[[#This Row],[Отчество]]</f>
        <v>#VALUE!</v>
      </c>
      <c r="E102" s="2" t="e">
        <f>Таблица1[[#This Row],[адрес]]</f>
        <v>#VALUE!</v>
      </c>
      <c r="F102" s="10" t="e">
        <f>Таблица1[[#This Row],[дата          заказа]]</f>
        <v>#VALUE!</v>
      </c>
      <c r="G102" s="2" t="e">
        <f>Таблица1[[#This Row],[тип           помещения]]</f>
        <v>#VALUE!</v>
      </c>
      <c r="H102" s="22"/>
      <c r="I102" s="32"/>
      <c r="J102" s="20"/>
      <c r="K102" s="22"/>
      <c r="L102" s="22"/>
      <c r="M102" s="22"/>
      <c r="N102" s="22"/>
      <c r="O102" s="22"/>
      <c r="P102" s="31"/>
      <c r="Q102" s="15">
        <f>IF('dop_uslug (2)'!$K102="стирка",price_dop!$B$4,IF('dop_uslug (2)'!$K102="посуда",price_dop!$B$5,price_dop!$C$4))</f>
        <v>0</v>
      </c>
      <c r="R102" s="34">
        <f>IF('dop_uslug (2)'!$L102="стирка",price_dop!$B$4,IF('dop_uslug (2)'!$L102="посуда",price_dop!$B$5,price_dop!$C$4))</f>
        <v>0</v>
      </c>
      <c r="S102" s="15">
        <f>Таблица24[[#This Row],[доп.услуга1]]+Таблица24[[#This Row],[доп.услуга2]]</f>
        <v>0</v>
      </c>
      <c r="T102"/>
    </row>
    <row r="103" spans="1:20" ht="15.75" thickBot="1">
      <c r="A103" s="2" t="e">
        <f>Таблица1[[#This Row],[№]]</f>
        <v>#VALUE!</v>
      </c>
      <c r="B103" s="2" t="e">
        <f>Таблица1[[#This Row],[Фамилия]]</f>
        <v>#VALUE!</v>
      </c>
      <c r="C103" s="2" t="e">
        <f>Таблица1[[#This Row],[Имя]]</f>
        <v>#VALUE!</v>
      </c>
      <c r="D103" s="2" t="e">
        <f>Таблица1[[#This Row],[Отчество]]</f>
        <v>#VALUE!</v>
      </c>
      <c r="E103" s="2" t="e">
        <f>Таблица1[[#This Row],[адрес]]</f>
        <v>#VALUE!</v>
      </c>
      <c r="F103" s="10" t="e">
        <f>Таблица1[[#This Row],[дата          заказа]]</f>
        <v>#VALUE!</v>
      </c>
      <c r="G103" s="2" t="e">
        <f>Таблица1[[#This Row],[тип           помещения]]</f>
        <v>#VALUE!</v>
      </c>
      <c r="H103" s="22"/>
      <c r="I103" s="32"/>
      <c r="J103" s="20"/>
      <c r="K103" s="22"/>
      <c r="L103" s="22"/>
      <c r="M103" s="22"/>
      <c r="N103" s="22"/>
      <c r="O103" s="22"/>
      <c r="P103" s="31"/>
      <c r="Q103" s="15">
        <f>IF('dop_uslug (2)'!$K103="стирка",price_dop!$B$4,IF('dop_uslug (2)'!$K103="посуда",price_dop!$B$5,price_dop!$C$4))</f>
        <v>0</v>
      </c>
      <c r="R103" s="34">
        <f>IF('dop_uslug (2)'!$L103="стирка",price_dop!$B$4,IF('dop_uslug (2)'!$L103="посуда",price_dop!$B$5,price_dop!$C$4))</f>
        <v>0</v>
      </c>
      <c r="S103" s="15">
        <f>Таблица24[[#This Row],[доп.услуга1]]+Таблица24[[#This Row],[доп.услуга2]]</f>
        <v>0</v>
      </c>
      <c r="T103"/>
    </row>
    <row r="104" spans="1:20" ht="15.75" thickBot="1">
      <c r="A104" s="2" t="e">
        <f>Таблица1[[#This Row],[№]]</f>
        <v>#VALUE!</v>
      </c>
      <c r="B104" s="2" t="e">
        <f>Таблица1[[#This Row],[Фамилия]]</f>
        <v>#VALUE!</v>
      </c>
      <c r="C104" s="2" t="e">
        <f>Таблица1[[#This Row],[Имя]]</f>
        <v>#VALUE!</v>
      </c>
      <c r="D104" s="2" t="e">
        <f>Таблица1[[#This Row],[Отчество]]</f>
        <v>#VALUE!</v>
      </c>
      <c r="E104" s="2" t="e">
        <f>Таблица1[[#This Row],[адрес]]</f>
        <v>#VALUE!</v>
      </c>
      <c r="F104" s="10" t="e">
        <f>Таблица1[[#This Row],[дата          заказа]]</f>
        <v>#VALUE!</v>
      </c>
      <c r="G104" s="2" t="e">
        <f>Таблица1[[#This Row],[тип           помещения]]</f>
        <v>#VALUE!</v>
      </c>
      <c r="H104" s="22"/>
      <c r="I104" s="32"/>
      <c r="J104" s="20"/>
      <c r="K104" s="22"/>
      <c r="L104" s="22"/>
      <c r="M104" s="22"/>
      <c r="N104" s="22"/>
      <c r="O104" s="22"/>
      <c r="P104" s="31"/>
      <c r="Q104" s="15">
        <f>IF('dop_uslug (2)'!$K104="стирка",price_dop!$B$4,IF('dop_uslug (2)'!$K104="посуда",price_dop!$B$5,price_dop!$C$4))</f>
        <v>0</v>
      </c>
      <c r="R104" s="34">
        <f>IF('dop_uslug (2)'!$L104="стирка",price_dop!$B$4,IF('dop_uslug (2)'!$L104="посуда",price_dop!$B$5,price_dop!$C$4))</f>
        <v>0</v>
      </c>
      <c r="S104" s="15">
        <f>Таблица24[[#This Row],[доп.услуга1]]+Таблица24[[#This Row],[доп.услуга2]]</f>
        <v>0</v>
      </c>
      <c r="T104"/>
    </row>
    <row r="105" spans="1:20" ht="15.75" thickBot="1">
      <c r="A105" s="2" t="e">
        <f>Таблица1[[#This Row],[№]]</f>
        <v>#VALUE!</v>
      </c>
      <c r="B105" s="2" t="e">
        <f>Таблица1[[#This Row],[Фамилия]]</f>
        <v>#VALUE!</v>
      </c>
      <c r="C105" s="2" t="e">
        <f>Таблица1[[#This Row],[Имя]]</f>
        <v>#VALUE!</v>
      </c>
      <c r="D105" s="2" t="e">
        <f>Таблица1[[#This Row],[Отчество]]</f>
        <v>#VALUE!</v>
      </c>
      <c r="E105" s="2" t="e">
        <f>Таблица1[[#This Row],[адрес]]</f>
        <v>#VALUE!</v>
      </c>
      <c r="F105" s="10" t="e">
        <f>Таблица1[[#This Row],[дата          заказа]]</f>
        <v>#VALUE!</v>
      </c>
      <c r="G105" s="2" t="e">
        <f>Таблица1[[#This Row],[тип           помещения]]</f>
        <v>#VALUE!</v>
      </c>
      <c r="H105" s="22"/>
      <c r="I105" s="32"/>
      <c r="J105" s="20"/>
      <c r="K105" s="22"/>
      <c r="L105" s="22"/>
      <c r="M105" s="22"/>
      <c r="N105" s="22"/>
      <c r="O105" s="22"/>
      <c r="P105" s="31"/>
      <c r="Q105" s="15">
        <f>IF('dop_uslug (2)'!$K105="стирка",price_dop!$B$4,IF('dop_uslug (2)'!$K105="посуда",price_dop!$B$5,price_dop!$C$4))</f>
        <v>0</v>
      </c>
      <c r="R105" s="34">
        <f>IF('dop_uslug (2)'!$L105="стирка",price_dop!$B$4,IF('dop_uslug (2)'!$L105="посуда",price_dop!$B$5,price_dop!$C$4))</f>
        <v>0</v>
      </c>
      <c r="S105" s="15">
        <f>Таблица24[[#This Row],[доп.услуга1]]+Таблица24[[#This Row],[доп.услуга2]]</f>
        <v>0</v>
      </c>
      <c r="T105"/>
    </row>
    <row r="106" spans="1:20" ht="15.75" thickBot="1">
      <c r="A106" s="2" t="e">
        <f>Таблица1[[#This Row],[№]]</f>
        <v>#VALUE!</v>
      </c>
      <c r="B106" s="2" t="e">
        <f>Таблица1[[#This Row],[Фамилия]]</f>
        <v>#VALUE!</v>
      </c>
      <c r="C106" s="2" t="e">
        <f>Таблица1[[#This Row],[Имя]]</f>
        <v>#VALUE!</v>
      </c>
      <c r="D106" s="2" t="e">
        <f>Таблица1[[#This Row],[Отчество]]</f>
        <v>#VALUE!</v>
      </c>
      <c r="E106" s="2" t="e">
        <f>Таблица1[[#This Row],[адрес]]</f>
        <v>#VALUE!</v>
      </c>
      <c r="F106" s="10" t="e">
        <f>Таблица1[[#This Row],[дата          заказа]]</f>
        <v>#VALUE!</v>
      </c>
      <c r="G106" s="2" t="e">
        <f>Таблица1[[#This Row],[тип           помещения]]</f>
        <v>#VALUE!</v>
      </c>
      <c r="H106" s="22"/>
      <c r="I106" s="32"/>
      <c r="J106" s="20"/>
      <c r="K106" s="22"/>
      <c r="L106" s="22"/>
      <c r="M106" s="22"/>
      <c r="N106" s="22"/>
      <c r="O106" s="22"/>
      <c r="P106" s="31"/>
      <c r="Q106" s="15">
        <f>IF('dop_uslug (2)'!$K106="стирка",price_dop!$B$4,IF('dop_uslug (2)'!$K106="посуда",price_dop!$B$5,price_dop!$C$4))</f>
        <v>0</v>
      </c>
      <c r="R106" s="34">
        <f>IF('dop_uslug (2)'!$L106="стирка",price_dop!$B$4,IF('dop_uslug (2)'!$L106="посуда",price_dop!$B$5,price_dop!$C$4))</f>
        <v>0</v>
      </c>
      <c r="S106" s="15">
        <f>Таблица24[[#This Row],[доп.услуга1]]+Таблица24[[#This Row],[доп.услуга2]]</f>
        <v>0</v>
      </c>
      <c r="T106"/>
    </row>
    <row r="107" spans="1:20" ht="15.75" thickBot="1">
      <c r="A107" s="2" t="e">
        <f>Таблица1[[#This Row],[№]]</f>
        <v>#VALUE!</v>
      </c>
      <c r="B107" s="2" t="e">
        <f>Таблица1[[#This Row],[Фамилия]]</f>
        <v>#VALUE!</v>
      </c>
      <c r="C107" s="2" t="e">
        <f>Таблица1[[#This Row],[Имя]]</f>
        <v>#VALUE!</v>
      </c>
      <c r="D107" s="2" t="e">
        <f>Таблица1[[#This Row],[Отчество]]</f>
        <v>#VALUE!</v>
      </c>
      <c r="E107" s="2" t="e">
        <f>Таблица1[[#This Row],[адрес]]</f>
        <v>#VALUE!</v>
      </c>
      <c r="F107" s="10" t="e">
        <f>Таблица1[[#This Row],[дата          заказа]]</f>
        <v>#VALUE!</v>
      </c>
      <c r="G107" s="2" t="e">
        <f>Таблица1[[#This Row],[тип           помещения]]</f>
        <v>#VALUE!</v>
      </c>
      <c r="H107" s="22"/>
      <c r="I107" s="32"/>
      <c r="J107" s="20"/>
      <c r="K107" s="22"/>
      <c r="L107" s="22"/>
      <c r="M107" s="22"/>
      <c r="N107" s="22"/>
      <c r="O107" s="22"/>
      <c r="P107" s="31"/>
      <c r="Q107" s="15">
        <f>IF('dop_uslug (2)'!$K107="стирка",price_dop!$B$4,IF('dop_uslug (2)'!$K107="посуда",price_dop!$B$5,price_dop!$C$4))</f>
        <v>0</v>
      </c>
      <c r="R107" s="34">
        <f>IF('dop_uslug (2)'!$L107="стирка",price_dop!$B$4,IF('dop_uslug (2)'!$L107="посуда",price_dop!$B$5,price_dop!$C$4))</f>
        <v>0</v>
      </c>
      <c r="S107" s="15">
        <f>Таблица24[[#This Row],[доп.услуга1]]+Таблица24[[#This Row],[доп.услуга2]]</f>
        <v>0</v>
      </c>
      <c r="T107"/>
    </row>
    <row r="108" spans="1:20" ht="15.75" thickBot="1">
      <c r="A108" s="2" t="e">
        <f>Таблица1[[#This Row],[№]]</f>
        <v>#VALUE!</v>
      </c>
      <c r="B108" s="2" t="e">
        <f>Таблица1[[#This Row],[Фамилия]]</f>
        <v>#VALUE!</v>
      </c>
      <c r="C108" s="2" t="e">
        <f>Таблица1[[#This Row],[Имя]]</f>
        <v>#VALUE!</v>
      </c>
      <c r="D108" s="2" t="e">
        <f>Таблица1[[#This Row],[Отчество]]</f>
        <v>#VALUE!</v>
      </c>
      <c r="E108" s="2" t="e">
        <f>Таблица1[[#This Row],[адрес]]</f>
        <v>#VALUE!</v>
      </c>
      <c r="F108" s="10" t="e">
        <f>Таблица1[[#This Row],[дата          заказа]]</f>
        <v>#VALUE!</v>
      </c>
      <c r="G108" s="2" t="e">
        <f>Таблица1[[#This Row],[тип           помещения]]</f>
        <v>#VALUE!</v>
      </c>
      <c r="H108" s="22"/>
      <c r="I108" s="32"/>
      <c r="J108" s="20"/>
      <c r="K108" s="22"/>
      <c r="L108" s="22"/>
      <c r="M108" s="22"/>
      <c r="N108" s="22"/>
      <c r="O108" s="22"/>
      <c r="P108" s="31"/>
      <c r="Q108" s="15">
        <f>IF('dop_uslug (2)'!$K108="стирка",price_dop!$B$4,IF('dop_uslug (2)'!$K108="посуда",price_dop!$B$5,price_dop!$C$4))</f>
        <v>0</v>
      </c>
      <c r="R108" s="34">
        <f>IF('dop_uslug (2)'!$L108="стирка",price_dop!$B$4,IF('dop_uslug (2)'!$L108="посуда",price_dop!$B$5,price_dop!$C$4))</f>
        <v>0</v>
      </c>
      <c r="S108" s="15">
        <f>Таблица24[[#This Row],[доп.услуга1]]+Таблица24[[#This Row],[доп.услуга2]]</f>
        <v>0</v>
      </c>
      <c r="T108"/>
    </row>
    <row r="109" spans="1:20" ht="15.75" thickBot="1">
      <c r="A109" s="2" t="e">
        <f>Таблица1[[#This Row],[№]]</f>
        <v>#VALUE!</v>
      </c>
      <c r="B109" s="2" t="e">
        <f>Таблица1[[#This Row],[Фамилия]]</f>
        <v>#VALUE!</v>
      </c>
      <c r="C109" s="2" t="e">
        <f>Таблица1[[#This Row],[Имя]]</f>
        <v>#VALUE!</v>
      </c>
      <c r="D109" s="2" t="e">
        <f>Таблица1[[#This Row],[Отчество]]</f>
        <v>#VALUE!</v>
      </c>
      <c r="E109" s="2" t="e">
        <f>Таблица1[[#This Row],[адрес]]</f>
        <v>#VALUE!</v>
      </c>
      <c r="F109" s="10" t="e">
        <f>Таблица1[[#This Row],[дата          заказа]]</f>
        <v>#VALUE!</v>
      </c>
      <c r="G109" s="2" t="e">
        <f>Таблица1[[#This Row],[тип           помещения]]</f>
        <v>#VALUE!</v>
      </c>
      <c r="H109" s="22"/>
      <c r="I109" s="32"/>
      <c r="J109" s="20"/>
      <c r="K109" s="22"/>
      <c r="L109" s="22"/>
      <c r="M109" s="22"/>
      <c r="N109" s="22"/>
      <c r="O109" s="22"/>
      <c r="P109" s="31"/>
      <c r="Q109" s="15">
        <f>IF('dop_uslug (2)'!$K109="стирка",price_dop!$B$4,IF('dop_uslug (2)'!$K109="посуда",price_dop!$B$5,price_dop!$C$4))</f>
        <v>0</v>
      </c>
      <c r="R109" s="34">
        <f>IF('dop_uslug (2)'!$L109="стирка",price_dop!$B$4,IF('dop_uslug (2)'!$L109="посуда",price_dop!$B$5,price_dop!$C$4))</f>
        <v>0</v>
      </c>
      <c r="S109" s="15">
        <f>Таблица24[[#This Row],[доп.услуга1]]+Таблица24[[#This Row],[доп.услуга2]]</f>
        <v>0</v>
      </c>
      <c r="T109"/>
    </row>
    <row r="110" spans="1:20" ht="15.75" thickBot="1">
      <c r="A110" s="2" t="e">
        <f>Таблица1[[#This Row],[№]]</f>
        <v>#VALUE!</v>
      </c>
      <c r="B110" s="2" t="e">
        <f>Таблица1[[#This Row],[Фамилия]]</f>
        <v>#VALUE!</v>
      </c>
      <c r="C110" s="2" t="e">
        <f>Таблица1[[#This Row],[Имя]]</f>
        <v>#VALUE!</v>
      </c>
      <c r="D110" s="2" t="e">
        <f>Таблица1[[#This Row],[Отчество]]</f>
        <v>#VALUE!</v>
      </c>
      <c r="E110" s="2" t="e">
        <f>Таблица1[[#This Row],[адрес]]</f>
        <v>#VALUE!</v>
      </c>
      <c r="F110" s="10" t="e">
        <f>Таблица1[[#This Row],[дата          заказа]]</f>
        <v>#VALUE!</v>
      </c>
      <c r="G110" s="2" t="e">
        <f>Таблица1[[#This Row],[тип           помещения]]</f>
        <v>#VALUE!</v>
      </c>
      <c r="H110" s="22"/>
      <c r="I110" s="32"/>
      <c r="J110" s="20"/>
      <c r="K110" s="22"/>
      <c r="L110" s="22"/>
      <c r="M110" s="22"/>
      <c r="N110" s="22"/>
      <c r="O110" s="22"/>
      <c r="P110" s="31"/>
      <c r="Q110" s="15">
        <f>IF('dop_uslug (2)'!$K110="стирка",price_dop!$B$4,IF('dop_uslug (2)'!$K110="посуда",price_dop!$B$5,price_dop!$C$4))</f>
        <v>0</v>
      </c>
      <c r="R110" s="35">
        <f>IF('dop_uslug (2)'!$L110="стирка",price_dop!$B$4,IF('dop_uslug (2)'!$L110="посуда",price_dop!$B$5,price_dop!$C$4))</f>
        <v>0</v>
      </c>
      <c r="S110" s="15">
        <f>Таблица24[[#This Row],[доп.услуга1]]+Таблица24[[#This Row],[доп.услуга2]]</f>
        <v>0</v>
      </c>
      <c r="T110"/>
    </row>
  </sheetData>
  <dataValidations count="4">
    <dataValidation type="list" showInputMessage="1" showErrorMessage="1" sqref="H2:H110">
      <formula1>formula!$F$2:$F$4</formula1>
    </dataValidation>
    <dataValidation type="list" showInputMessage="1" showErrorMessage="1" sqref="O2:O110">
      <formula1>formula!$G$2:$G$5</formula1>
    </dataValidation>
    <dataValidation type="list" showInputMessage="1" showErrorMessage="1" sqref="K2:N110">
      <formula1>formula!$D$2:$D$4</formula1>
    </dataValidation>
    <dataValidation type="list" showInputMessage="1" showErrorMessage="1" sqref="J2:J110">
      <formula1>formula!$E$2:$E$4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test</vt:lpstr>
      <vt:lpstr>dop_uslug</vt:lpstr>
      <vt:lpstr>price_dop</vt:lpstr>
      <vt:lpstr>price_kvart</vt:lpstr>
      <vt:lpstr>price_home</vt:lpstr>
      <vt:lpstr>formula</vt:lpstr>
      <vt:lpstr>card</vt:lpstr>
      <vt:lpstr>инф</vt:lpstr>
      <vt:lpstr>dop_uslug (2)</vt:lpstr>
      <vt:lpstr>test!клиент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2016-04-02T07:42:10Z</dcterms:modified>
</cp:coreProperties>
</file>