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babenkov\Desktop\Согласование Стоимости\"/>
    </mc:Choice>
  </mc:AlternateContent>
  <bookViews>
    <workbookView xWindow="0" yWindow="0" windowWidth="22620" windowHeight="11070" activeTab="1"/>
  </bookViews>
  <sheets>
    <sheet name="Сводная" sheetId="1" r:id="rId1"/>
    <sheet name="Лист5 (2)" sheetId="3" r:id="rId2"/>
    <sheet name="Лист1" sheetId="2" r:id="rId3"/>
  </sheets>
  <definedNames>
    <definedName name="_xlnm.Print_Titles" localSheetId="1">'Лист5 (2)'!$3:$3</definedName>
    <definedName name="_xlnm.Print_Titles" localSheetId="0">Сводная!$3:$3</definedName>
    <definedName name="_xlnm.Print_Area" localSheetId="1">'Лист5 (2)'!$A$1:$R$93</definedName>
    <definedName name="_xlnm.Print_Area" localSheetId="0">Сводная!$A$1:$R$93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6" i="3" l="1"/>
  <c r="P85" i="3"/>
  <c r="P93" i="3" l="1"/>
  <c r="O93" i="3"/>
  <c r="N93" i="3"/>
  <c r="J93" i="3"/>
  <c r="P92" i="3"/>
  <c r="O92" i="3"/>
  <c r="N92" i="3"/>
  <c r="J92" i="3"/>
  <c r="P91" i="3"/>
  <c r="O91" i="3"/>
  <c r="N91" i="3"/>
  <c r="J91" i="3"/>
  <c r="P90" i="3"/>
  <c r="O90" i="3"/>
  <c r="N90" i="3"/>
  <c r="J90" i="3"/>
  <c r="P89" i="3"/>
  <c r="O89" i="3"/>
  <c r="N89" i="3"/>
  <c r="J89" i="3"/>
  <c r="P88" i="3"/>
  <c r="O88" i="3"/>
  <c r="N88" i="3"/>
  <c r="J88" i="3"/>
  <c r="P87" i="3"/>
  <c r="O87" i="3"/>
  <c r="N87" i="3"/>
  <c r="J87" i="3"/>
  <c r="R86" i="3"/>
  <c r="O86" i="3"/>
  <c r="N86" i="3"/>
  <c r="J86" i="3"/>
  <c r="R85" i="3"/>
  <c r="N85" i="3"/>
  <c r="J85" i="3"/>
  <c r="O85" i="3" s="1"/>
  <c r="P84" i="3"/>
  <c r="R84" i="3" s="1"/>
  <c r="J84" i="3"/>
  <c r="O84" i="3" s="1"/>
  <c r="P83" i="3"/>
  <c r="R83" i="3" s="1"/>
  <c r="J83" i="3"/>
  <c r="O83" i="3" s="1"/>
  <c r="P82" i="3"/>
  <c r="R82" i="3" s="1"/>
  <c r="J82" i="3"/>
  <c r="O82" i="3" s="1"/>
  <c r="P81" i="3"/>
  <c r="R81" i="3" s="1"/>
  <c r="J81" i="3"/>
  <c r="O81" i="3" s="1"/>
  <c r="P80" i="3"/>
  <c r="R80" i="3" s="1"/>
  <c r="J80" i="3"/>
  <c r="O80" i="3" s="1"/>
  <c r="P79" i="3"/>
  <c r="R79" i="3" s="1"/>
  <c r="J79" i="3"/>
  <c r="O79" i="3" s="1"/>
  <c r="R78" i="3"/>
  <c r="P78" i="3"/>
  <c r="J78" i="3"/>
  <c r="O78" i="3" s="1"/>
  <c r="P77" i="3"/>
  <c r="R77" i="3" s="1"/>
  <c r="J77" i="3"/>
  <c r="O77" i="3" s="1"/>
  <c r="P76" i="3"/>
  <c r="R76" i="3" s="1"/>
  <c r="J76" i="3"/>
  <c r="O76" i="3" s="1"/>
  <c r="P75" i="3"/>
  <c r="R75" i="3" s="1"/>
  <c r="J75" i="3"/>
  <c r="O75" i="3" s="1"/>
  <c r="R74" i="3"/>
  <c r="P74" i="3"/>
  <c r="J74" i="3"/>
  <c r="O74" i="3" s="1"/>
  <c r="P73" i="3"/>
  <c r="R73" i="3" s="1"/>
  <c r="J73" i="3"/>
  <c r="O73" i="3" s="1"/>
  <c r="P72" i="3"/>
  <c r="R72" i="3" s="1"/>
  <c r="J72" i="3"/>
  <c r="O72" i="3" s="1"/>
  <c r="R71" i="3"/>
  <c r="P71" i="3"/>
  <c r="N71" i="3"/>
  <c r="J71" i="3"/>
  <c r="O71" i="3" s="1"/>
  <c r="R70" i="3"/>
  <c r="P70" i="3"/>
  <c r="O70" i="3"/>
  <c r="N70" i="3"/>
  <c r="J70" i="3"/>
  <c r="P69" i="3"/>
  <c r="R69" i="3" s="1"/>
  <c r="O69" i="3"/>
  <c r="N69" i="3"/>
  <c r="J69" i="3"/>
  <c r="P68" i="3"/>
  <c r="R68" i="3" s="1"/>
  <c r="N68" i="3"/>
  <c r="J68" i="3"/>
  <c r="O68" i="3" s="1"/>
  <c r="R67" i="3"/>
  <c r="P67" i="3"/>
  <c r="N67" i="3"/>
  <c r="J67" i="3"/>
  <c r="O67" i="3" s="1"/>
  <c r="R66" i="3"/>
  <c r="P66" i="3"/>
  <c r="O66" i="3"/>
  <c r="N66" i="3"/>
  <c r="J66" i="3"/>
  <c r="P65" i="3"/>
  <c r="R65" i="3" s="1"/>
  <c r="O65" i="3"/>
  <c r="N65" i="3"/>
  <c r="J65" i="3"/>
  <c r="R64" i="3"/>
  <c r="P64" i="3"/>
  <c r="N64" i="3"/>
  <c r="J64" i="3"/>
  <c r="O64" i="3" s="1"/>
  <c r="P63" i="3"/>
  <c r="R63" i="3" s="1"/>
  <c r="N63" i="3"/>
  <c r="J63" i="3"/>
  <c r="O63" i="3" s="1"/>
  <c r="P62" i="3"/>
  <c r="R62" i="3" s="1"/>
  <c r="O62" i="3"/>
  <c r="N62" i="3"/>
  <c r="J62" i="3"/>
  <c r="P61" i="3"/>
  <c r="R61" i="3" s="1"/>
  <c r="O61" i="3"/>
  <c r="N61" i="3"/>
  <c r="J61" i="3"/>
  <c r="P60" i="3"/>
  <c r="R60" i="3" s="1"/>
  <c r="N60" i="3"/>
  <c r="J60" i="3"/>
  <c r="O60" i="3" s="1"/>
  <c r="P59" i="3"/>
  <c r="R59" i="3" s="1"/>
  <c r="N59" i="3"/>
  <c r="J59" i="3"/>
  <c r="O59" i="3" s="1"/>
  <c r="R58" i="3"/>
  <c r="P58" i="3"/>
  <c r="O58" i="3"/>
  <c r="N58" i="3"/>
  <c r="L58" i="3"/>
  <c r="J58" i="3"/>
  <c r="R57" i="3"/>
  <c r="P57" i="3"/>
  <c r="L57" i="3"/>
  <c r="N57" i="3" s="1"/>
  <c r="J57" i="3"/>
  <c r="O57" i="3" s="1"/>
  <c r="R56" i="3"/>
  <c r="P56" i="3"/>
  <c r="O56" i="3"/>
  <c r="N56" i="3"/>
  <c r="L56" i="3"/>
  <c r="J56" i="3"/>
  <c r="R55" i="3"/>
  <c r="P55" i="3"/>
  <c r="L55" i="3"/>
  <c r="N55" i="3" s="1"/>
  <c r="J55" i="3"/>
  <c r="O55" i="3" s="1"/>
  <c r="R54" i="3"/>
  <c r="P54" i="3"/>
  <c r="O54" i="3"/>
  <c r="N54" i="3"/>
  <c r="L54" i="3"/>
  <c r="J54" i="3"/>
  <c r="R53" i="3"/>
  <c r="P53" i="3"/>
  <c r="L53" i="3"/>
  <c r="N53" i="3" s="1"/>
  <c r="J53" i="3"/>
  <c r="O53" i="3" s="1"/>
  <c r="R52" i="3"/>
  <c r="P52" i="3"/>
  <c r="O52" i="3"/>
  <c r="N52" i="3"/>
  <c r="J52" i="3"/>
  <c r="P51" i="3"/>
  <c r="R51" i="3" s="1"/>
  <c r="N51" i="3"/>
  <c r="L51" i="3"/>
  <c r="J51" i="3"/>
  <c r="O51" i="3" s="1"/>
  <c r="R50" i="3"/>
  <c r="P50" i="3"/>
  <c r="N50" i="3"/>
  <c r="L50" i="3"/>
  <c r="J50" i="3"/>
  <c r="O50" i="3" s="1"/>
  <c r="P49" i="3"/>
  <c r="R49" i="3" s="1"/>
  <c r="N49" i="3"/>
  <c r="L49" i="3"/>
  <c r="J49" i="3"/>
  <c r="O49" i="3" s="1"/>
  <c r="R48" i="3"/>
  <c r="P48" i="3"/>
  <c r="N48" i="3"/>
  <c r="L48" i="3"/>
  <c r="J48" i="3"/>
  <c r="O48" i="3" s="1"/>
  <c r="P47" i="3"/>
  <c r="R47" i="3" s="1"/>
  <c r="N47" i="3"/>
  <c r="L47" i="3"/>
  <c r="J47" i="3"/>
  <c r="O47" i="3" s="1"/>
  <c r="R46" i="3"/>
  <c r="P46" i="3"/>
  <c r="N46" i="3"/>
  <c r="L46" i="3"/>
  <c r="J46" i="3"/>
  <c r="O46" i="3" s="1"/>
  <c r="P45" i="3"/>
  <c r="R45" i="3" s="1"/>
  <c r="N45" i="3"/>
  <c r="L45" i="3"/>
  <c r="J45" i="3"/>
  <c r="O45" i="3" s="1"/>
  <c r="R44" i="3"/>
  <c r="P44" i="3"/>
  <c r="N44" i="3"/>
  <c r="L44" i="3"/>
  <c r="J44" i="3"/>
  <c r="O44" i="3" s="1"/>
  <c r="P43" i="3"/>
  <c r="R43" i="3" s="1"/>
  <c r="N43" i="3"/>
  <c r="L43" i="3"/>
  <c r="J43" i="3"/>
  <c r="O43" i="3" s="1"/>
  <c r="P42" i="3"/>
  <c r="R42" i="3" s="1"/>
  <c r="N42" i="3"/>
  <c r="L42" i="3"/>
  <c r="J42" i="3"/>
  <c r="O42" i="3" s="1"/>
  <c r="P41" i="3"/>
  <c r="R41" i="3" s="1"/>
  <c r="N41" i="3"/>
  <c r="L41" i="3"/>
  <c r="J41" i="3"/>
  <c r="O41" i="3" s="1"/>
  <c r="R40" i="3"/>
  <c r="P40" i="3"/>
  <c r="L40" i="3"/>
  <c r="J40" i="3"/>
  <c r="O40" i="3" s="1"/>
  <c r="R39" i="3"/>
  <c r="P39" i="3"/>
  <c r="O39" i="3"/>
  <c r="L39" i="3"/>
  <c r="J39" i="3"/>
  <c r="P38" i="3"/>
  <c r="R38" i="3" s="1"/>
  <c r="O38" i="3"/>
  <c r="L38" i="3"/>
  <c r="J38" i="3"/>
  <c r="P37" i="3"/>
  <c r="R37" i="3" s="1"/>
  <c r="L37" i="3"/>
  <c r="J37" i="3"/>
  <c r="O37" i="3" s="1"/>
  <c r="R36" i="3"/>
  <c r="P36" i="3"/>
  <c r="L36" i="3"/>
  <c r="J36" i="3"/>
  <c r="O36" i="3" s="1"/>
  <c r="R35" i="3"/>
  <c r="P35" i="3"/>
  <c r="L35" i="3"/>
  <c r="O35" i="3" s="1"/>
  <c r="J35" i="3"/>
  <c r="P34" i="3"/>
  <c r="R34" i="3" s="1"/>
  <c r="O34" i="3"/>
  <c r="L34" i="3"/>
  <c r="J34" i="3"/>
  <c r="P33" i="3"/>
  <c r="R33" i="3" s="1"/>
  <c r="L33" i="3"/>
  <c r="J33" i="3"/>
  <c r="O33" i="3" s="1"/>
  <c r="R32" i="3"/>
  <c r="P32" i="3"/>
  <c r="L32" i="3"/>
  <c r="J32" i="3"/>
  <c r="O32" i="3" s="1"/>
  <c r="R31" i="3"/>
  <c r="P31" i="3"/>
  <c r="L31" i="3"/>
  <c r="O31" i="3" s="1"/>
  <c r="J31" i="3"/>
  <c r="P30" i="3"/>
  <c r="R30" i="3" s="1"/>
  <c r="O30" i="3"/>
  <c r="L30" i="3"/>
  <c r="J30" i="3"/>
  <c r="P29" i="3"/>
  <c r="R29" i="3" s="1"/>
  <c r="L29" i="3"/>
  <c r="J29" i="3"/>
  <c r="O29" i="3" s="1"/>
  <c r="R28" i="3"/>
  <c r="P28" i="3"/>
  <c r="L28" i="3"/>
  <c r="J28" i="3"/>
  <c r="O28" i="3" s="1"/>
  <c r="R27" i="3"/>
  <c r="P27" i="3"/>
  <c r="L27" i="3"/>
  <c r="O27" i="3" s="1"/>
  <c r="J27" i="3"/>
  <c r="P26" i="3"/>
  <c r="R26" i="3" s="1"/>
  <c r="O26" i="3"/>
  <c r="L26" i="3"/>
  <c r="J26" i="3"/>
  <c r="P25" i="3"/>
  <c r="R25" i="3" s="1"/>
  <c r="L25" i="3"/>
  <c r="J25" i="3"/>
  <c r="O25" i="3" s="1"/>
  <c r="R24" i="3"/>
  <c r="P24" i="3"/>
  <c r="L24" i="3"/>
  <c r="J24" i="3"/>
  <c r="O24" i="3" s="1"/>
  <c r="R23" i="3"/>
  <c r="P23" i="3"/>
  <c r="L23" i="3"/>
  <c r="O23" i="3" s="1"/>
  <c r="J23" i="3"/>
  <c r="P22" i="3"/>
  <c r="R22" i="3" s="1"/>
  <c r="O22" i="3"/>
  <c r="L22" i="3"/>
  <c r="J22" i="3"/>
  <c r="P21" i="3"/>
  <c r="R21" i="3" s="1"/>
  <c r="L21" i="3"/>
  <c r="J21" i="3"/>
  <c r="O21" i="3" s="1"/>
  <c r="R20" i="3"/>
  <c r="P20" i="3"/>
  <c r="L20" i="3"/>
  <c r="J20" i="3"/>
  <c r="O20" i="3" s="1"/>
  <c r="R19" i="3"/>
  <c r="P19" i="3"/>
  <c r="L19" i="3"/>
  <c r="O19" i="3" s="1"/>
  <c r="J19" i="3"/>
  <c r="P18" i="3"/>
  <c r="R18" i="3" s="1"/>
  <c r="O18" i="3"/>
  <c r="L18" i="3"/>
  <c r="J18" i="3"/>
  <c r="P17" i="3"/>
  <c r="R17" i="3" s="1"/>
  <c r="L17" i="3"/>
  <c r="J17" i="3"/>
  <c r="O17" i="3" s="1"/>
  <c r="R16" i="3"/>
  <c r="P16" i="3"/>
  <c r="L16" i="3"/>
  <c r="J16" i="3"/>
  <c r="O16" i="3" s="1"/>
  <c r="R15" i="3"/>
  <c r="P15" i="3"/>
  <c r="L15" i="3"/>
  <c r="O15" i="3" s="1"/>
  <c r="J15" i="3"/>
  <c r="P14" i="3"/>
  <c r="R14" i="3" s="1"/>
  <c r="O14" i="3"/>
  <c r="L14" i="3"/>
  <c r="J14" i="3"/>
  <c r="P13" i="3"/>
  <c r="R13" i="3" s="1"/>
  <c r="L13" i="3"/>
  <c r="J13" i="3"/>
  <c r="O13" i="3" s="1"/>
  <c r="R12" i="3"/>
  <c r="P12" i="3"/>
  <c r="L12" i="3"/>
  <c r="J12" i="3"/>
  <c r="O12" i="3" s="1"/>
  <c r="R11" i="3"/>
  <c r="P11" i="3"/>
  <c r="L11" i="3"/>
  <c r="O11" i="3" s="1"/>
  <c r="J11" i="3"/>
  <c r="P10" i="3"/>
  <c r="R10" i="3" s="1"/>
  <c r="O10" i="3"/>
  <c r="L10" i="3"/>
  <c r="J10" i="3"/>
  <c r="P9" i="3"/>
  <c r="R9" i="3" s="1"/>
  <c r="L9" i="3"/>
  <c r="J9" i="3"/>
  <c r="O9" i="3" s="1"/>
  <c r="R8" i="3"/>
  <c r="P8" i="3"/>
  <c r="L8" i="3"/>
  <c r="J8" i="3"/>
  <c r="O8" i="3" s="1"/>
  <c r="R7" i="3"/>
  <c r="P7" i="3"/>
  <c r="L7" i="3"/>
  <c r="O7" i="3" s="1"/>
  <c r="J7" i="3"/>
  <c r="P6" i="3"/>
  <c r="R6" i="3" s="1"/>
  <c r="O6" i="3"/>
  <c r="L6" i="3"/>
  <c r="J6" i="3"/>
  <c r="P5" i="3"/>
  <c r="R5" i="3" s="1"/>
  <c r="L5" i="3"/>
  <c r="J5" i="3"/>
  <c r="O5" i="3" s="1"/>
  <c r="R4" i="3"/>
  <c r="P4" i="3"/>
  <c r="L4" i="3"/>
  <c r="J4" i="3"/>
  <c r="O4" i="3" s="1"/>
  <c r="P93" i="1" l="1"/>
  <c r="P92" i="1"/>
  <c r="P89" i="1"/>
  <c r="P87" i="1"/>
  <c r="P88" i="1"/>
  <c r="P58" i="1"/>
  <c r="P57" i="1"/>
  <c r="P56" i="1"/>
  <c r="P55" i="1"/>
  <c r="P54" i="1"/>
  <c r="P53" i="1"/>
  <c r="P52" i="1"/>
  <c r="P48" i="1"/>
  <c r="P44" i="1"/>
  <c r="P47" i="1"/>
  <c r="P46" i="1"/>
  <c r="P45" i="1"/>
  <c r="P41" i="1"/>
  <c r="P51" i="1"/>
  <c r="P50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P4" i="1"/>
  <c r="N87" i="1" l="1"/>
  <c r="N88" i="1"/>
  <c r="N89" i="1"/>
  <c r="N90" i="1"/>
  <c r="N91" i="1"/>
  <c r="N92" i="1"/>
  <c r="N93" i="1"/>
  <c r="J87" i="1"/>
  <c r="J88" i="1"/>
  <c r="J89" i="1"/>
  <c r="J90" i="1"/>
  <c r="J91" i="1"/>
  <c r="J92" i="1"/>
  <c r="J93" i="1"/>
  <c r="P90" i="1" l="1"/>
  <c r="P91" i="1"/>
  <c r="O87" i="1"/>
  <c r="O88" i="1"/>
  <c r="O89" i="1"/>
  <c r="O90" i="1"/>
  <c r="O91" i="1"/>
  <c r="O92" i="1"/>
  <c r="O93" i="1"/>
  <c r="L27" i="1" l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8" i="1"/>
  <c r="L29" i="1" l="1"/>
  <c r="L30" i="1"/>
  <c r="L31" i="1"/>
  <c r="L32" i="1"/>
  <c r="L33" i="1"/>
  <c r="L34" i="1"/>
  <c r="L35" i="1"/>
  <c r="L36" i="1"/>
  <c r="L37" i="1"/>
  <c r="L38" i="1"/>
  <c r="L39" i="1"/>
  <c r="L40" i="1"/>
  <c r="L28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4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O41" i="1" s="1"/>
  <c r="J42" i="1"/>
  <c r="O42" i="1" s="1"/>
  <c r="J43" i="1"/>
  <c r="O43" i="1" s="1"/>
  <c r="J44" i="1"/>
  <c r="O44" i="1" s="1"/>
  <c r="J45" i="1"/>
  <c r="O45" i="1" s="1"/>
  <c r="J46" i="1"/>
  <c r="O46" i="1" s="1"/>
  <c r="J47" i="1"/>
  <c r="O47" i="1" s="1"/>
  <c r="J48" i="1"/>
  <c r="O48" i="1" s="1"/>
  <c r="J49" i="1"/>
  <c r="O49" i="1" s="1"/>
  <c r="J50" i="1"/>
  <c r="O50" i="1" s="1"/>
  <c r="J51" i="1"/>
  <c r="O51" i="1" s="1"/>
  <c r="J52" i="1"/>
  <c r="O52" i="1" s="1"/>
  <c r="J53" i="1"/>
  <c r="O53" i="1" s="1"/>
  <c r="J54" i="1"/>
  <c r="O54" i="1" s="1"/>
  <c r="J55" i="1"/>
  <c r="O55" i="1" s="1"/>
  <c r="J56" i="1"/>
  <c r="O56" i="1" s="1"/>
  <c r="J57" i="1"/>
  <c r="O57" i="1" s="1"/>
  <c r="J58" i="1"/>
  <c r="O58" i="1" s="1"/>
  <c r="J59" i="1"/>
  <c r="O59" i="1" s="1"/>
  <c r="J60" i="1"/>
  <c r="O60" i="1" s="1"/>
  <c r="J61" i="1"/>
  <c r="O61" i="1" s="1"/>
  <c r="J62" i="1"/>
  <c r="O62" i="1" s="1"/>
  <c r="J63" i="1"/>
  <c r="O63" i="1" s="1"/>
  <c r="J64" i="1"/>
  <c r="O64" i="1" s="1"/>
  <c r="J65" i="1"/>
  <c r="O65" i="1" s="1"/>
  <c r="J66" i="1"/>
  <c r="O66" i="1" s="1"/>
  <c r="J67" i="1"/>
  <c r="O67" i="1" s="1"/>
  <c r="J68" i="1"/>
  <c r="O68" i="1" s="1"/>
  <c r="J69" i="1"/>
  <c r="O69" i="1" s="1"/>
  <c r="J70" i="1"/>
  <c r="O70" i="1" s="1"/>
  <c r="J71" i="1"/>
  <c r="O71" i="1" s="1"/>
  <c r="J72" i="1"/>
  <c r="O72" i="1" s="1"/>
  <c r="J73" i="1"/>
  <c r="O73" i="1" s="1"/>
  <c r="J74" i="1"/>
  <c r="O74" i="1" s="1"/>
  <c r="J75" i="1"/>
  <c r="O75" i="1" s="1"/>
  <c r="J76" i="1"/>
  <c r="O76" i="1" s="1"/>
  <c r="J77" i="1"/>
  <c r="O77" i="1" s="1"/>
  <c r="J78" i="1"/>
  <c r="O78" i="1" s="1"/>
  <c r="J79" i="1"/>
  <c r="O79" i="1" s="1"/>
  <c r="J80" i="1"/>
  <c r="O80" i="1" s="1"/>
  <c r="J81" i="1"/>
  <c r="O81" i="1" s="1"/>
  <c r="J82" i="1"/>
  <c r="O82" i="1" s="1"/>
  <c r="J83" i="1"/>
  <c r="O83" i="1" s="1"/>
  <c r="J84" i="1"/>
  <c r="O84" i="1" s="1"/>
  <c r="J85" i="1"/>
  <c r="O85" i="1" s="1"/>
  <c r="J86" i="1"/>
  <c r="O86" i="1" s="1"/>
  <c r="J4" i="1"/>
  <c r="O4" i="1" s="1"/>
  <c r="P78" i="1" l="1"/>
  <c r="P74" i="1"/>
  <c r="P71" i="1" l="1"/>
  <c r="P70" i="1"/>
  <c r="P65" i="1"/>
  <c r="P66" i="1"/>
  <c r="P67" i="1"/>
  <c r="P64" i="1"/>
  <c r="N86" i="1" l="1"/>
  <c r="N85" i="1"/>
  <c r="N61" i="1"/>
  <c r="N62" i="1"/>
  <c r="N63" i="1"/>
  <c r="N64" i="1"/>
  <c r="N65" i="1"/>
  <c r="N66" i="1"/>
  <c r="N67" i="1"/>
  <c r="N68" i="1"/>
  <c r="N69" i="1"/>
  <c r="N70" i="1"/>
  <c r="N71" i="1"/>
  <c r="P60" i="1"/>
  <c r="R60" i="1" s="1"/>
  <c r="P61" i="1"/>
  <c r="R61" i="1" s="1"/>
  <c r="P62" i="1"/>
  <c r="R62" i="1" s="1"/>
  <c r="P63" i="1"/>
  <c r="R63" i="1" s="1"/>
  <c r="R64" i="1"/>
  <c r="R65" i="1"/>
  <c r="R66" i="1"/>
  <c r="R67" i="1"/>
  <c r="P68" i="1"/>
  <c r="R68" i="1" s="1"/>
  <c r="P69" i="1"/>
  <c r="R69" i="1" s="1"/>
  <c r="R70" i="1"/>
  <c r="R71" i="1"/>
  <c r="P72" i="1"/>
  <c r="R72" i="1" s="1"/>
  <c r="P73" i="1"/>
  <c r="R73" i="1" s="1"/>
  <c r="R74" i="1"/>
  <c r="P75" i="1"/>
  <c r="R75" i="1" s="1"/>
  <c r="P76" i="1"/>
  <c r="R76" i="1" s="1"/>
  <c r="P77" i="1"/>
  <c r="R77" i="1" s="1"/>
  <c r="R78" i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59" i="1"/>
  <c r="R59" i="1" s="1"/>
  <c r="R56" i="1"/>
  <c r="R57" i="1"/>
  <c r="R58" i="1"/>
  <c r="R55" i="1"/>
  <c r="R54" i="1"/>
  <c r="R53" i="1"/>
  <c r="R52" i="1"/>
  <c r="R48" i="1"/>
  <c r="R51" i="1"/>
  <c r="R50" i="1"/>
  <c r="P49" i="1"/>
  <c r="R49" i="1" s="1"/>
  <c r="R41" i="1"/>
  <c r="P42" i="1"/>
  <c r="R42" i="1" s="1"/>
  <c r="R40" i="1"/>
  <c r="R27" i="1"/>
  <c r="R39" i="1"/>
  <c r="R38" i="1"/>
  <c r="R37" i="1"/>
  <c r="R36" i="1"/>
  <c r="R35" i="1"/>
  <c r="R34" i="1"/>
  <c r="R33" i="1"/>
  <c r="R32" i="1"/>
  <c r="R31" i="1"/>
  <c r="R30" i="1"/>
  <c r="R29" i="1"/>
  <c r="R28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4" i="1"/>
  <c r="R45" i="1" l="1"/>
  <c r="P43" i="1"/>
  <c r="R43" i="1" s="1"/>
  <c r="R46" i="1"/>
  <c r="R44" i="1"/>
  <c r="N42" i="1" l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41" i="1"/>
  <c r="R47" i="1"/>
</calcChain>
</file>

<file path=xl/sharedStrings.xml><?xml version="1.0" encoding="utf-8"?>
<sst xmlns="http://schemas.openxmlformats.org/spreadsheetml/2006/main" count="732" uniqueCount="171">
  <si>
    <t>№ п/п</t>
  </si>
  <si>
    <t>Дата отправки</t>
  </si>
  <si>
    <t>Порядковый №</t>
  </si>
  <si>
    <t>№ исх. С ком. Предложениями</t>
  </si>
  <si>
    <t>Позиции, отправленные на согласование стоимости</t>
  </si>
  <si>
    <t>Согласовывается больше 20 дней</t>
  </si>
  <si>
    <t>266530-В/65</t>
  </si>
  <si>
    <t>Основание дрос. П-обр. двойное КМТ-01.00.000</t>
  </si>
  <si>
    <t>Основание дрос. П-обр. один.прав. КМТ-02.00.000</t>
  </si>
  <si>
    <t>Основание дрос. П-обр. один.лев. КМТ-03.00.000</t>
  </si>
  <si>
    <t>Основание дрос. Г-обр. двойное КМТ-04.00.000</t>
  </si>
  <si>
    <t>Основание дрос. Г-обр. один. прав. КМТ-05.00.000</t>
  </si>
  <si>
    <t>Основание дрос. Г-обр. один. лев. КМТ-06.00.000</t>
  </si>
  <si>
    <t>Основание ПЯ П-обр. КМТ-19.00.000</t>
  </si>
  <si>
    <t>Основание дрос. И ПЯ П-обр. правое КМТ-23.00.000</t>
  </si>
  <si>
    <t>Основание дрос. И ПЯ П-обр. левое КМТ-24.00.000</t>
  </si>
  <si>
    <t>Основание ПЯ Г-обр. КМТ-20.00.000</t>
  </si>
  <si>
    <t>Основание светофора Г-обр. КМТ-07.00.000</t>
  </si>
  <si>
    <t>Площадка светофора КМТ-25.00.000</t>
  </si>
  <si>
    <t>Мачта L=1400 КМТ-09.00.000</t>
  </si>
  <si>
    <t>Мачта L=1800 КМТ-10.00.000</t>
  </si>
  <si>
    <t>Кронштейн СЯ-24, СЯ-42 ПП-9-3236-АТД</t>
  </si>
  <si>
    <t>Кронштейн курб. аппарата КМТ-45.00.000</t>
  </si>
  <si>
    <t>Кронштейн звонка оповест. сигн. КМТ-00.00.001</t>
  </si>
  <si>
    <t>Кронштейн крепления кабеля КМТ-46.00.000</t>
  </si>
  <si>
    <t>Шайба крепления кабеля КМТ-00.00.009</t>
  </si>
  <si>
    <t>Скоба крепления кабеля 3x2 КМТ-00.00.010</t>
  </si>
  <si>
    <t>Скоба крепления кабеля 4x2, 7x2 КМТ-00.00.011</t>
  </si>
  <si>
    <t>Скоба крепления кабеля от 10x2 КМТ-00.00.012</t>
  </si>
  <si>
    <t>Скоба крепления провода 2х120 КМТ-00.00.014</t>
  </si>
  <si>
    <t>Скоба крепления провода 4х120 КМТ-00.00.016</t>
  </si>
  <si>
    <t>Скоба крепления провода 1х120 КМТ-00.00.013</t>
  </si>
  <si>
    <t>Скоба крепления провода 3x120 ККС-1-00.00.002</t>
  </si>
  <si>
    <t>Скоба крепления провода 2х35 ККС-1-00.00.003</t>
  </si>
  <si>
    <t>Шина дросселя КМТ-00.00.018</t>
  </si>
  <si>
    <t>Подкладка изол. под дроссель КМТ-00.00.019</t>
  </si>
  <si>
    <t>Шпилька крепл. дросселя  (сборка) КМТ-26.00.000</t>
  </si>
  <si>
    <t>Рамка знаков РЦ на платформе КМТ-36.00.000</t>
  </si>
  <si>
    <t>Уголок знаков РЦ в тоннеле КМТ-37.00.000</t>
  </si>
  <si>
    <t>Кожух для кабелей 3х2; 4х2; 4х2,5 КМТ-47.00.000</t>
  </si>
  <si>
    <t>Кожух для кабелей от 7х2; от 7х2,5 КМТ-48.00.000</t>
  </si>
  <si>
    <t>Мост для водоотливного лотка L=900мм ККС-1/00.00.001</t>
  </si>
  <si>
    <t>Мост для водоотливного лотка L=400мм ККС-1/00.00.001-01</t>
  </si>
  <si>
    <t>266530-В/478</t>
  </si>
  <si>
    <t>Коробка с клеммником, БЗК-54-8</t>
  </si>
  <si>
    <t>Дверной доводчик, TS/83</t>
  </si>
  <si>
    <t>Металлорукав, РЗ-ЦХ-20</t>
  </si>
  <si>
    <t xml:space="preserve">Скоба металлическая, GN 20  </t>
  </si>
  <si>
    <t>Труба ПВХнг  гофрированная Д=20мм ПВХ (серия 9) ТУ 2247-008-47022248-2002, арт.91520</t>
  </si>
  <si>
    <t>Кабель-канал 40х25х2000мм (белый), арт.РКК-40-25</t>
  </si>
  <si>
    <t>Отвод 90-1-33,7х3.2-TS4 ГОСТ 17375-2001</t>
  </si>
  <si>
    <t>Шайба М8, ГОСТ 52646-2006</t>
  </si>
  <si>
    <t>Труба  Ф34х3,0;  ГОСТ 8734-75/ГОСТ 8733-87</t>
  </si>
  <si>
    <t xml:space="preserve">Грунт светло-серый, ГФ 021/ГОСТ 25129-82 </t>
  </si>
  <si>
    <t>Эмаль(цвет-жёлтый), ПФ 115/ГОСТ 6465-76</t>
  </si>
  <si>
    <t>Самоспасатель изолирующий, СПИ-20</t>
  </si>
  <si>
    <t>Корпус для установки модульных автоматических выключателей, IP54 12 мод. с клеммами РЕ и N для медного провода (на каждую PE/N: 2x25 мм2, 8x4 мм2)?KV1512</t>
  </si>
  <si>
    <t>Корпус для установки модульных автоматических выключателей, 3 мод., IP65 с клеммами РЕ и N для медного провода, (197x102x92), KV9103</t>
  </si>
  <si>
    <t>Рукав металлический Д=15мм, РЗ-ЦХ-15</t>
  </si>
  <si>
    <t>Труба стальная водогазопроводная Ду=40, ГОСТ 3262-75</t>
  </si>
  <si>
    <t>Хомут в сборе трубный.Хомут 1", арт.000004.</t>
  </si>
  <si>
    <t>Кабель-канал 20х10х2000мм (белый)арт.РКК-20х10</t>
  </si>
  <si>
    <t>Наконечник медный втулочный изолированный IKY 1x1,5/10</t>
  </si>
  <si>
    <t>Выключатель автоматический Iрасц.=6А(характеристика «С»), S 201-C6, арт.2СDS 251 001 R 0064</t>
  </si>
  <si>
    <t>% разницы</t>
  </si>
  <si>
    <t>Сводная таблица по согласованию стоимости оборудования и материалов, необходимых для строительства объектов Калининско-Солнцевской линии Московского метрополитена, участко работ от ст. "Парк Победы" до ст. "Раменки".</t>
  </si>
  <si>
    <t>Разница, руб.</t>
  </si>
  <si>
    <t>Количество рабочих дней до получения положительного ответа</t>
  </si>
  <si>
    <t>Технология безопасности</t>
  </si>
  <si>
    <t>Откуда</t>
  </si>
  <si>
    <t>Шифр расценки по ТСН</t>
  </si>
  <si>
    <t>1-21-5-874</t>
  </si>
  <si>
    <t>18-1-83</t>
  </si>
  <si>
    <t>1.21-5-435</t>
  </si>
  <si>
    <t>1.12-5-372</t>
  </si>
  <si>
    <t>1.1-1-3511</t>
  </si>
  <si>
    <t>1.12-11-1</t>
  </si>
  <si>
    <t>1.1-1-3549</t>
  </si>
  <si>
    <t>1.12-6-329</t>
  </si>
  <si>
    <t>1.1-1-165</t>
  </si>
  <si>
    <t>1.1-1-1577</t>
  </si>
  <si>
    <t>МКЭ-28=1539/4-1 от 17.09.14</t>
  </si>
  <si>
    <t>МКЭ-28-1395/4-1 от25.08.14</t>
  </si>
  <si>
    <t>1.21-5-433</t>
  </si>
  <si>
    <t>1.12-6-701</t>
  </si>
  <si>
    <t>1.12-2-1164</t>
  </si>
  <si>
    <t>1.1-1-283</t>
  </si>
  <si>
    <t>1.21-5-1037</t>
  </si>
  <si>
    <t>Цена по смете, руб/шт</t>
  </si>
  <si>
    <t>Письмо №МКЭ-28-441/3-1 от 28.6.2013г.</t>
  </si>
  <si>
    <t>Муфта концевая ПКВНтмОнг-3-400 с нак-ом НО-400-02</t>
  </si>
  <si>
    <t>Письмо №МКЭ-28-441/3-1 от 28.6.2013г</t>
  </si>
  <si>
    <t>Муфта концевая ПКВНтмОнг-3-500 с нак-ом НО-500-02</t>
  </si>
  <si>
    <t>Письмо №МКЭ-28-496/3-1 от 11.7.2013г.</t>
  </si>
  <si>
    <t>Муфта концевая ПКВНтмОнг-1-500 с нак-ом НО-500-02</t>
  </si>
  <si>
    <t>Письмо №МКЭ-28-1232/3-1 от 6.12.2013г.</t>
  </si>
  <si>
    <t>Концевая муфта термоусаживаемая 5ПКВтпнг-LS-в-150/240</t>
  </si>
  <si>
    <t>Письмо №МКЭ-28-1221/3-1 от 4.12.2013г</t>
  </si>
  <si>
    <t>Концевая муфта термоусаживаемая 5ПКВтпнг-LS-в-70/120</t>
  </si>
  <si>
    <t>Письмо №МКЭ-28-1221/3-1 от 4.12.2013г.</t>
  </si>
  <si>
    <t>Концевая муфта термоусаживаемая 5ПКВтпнг-LS-в-35/50</t>
  </si>
  <si>
    <t>21-5-1155</t>
  </si>
  <si>
    <t>Концевая муфта термоусаживаемая 4КВНтп-в-150/240</t>
  </si>
  <si>
    <t>Письмо №МКЭ-28-128/5-1 от 11.2.2015г</t>
  </si>
  <si>
    <t>Концевая муфта термоусаживаемая 4КВНтп-в-70/120</t>
  </si>
  <si>
    <t>Письмо №МКЭ-28-128/5-1 от 11.2.2015г.</t>
  </si>
  <si>
    <t>Концевая муфта термоусаживаемая 4КВНтп-в-25/50</t>
  </si>
  <si>
    <t>Письмо №МКЭ-28-1352/4-1 от 20.8.14г</t>
  </si>
  <si>
    <t>Наконечник винтовой типа "Лопатка" НО-400-02</t>
  </si>
  <si>
    <t>Наконечник винтовой типа "Лопатка" НО-500-02</t>
  </si>
  <si>
    <t>266530-В/604</t>
  </si>
  <si>
    <t>3 ЦЭМ</t>
  </si>
  <si>
    <t>2 ТБ</t>
  </si>
  <si>
    <t>1 МИР</t>
  </si>
  <si>
    <t>Коробка для сети освещения ОП – 1/1</t>
  </si>
  <si>
    <t>Коробка для сети освещения ОП – 11/1</t>
  </si>
  <si>
    <t>Коробка для сети освещения ОП – 22</t>
  </si>
  <si>
    <t>Коробка для сети освещения ОП – 22/2</t>
  </si>
  <si>
    <t>Коробка для сети освещения ОП – 2/2</t>
  </si>
  <si>
    <t>Коробка для сети освещения ОП – 3/3</t>
  </si>
  <si>
    <t>Коробка для сети освещения ОП – 33/3</t>
  </si>
  <si>
    <t>Коробка для сети освещения ОП – 33</t>
  </si>
  <si>
    <t>Коробка для сети освещения ОП – 4/4</t>
  </si>
  <si>
    <t>Коробка для сети освещения ОП – 44/4</t>
  </si>
  <si>
    <t>Коробка для сети освещения ОП – 22/11</t>
  </si>
  <si>
    <t>Коробка для сети освещения ОП – 22/1</t>
  </si>
  <si>
    <t>Коробка для сети освещения ОП – 44/42</t>
  </si>
  <si>
    <t>4 ТАТЭМ</t>
  </si>
  <si>
    <t>266530-В/603</t>
  </si>
  <si>
    <t>-</t>
  </si>
  <si>
    <t>266530-В/609</t>
  </si>
  <si>
    <t>1 067,79</t>
  </si>
  <si>
    <t>1 131,82</t>
  </si>
  <si>
    <t>4.08-187-06</t>
  </si>
  <si>
    <t>4.08-187-07</t>
  </si>
  <si>
    <t>5 ЦЭМ</t>
  </si>
  <si>
    <t>Минимальная цена из 3 ком.предложений (Рыночная стоимость), с НДС, руб.</t>
  </si>
  <si>
    <t>Примечание</t>
  </si>
  <si>
    <t>Дата Согласования/ответа из МИП</t>
  </si>
  <si>
    <t>цена МИП с учетом доставки</t>
  </si>
  <si>
    <t>Цена, утвержденная МИП с НДС, руб</t>
  </si>
  <si>
    <t>Минимальная цена из 3 ком.предложений БЕЗ НДС рабочий столбец</t>
  </si>
  <si>
    <t>Основание светофора П-обр. КМТ-08.00.000</t>
  </si>
  <si>
    <t xml:space="preserve">Предоставлен альтернативный поставщик по согласованной стоимости исх.1-187-14818/2016 от 28.03.16* </t>
  </si>
  <si>
    <t>Цена, утвержденная МИП без НДС, рабочий столбец, руб</t>
  </si>
  <si>
    <t>6 ЦЭМ</t>
  </si>
  <si>
    <t>266530-В/658</t>
  </si>
  <si>
    <t>1-1-562</t>
  </si>
  <si>
    <t>Доска асбоцементная 1200х800х10</t>
  </si>
  <si>
    <t>ЗАО"МПО Электромонтаж"К2010</t>
  </si>
  <si>
    <t>Коробка ответвительная для трубных проводок, взрывозащищённая ККА-25</t>
  </si>
  <si>
    <t>21-5-753</t>
  </si>
  <si>
    <t>Швеллер перф. Оцинкованный К-240</t>
  </si>
  <si>
    <t>Стеклотекстолит ВФТ-С-25</t>
  </si>
  <si>
    <t>Стеклотекстолит ВФТ-С-10</t>
  </si>
  <si>
    <t>07-05-0154</t>
  </si>
  <si>
    <t>Анкер-шпилька HST M10x90/10</t>
  </si>
  <si>
    <t xml:space="preserve">07-05-0151      </t>
  </si>
  <si>
    <t>Анкер-шпилька HST M8x70/10</t>
  </si>
  <si>
    <t>1373,52/120867,4</t>
  </si>
  <si>
    <t>1373,52/48346,96</t>
  </si>
  <si>
    <t>Сталь полосовая 25х4 ГОСТ 103-2006</t>
  </si>
  <si>
    <t>Сталь полосовая 40х4 ГОСТ 103-2006</t>
  </si>
  <si>
    <t>Согласовано на момент 05.04.16</t>
  </si>
  <si>
    <t>см.сборник ТСН за Март</t>
  </si>
  <si>
    <t>умножать на индекс</t>
  </si>
  <si>
    <t>Дата ответа (Согласования) рабочий столбец</t>
  </si>
  <si>
    <t>Ждать уточнения</t>
  </si>
  <si>
    <r>
      <t xml:space="preserve">На данный момент отправлено </t>
    </r>
    <r>
      <rPr>
        <b/>
        <sz val="24"/>
        <color theme="1"/>
        <rFont val="Times New Roman"/>
        <family val="1"/>
        <charset val="204"/>
      </rPr>
      <t>6</t>
    </r>
    <r>
      <rPr>
        <sz val="24"/>
        <color theme="1"/>
        <rFont val="Times New Roman"/>
        <family val="1"/>
        <charset val="204"/>
      </rPr>
      <t xml:space="preserve"> писем о согласовании стоимости </t>
    </r>
    <r>
      <rPr>
        <b/>
        <sz val="24"/>
        <color theme="1"/>
        <rFont val="Times New Roman"/>
        <family val="1"/>
        <charset val="204"/>
      </rPr>
      <t>90 позиций</t>
    </r>
    <r>
      <rPr>
        <sz val="24"/>
        <color theme="1"/>
        <rFont val="Times New Roman"/>
        <family val="1"/>
        <charset val="204"/>
      </rPr>
      <t xml:space="preserve">. Согласовано </t>
    </r>
    <r>
      <rPr>
        <b/>
        <sz val="24"/>
        <color theme="1"/>
        <rFont val="Times New Roman"/>
        <family val="1"/>
        <charset val="204"/>
      </rPr>
      <t xml:space="preserve">46 позиций </t>
    </r>
    <r>
      <rPr>
        <sz val="24"/>
        <color theme="1"/>
        <rFont val="Times New Roman"/>
        <family val="1"/>
        <charset val="204"/>
      </rPr>
      <t xml:space="preserve">на момент </t>
    </r>
    <r>
      <rPr>
        <b/>
        <sz val="24"/>
        <color theme="1"/>
        <rFont val="Times New Roman"/>
        <family val="1"/>
        <charset val="204"/>
      </rPr>
      <t>07</t>
    </r>
    <r>
      <rPr>
        <b/>
        <sz val="24"/>
        <rFont val="Times New Roman"/>
        <family val="1"/>
        <charset val="204"/>
      </rPr>
      <t>.04.16</t>
    </r>
    <r>
      <rPr>
        <sz val="24"/>
        <color theme="1"/>
        <rFont val="Times New Roman"/>
        <family val="1"/>
        <charset val="204"/>
      </rPr>
      <t xml:space="preserve">. Процесс согласования по </t>
    </r>
    <r>
      <rPr>
        <b/>
        <sz val="24"/>
        <color theme="1"/>
        <rFont val="Times New Roman"/>
        <family val="1"/>
        <charset val="204"/>
      </rPr>
      <t>1</t>
    </r>
    <r>
      <rPr>
        <sz val="24"/>
        <color theme="1"/>
        <rFont val="Times New Roman"/>
        <family val="1"/>
        <charset val="204"/>
      </rPr>
      <t xml:space="preserve"> письму составил </t>
    </r>
    <r>
      <rPr>
        <b/>
        <sz val="24"/>
        <rFont val="Times New Roman"/>
        <family val="1"/>
        <charset val="204"/>
      </rPr>
      <t>29</t>
    </r>
    <r>
      <rPr>
        <sz val="24"/>
        <color theme="1"/>
        <rFont val="Times New Roman"/>
        <family val="1"/>
        <charset val="204"/>
      </rPr>
      <t xml:space="preserve"> дней.</t>
    </r>
  </si>
  <si>
    <t>Согласовано на момент 07.04.16</t>
  </si>
  <si>
    <r>
      <t xml:space="preserve">На данный момент отправлено </t>
    </r>
    <r>
      <rPr>
        <b/>
        <sz val="24"/>
        <color theme="1"/>
        <rFont val="Times New Roman"/>
        <family val="1"/>
        <charset val="204"/>
      </rPr>
      <t>6</t>
    </r>
    <r>
      <rPr>
        <sz val="24"/>
        <color theme="1"/>
        <rFont val="Times New Roman"/>
        <family val="1"/>
        <charset val="204"/>
      </rPr>
      <t xml:space="preserve"> писем о согласовании стоимости </t>
    </r>
    <r>
      <rPr>
        <b/>
        <sz val="24"/>
        <color theme="1"/>
        <rFont val="Times New Roman"/>
        <family val="1"/>
        <charset val="204"/>
      </rPr>
      <t>90 позиций</t>
    </r>
    <r>
      <rPr>
        <sz val="24"/>
        <color theme="1"/>
        <rFont val="Times New Roman"/>
        <family val="1"/>
        <charset val="204"/>
      </rPr>
      <t xml:space="preserve">. Согласовано </t>
    </r>
    <r>
      <rPr>
        <b/>
        <sz val="24"/>
        <color theme="1"/>
        <rFont val="Times New Roman"/>
        <family val="1"/>
        <charset val="204"/>
      </rPr>
      <t xml:space="preserve">47 позиций </t>
    </r>
    <r>
      <rPr>
        <sz val="24"/>
        <color theme="1"/>
        <rFont val="Times New Roman"/>
        <family val="1"/>
        <charset val="204"/>
      </rPr>
      <t xml:space="preserve">на момент </t>
    </r>
    <r>
      <rPr>
        <b/>
        <sz val="24"/>
        <color theme="1"/>
        <rFont val="Times New Roman"/>
        <family val="1"/>
        <charset val="204"/>
      </rPr>
      <t>08</t>
    </r>
    <r>
      <rPr>
        <b/>
        <sz val="24"/>
        <rFont val="Times New Roman"/>
        <family val="1"/>
        <charset val="204"/>
      </rPr>
      <t>.04.16</t>
    </r>
    <r>
      <rPr>
        <sz val="24"/>
        <color theme="1"/>
        <rFont val="Times New Roman"/>
        <family val="1"/>
        <charset val="204"/>
      </rPr>
      <t xml:space="preserve">. Процесс согласования по </t>
    </r>
    <r>
      <rPr>
        <b/>
        <sz val="24"/>
        <color theme="1"/>
        <rFont val="Times New Roman"/>
        <family val="1"/>
        <charset val="204"/>
      </rPr>
      <t>1</t>
    </r>
    <r>
      <rPr>
        <sz val="24"/>
        <color theme="1"/>
        <rFont val="Times New Roman"/>
        <family val="1"/>
        <charset val="204"/>
      </rPr>
      <t xml:space="preserve"> письму составил </t>
    </r>
    <r>
      <rPr>
        <b/>
        <sz val="24"/>
        <rFont val="Times New Roman"/>
        <family val="1"/>
        <charset val="204"/>
      </rPr>
      <t>29</t>
    </r>
    <r>
      <rPr>
        <sz val="24"/>
        <color theme="1"/>
        <rFont val="Times New Roman"/>
        <family val="1"/>
        <charset val="204"/>
      </rPr>
      <t xml:space="preserve"> дней.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</si>
</sst>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Да&quot;;;&quot;Нет&quot;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2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6"/>
      <name val="Times New Roman"/>
      <family val="1"/>
      <charset val="204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4" fontId="4" fillId="0" borderId="1" xfId="0" quotePrefix="1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4" fontId="4" fillId="3" borderId="1" xfId="0" quotePrefix="1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wrapText="1"/>
    </xf>
    <xf numFmtId="14" fontId="4" fillId="4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14" fontId="0" fillId="4" borderId="0" xfId="0" applyNumberFormat="1" applyFill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center" vertical="center" wrapText="1"/>
    </xf>
    <xf numFmtId="0" fontId="12" fillId="0" borderId="0" xfId="0" applyFont="1"/>
    <xf numFmtId="2" fontId="4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4" fontId="4" fillId="0" borderId="1" xfId="0" quotePrefix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/>
    <xf numFmtId="0" fontId="15" fillId="5" borderId="0" xfId="0" applyFont="1" applyFill="1"/>
    <xf numFmtId="0" fontId="1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2" fillId="5" borderId="1" xfId="0" applyFont="1" applyFill="1" applyBorder="1"/>
    <xf numFmtId="4" fontId="4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0" fontId="0" fillId="4" borderId="1" xfId="0" applyFill="1" applyBorder="1"/>
    <xf numFmtId="4" fontId="1" fillId="0" borderId="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3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7.5703125" customWidth="1"/>
    <col min="2" max="2" width="18.42578125" style="4" customWidth="1"/>
    <col min="3" max="3" width="18.42578125" style="85" hidden="1" customWidth="1"/>
    <col min="4" max="4" width="16.28515625" customWidth="1"/>
    <col min="5" max="6" width="23" style="5" customWidth="1"/>
    <col min="7" max="7" width="40.28515625" customWidth="1"/>
    <col min="8" max="8" width="22.85546875" customWidth="1"/>
    <col min="9" max="9" width="22.85546875" style="76" hidden="1" customWidth="1"/>
    <col min="10" max="10" width="22.85546875" customWidth="1"/>
    <col min="11" max="11" width="22.85546875" style="59" hidden="1" customWidth="1"/>
    <col min="12" max="12" width="34.7109375" style="6" customWidth="1"/>
    <col min="13" max="13" width="17.140625" style="6" hidden="1" customWidth="1"/>
    <col min="14" max="14" width="18.7109375" style="7" customWidth="1"/>
    <col min="15" max="15" width="23.7109375" customWidth="1"/>
    <col min="16" max="17" width="28.140625" customWidth="1"/>
    <col min="18" max="18" width="23.5703125" hidden="1" customWidth="1"/>
    <col min="19" max="19" width="13.7109375" customWidth="1"/>
    <col min="20" max="20" width="14.5703125" style="5" customWidth="1"/>
  </cols>
  <sheetData>
    <row r="1" spans="1:20" ht="80.099999999999994" customHeight="1" x14ac:dyDescent="0.2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20" s="5" customFormat="1" ht="78" customHeight="1" x14ac:dyDescent="0.25">
      <c r="A2" s="92" t="s">
        <v>168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20" ht="81" customHeight="1" x14ac:dyDescent="0.25">
      <c r="A3" s="8" t="s">
        <v>0</v>
      </c>
      <c r="B3" s="8" t="s">
        <v>1</v>
      </c>
      <c r="C3" s="86" t="s">
        <v>166</v>
      </c>
      <c r="D3" s="8" t="s">
        <v>2</v>
      </c>
      <c r="E3" s="9" t="s">
        <v>3</v>
      </c>
      <c r="F3" s="9" t="s">
        <v>70</v>
      </c>
      <c r="G3" s="8" t="s">
        <v>4</v>
      </c>
      <c r="H3" s="8" t="s">
        <v>88</v>
      </c>
      <c r="I3" s="66" t="s">
        <v>144</v>
      </c>
      <c r="J3" s="8" t="s">
        <v>140</v>
      </c>
      <c r="K3" s="66" t="s">
        <v>141</v>
      </c>
      <c r="L3" s="9" t="s">
        <v>136</v>
      </c>
      <c r="M3" s="8" t="s">
        <v>66</v>
      </c>
      <c r="N3" s="10" t="s">
        <v>64</v>
      </c>
      <c r="O3" s="8" t="s">
        <v>163</v>
      </c>
      <c r="P3" s="9" t="s">
        <v>67</v>
      </c>
      <c r="Q3" s="9" t="s">
        <v>137</v>
      </c>
      <c r="R3" s="9" t="s">
        <v>5</v>
      </c>
      <c r="S3" s="1"/>
      <c r="T3" s="48" t="s">
        <v>138</v>
      </c>
    </row>
    <row r="4" spans="1:20" s="27" customFormat="1" ht="40.5" x14ac:dyDescent="0.25">
      <c r="A4" s="23">
        <v>1</v>
      </c>
      <c r="B4" s="24">
        <v>42424</v>
      </c>
      <c r="C4" s="84">
        <v>42466</v>
      </c>
      <c r="D4" s="23" t="s">
        <v>113</v>
      </c>
      <c r="E4" s="23" t="s">
        <v>6</v>
      </c>
      <c r="F4" s="23"/>
      <c r="G4" s="23" t="s">
        <v>7</v>
      </c>
      <c r="H4" s="23"/>
      <c r="I4" s="64">
        <v>16867.25</v>
      </c>
      <c r="J4" s="60">
        <f>I4*1.18</f>
        <v>19903.355</v>
      </c>
      <c r="K4" s="63">
        <v>16867.25</v>
      </c>
      <c r="L4" s="60">
        <f>K4*1.18</f>
        <v>19903.355</v>
      </c>
      <c r="M4" s="23"/>
      <c r="N4" s="26"/>
      <c r="O4" s="42">
        <f t="shared" ref="O4:O18" si="0">--(J4&gt;=L4)</f>
        <v>1</v>
      </c>
      <c r="P4" s="23">
        <f>(NETWORKDAYS(B4,C4))-2</f>
        <v>29</v>
      </c>
      <c r="Q4" s="23"/>
      <c r="R4" s="42">
        <f>--(P4&gt;20)</f>
        <v>1</v>
      </c>
      <c r="T4" s="28"/>
    </row>
    <row r="5" spans="1:20" s="27" customFormat="1" ht="40.5" x14ac:dyDescent="0.25">
      <c r="A5" s="23">
        <v>2</v>
      </c>
      <c r="B5" s="24">
        <v>42424</v>
      </c>
      <c r="C5" s="84">
        <v>42466</v>
      </c>
      <c r="D5" s="23" t="s">
        <v>113</v>
      </c>
      <c r="E5" s="23" t="s">
        <v>6</v>
      </c>
      <c r="F5" s="23"/>
      <c r="G5" s="23" t="s">
        <v>8</v>
      </c>
      <c r="H5" s="23"/>
      <c r="I5" s="64">
        <v>15234.83</v>
      </c>
      <c r="J5" s="60">
        <f t="shared" ref="J5:J68" si="1">I5*1.18</f>
        <v>17977.099399999999</v>
      </c>
      <c r="K5" s="63">
        <v>15234.83</v>
      </c>
      <c r="L5" s="60">
        <f t="shared" ref="L5:L58" si="2">K5*1.18</f>
        <v>17977.099399999999</v>
      </c>
      <c r="M5" s="25"/>
      <c r="N5" s="82"/>
      <c r="O5" s="42">
        <f t="shared" si="0"/>
        <v>1</v>
      </c>
      <c r="P5" s="23">
        <f t="shared" ref="P5:P40" si="3">(NETWORKDAYS(B5,C5))-2</f>
        <v>29</v>
      </c>
      <c r="Q5" s="23"/>
      <c r="R5" s="42">
        <f t="shared" ref="R5:R68" si="4">--(P5&gt;20)</f>
        <v>1</v>
      </c>
    </row>
    <row r="6" spans="1:20" s="27" customFormat="1" ht="40.5" x14ac:dyDescent="0.25">
      <c r="A6" s="23">
        <v>3</v>
      </c>
      <c r="B6" s="24">
        <v>42424</v>
      </c>
      <c r="C6" s="84">
        <v>42466</v>
      </c>
      <c r="D6" s="23" t="s">
        <v>113</v>
      </c>
      <c r="E6" s="23" t="s">
        <v>6</v>
      </c>
      <c r="F6" s="23"/>
      <c r="G6" s="23" t="s">
        <v>9</v>
      </c>
      <c r="H6" s="23"/>
      <c r="I6" s="64">
        <v>15234.83</v>
      </c>
      <c r="J6" s="60">
        <f t="shared" si="1"/>
        <v>17977.099399999999</v>
      </c>
      <c r="K6" s="63">
        <v>15234.83</v>
      </c>
      <c r="L6" s="60">
        <f t="shared" si="2"/>
        <v>17977.099399999999</v>
      </c>
      <c r="M6" s="29"/>
      <c r="N6" s="26"/>
      <c r="O6" s="42">
        <f t="shared" si="0"/>
        <v>1</v>
      </c>
      <c r="P6" s="23">
        <f t="shared" si="3"/>
        <v>29</v>
      </c>
      <c r="Q6" s="23"/>
      <c r="R6" s="42">
        <f t="shared" si="4"/>
        <v>1</v>
      </c>
    </row>
    <row r="7" spans="1:20" s="27" customFormat="1" ht="40.5" x14ac:dyDescent="0.25">
      <c r="A7" s="23">
        <v>4</v>
      </c>
      <c r="B7" s="24">
        <v>42424</v>
      </c>
      <c r="C7" s="84">
        <v>42466</v>
      </c>
      <c r="D7" s="23" t="s">
        <v>113</v>
      </c>
      <c r="E7" s="23" t="s">
        <v>6</v>
      </c>
      <c r="F7" s="23"/>
      <c r="G7" s="23" t="s">
        <v>10</v>
      </c>
      <c r="H7" s="23"/>
      <c r="I7" s="64">
        <v>15018.46</v>
      </c>
      <c r="J7" s="60">
        <f t="shared" si="1"/>
        <v>17721.782799999997</v>
      </c>
      <c r="K7" s="63">
        <v>15018.46</v>
      </c>
      <c r="L7" s="60">
        <f t="shared" si="2"/>
        <v>17721.782799999997</v>
      </c>
      <c r="M7" s="29"/>
      <c r="N7" s="26"/>
      <c r="O7" s="42">
        <f t="shared" si="0"/>
        <v>1</v>
      </c>
      <c r="P7" s="23">
        <f t="shared" si="3"/>
        <v>29</v>
      </c>
      <c r="Q7" s="23"/>
      <c r="R7" s="42">
        <f t="shared" si="4"/>
        <v>1</v>
      </c>
    </row>
    <row r="8" spans="1:20" s="27" customFormat="1" ht="40.5" x14ac:dyDescent="0.25">
      <c r="A8" s="23">
        <v>5</v>
      </c>
      <c r="B8" s="24">
        <v>42424</v>
      </c>
      <c r="C8" s="84">
        <v>42466</v>
      </c>
      <c r="D8" s="23" t="s">
        <v>113</v>
      </c>
      <c r="E8" s="23" t="s">
        <v>6</v>
      </c>
      <c r="F8" s="23"/>
      <c r="G8" s="23" t="s">
        <v>11</v>
      </c>
      <c r="H8" s="23"/>
      <c r="I8" s="64">
        <v>14057.49</v>
      </c>
      <c r="J8" s="60">
        <f t="shared" si="1"/>
        <v>16587.838199999998</v>
      </c>
      <c r="K8" s="63">
        <v>14057.49</v>
      </c>
      <c r="L8" s="60">
        <f t="shared" si="2"/>
        <v>16587.838199999998</v>
      </c>
      <c r="M8" s="29"/>
      <c r="N8" s="26"/>
      <c r="O8" s="42">
        <f t="shared" si="0"/>
        <v>1</v>
      </c>
      <c r="P8" s="23">
        <f t="shared" si="3"/>
        <v>29</v>
      </c>
      <c r="Q8" s="23"/>
      <c r="R8" s="42">
        <f t="shared" si="4"/>
        <v>1</v>
      </c>
    </row>
    <row r="9" spans="1:20" s="27" customFormat="1" ht="40.5" x14ac:dyDescent="0.25">
      <c r="A9" s="23">
        <v>6</v>
      </c>
      <c r="B9" s="24">
        <v>42424</v>
      </c>
      <c r="C9" s="84">
        <v>42466</v>
      </c>
      <c r="D9" s="23" t="s">
        <v>113</v>
      </c>
      <c r="E9" s="23" t="s">
        <v>6</v>
      </c>
      <c r="F9" s="23"/>
      <c r="G9" s="23" t="s">
        <v>12</v>
      </c>
      <c r="H9" s="23"/>
      <c r="I9" s="64">
        <v>14057.49</v>
      </c>
      <c r="J9" s="60">
        <f t="shared" si="1"/>
        <v>16587.838199999998</v>
      </c>
      <c r="K9" s="63">
        <v>14057.49</v>
      </c>
      <c r="L9" s="60">
        <f t="shared" si="2"/>
        <v>16587.838199999998</v>
      </c>
      <c r="M9" s="29"/>
      <c r="N9" s="26"/>
      <c r="O9" s="42">
        <f t="shared" si="0"/>
        <v>1</v>
      </c>
      <c r="P9" s="23">
        <f t="shared" si="3"/>
        <v>29</v>
      </c>
      <c r="Q9" s="23"/>
      <c r="R9" s="42">
        <f t="shared" si="4"/>
        <v>1</v>
      </c>
    </row>
    <row r="10" spans="1:20" s="2" customFormat="1" ht="40.5" x14ac:dyDescent="0.25">
      <c r="A10" s="11">
        <v>7</v>
      </c>
      <c r="B10" s="12">
        <v>42424</v>
      </c>
      <c r="C10" s="84">
        <v>42466</v>
      </c>
      <c r="D10" s="11" t="s">
        <v>113</v>
      </c>
      <c r="E10" s="11" t="s">
        <v>6</v>
      </c>
      <c r="F10" s="11"/>
      <c r="G10" s="11" t="s">
        <v>13</v>
      </c>
      <c r="H10" s="11"/>
      <c r="I10" s="64">
        <v>4016.67</v>
      </c>
      <c r="J10" s="35">
        <f t="shared" si="1"/>
        <v>4739.6705999999995</v>
      </c>
      <c r="K10" s="64">
        <v>4418.33</v>
      </c>
      <c r="L10" s="35">
        <f t="shared" si="2"/>
        <v>5213.6293999999998</v>
      </c>
      <c r="M10" s="14"/>
      <c r="N10" s="13"/>
      <c r="O10" s="39">
        <f t="shared" si="0"/>
        <v>0</v>
      </c>
      <c r="P10" s="34">
        <f t="shared" si="3"/>
        <v>29</v>
      </c>
      <c r="Q10" s="37"/>
      <c r="R10" s="39">
        <f t="shared" si="4"/>
        <v>1</v>
      </c>
    </row>
    <row r="11" spans="1:20" s="27" customFormat="1" ht="40.5" x14ac:dyDescent="0.25">
      <c r="A11" s="23">
        <v>8</v>
      </c>
      <c r="B11" s="24">
        <v>42424</v>
      </c>
      <c r="C11" s="84">
        <v>42466</v>
      </c>
      <c r="D11" s="23" t="s">
        <v>113</v>
      </c>
      <c r="E11" s="23" t="s">
        <v>6</v>
      </c>
      <c r="F11" s="23"/>
      <c r="G11" s="23" t="s">
        <v>14</v>
      </c>
      <c r="H11" s="23"/>
      <c r="I11" s="64">
        <v>17299.509999999998</v>
      </c>
      <c r="J11" s="60">
        <f t="shared" si="1"/>
        <v>20413.421799999996</v>
      </c>
      <c r="K11" s="63">
        <v>17299.509999999998</v>
      </c>
      <c r="L11" s="60">
        <f t="shared" si="2"/>
        <v>20413.421799999996</v>
      </c>
      <c r="M11" s="29"/>
      <c r="N11" s="26"/>
      <c r="O11" s="42">
        <f t="shared" si="0"/>
        <v>1</v>
      </c>
      <c r="P11" s="23">
        <f t="shared" si="3"/>
        <v>29</v>
      </c>
      <c r="Q11" s="23"/>
      <c r="R11" s="42">
        <f t="shared" si="4"/>
        <v>1</v>
      </c>
    </row>
    <row r="12" spans="1:20" s="27" customFormat="1" ht="40.5" x14ac:dyDescent="0.25">
      <c r="A12" s="23">
        <v>9</v>
      </c>
      <c r="B12" s="24">
        <v>42424</v>
      </c>
      <c r="C12" s="84">
        <v>42466</v>
      </c>
      <c r="D12" s="23" t="s">
        <v>113</v>
      </c>
      <c r="E12" s="23" t="s">
        <v>6</v>
      </c>
      <c r="F12" s="23"/>
      <c r="G12" s="23" t="s">
        <v>15</v>
      </c>
      <c r="H12" s="23"/>
      <c r="I12" s="64">
        <v>17299.509999999998</v>
      </c>
      <c r="J12" s="60">
        <f t="shared" si="1"/>
        <v>20413.421799999996</v>
      </c>
      <c r="K12" s="63">
        <v>17299.509999999998</v>
      </c>
      <c r="L12" s="60">
        <f t="shared" si="2"/>
        <v>20413.421799999996</v>
      </c>
      <c r="M12" s="29"/>
      <c r="N12" s="26"/>
      <c r="O12" s="42">
        <f t="shared" si="0"/>
        <v>1</v>
      </c>
      <c r="P12" s="23">
        <f t="shared" si="3"/>
        <v>29</v>
      </c>
      <c r="Q12" s="23"/>
      <c r="R12" s="42">
        <f t="shared" si="4"/>
        <v>1</v>
      </c>
    </row>
    <row r="13" spans="1:20" s="27" customFormat="1" ht="40.5" x14ac:dyDescent="0.25">
      <c r="A13" s="23">
        <v>10</v>
      </c>
      <c r="B13" s="24">
        <v>42424</v>
      </c>
      <c r="C13" s="84">
        <v>42466</v>
      </c>
      <c r="D13" s="23" t="s">
        <v>113</v>
      </c>
      <c r="E13" s="23" t="s">
        <v>6</v>
      </c>
      <c r="F13" s="23"/>
      <c r="G13" s="23" t="s">
        <v>16</v>
      </c>
      <c r="H13" s="23"/>
      <c r="I13" s="64">
        <v>3288.98</v>
      </c>
      <c r="J13" s="60">
        <f t="shared" si="1"/>
        <v>3880.9964</v>
      </c>
      <c r="K13" s="63">
        <v>3288.98</v>
      </c>
      <c r="L13" s="60">
        <f t="shared" si="2"/>
        <v>3880.9964</v>
      </c>
      <c r="M13" s="29"/>
      <c r="N13" s="26"/>
      <c r="O13" s="42">
        <f t="shared" si="0"/>
        <v>1</v>
      </c>
      <c r="P13" s="23">
        <f t="shared" si="3"/>
        <v>29</v>
      </c>
      <c r="Q13" s="23"/>
      <c r="R13" s="42">
        <f t="shared" si="4"/>
        <v>1</v>
      </c>
    </row>
    <row r="14" spans="1:20" s="27" customFormat="1" ht="40.5" x14ac:dyDescent="0.25">
      <c r="A14" s="23">
        <v>11</v>
      </c>
      <c r="B14" s="24">
        <v>42424</v>
      </c>
      <c r="C14" s="84">
        <v>42466</v>
      </c>
      <c r="D14" s="23" t="s">
        <v>113</v>
      </c>
      <c r="E14" s="23" t="s">
        <v>6</v>
      </c>
      <c r="F14" s="23"/>
      <c r="G14" s="23" t="s">
        <v>17</v>
      </c>
      <c r="H14" s="23"/>
      <c r="I14" s="64">
        <v>10922.64</v>
      </c>
      <c r="J14" s="60">
        <f t="shared" si="1"/>
        <v>12888.715199999999</v>
      </c>
      <c r="K14" s="63">
        <v>10922.64</v>
      </c>
      <c r="L14" s="60">
        <f t="shared" si="2"/>
        <v>12888.715199999999</v>
      </c>
      <c r="M14" s="29"/>
      <c r="N14" s="26"/>
      <c r="O14" s="42">
        <f t="shared" si="0"/>
        <v>1</v>
      </c>
      <c r="P14" s="23">
        <f t="shared" si="3"/>
        <v>29</v>
      </c>
      <c r="Q14" s="23"/>
      <c r="R14" s="42">
        <f t="shared" si="4"/>
        <v>1</v>
      </c>
    </row>
    <row r="15" spans="1:20" s="27" customFormat="1" ht="40.5" x14ac:dyDescent="0.25">
      <c r="A15" s="23">
        <v>12</v>
      </c>
      <c r="B15" s="24">
        <v>42424</v>
      </c>
      <c r="C15" s="84">
        <v>42466</v>
      </c>
      <c r="D15" s="23" t="s">
        <v>113</v>
      </c>
      <c r="E15" s="23" t="s">
        <v>6</v>
      </c>
      <c r="F15" s="23"/>
      <c r="G15" s="23" t="s">
        <v>142</v>
      </c>
      <c r="H15" s="23"/>
      <c r="I15" s="64">
        <v>12706.06</v>
      </c>
      <c r="J15" s="60">
        <f t="shared" si="1"/>
        <v>14993.150799999999</v>
      </c>
      <c r="K15" s="63">
        <v>12706.06</v>
      </c>
      <c r="L15" s="60">
        <f t="shared" si="2"/>
        <v>14993.150799999999</v>
      </c>
      <c r="M15" s="29"/>
      <c r="N15" s="26"/>
      <c r="O15" s="42">
        <f t="shared" si="0"/>
        <v>1</v>
      </c>
      <c r="P15" s="23">
        <f t="shared" si="3"/>
        <v>29</v>
      </c>
      <c r="Q15" s="23"/>
      <c r="R15" s="42">
        <f t="shared" si="4"/>
        <v>1</v>
      </c>
    </row>
    <row r="16" spans="1:20" s="27" customFormat="1" ht="40.5" x14ac:dyDescent="0.25">
      <c r="A16" s="23">
        <v>13</v>
      </c>
      <c r="B16" s="24">
        <v>42424</v>
      </c>
      <c r="C16" s="84">
        <v>42466</v>
      </c>
      <c r="D16" s="23" t="s">
        <v>113</v>
      </c>
      <c r="E16" s="23" t="s">
        <v>6</v>
      </c>
      <c r="F16" s="23"/>
      <c r="G16" s="23" t="s">
        <v>18</v>
      </c>
      <c r="H16" s="23"/>
      <c r="I16" s="64">
        <v>3017.9</v>
      </c>
      <c r="J16" s="60">
        <f t="shared" si="1"/>
        <v>3561.1219999999998</v>
      </c>
      <c r="K16" s="63">
        <v>3017.9</v>
      </c>
      <c r="L16" s="60">
        <f t="shared" si="2"/>
        <v>3561.1219999999998</v>
      </c>
      <c r="M16" s="29"/>
      <c r="N16" s="26"/>
      <c r="O16" s="42">
        <f t="shared" si="0"/>
        <v>1</v>
      </c>
      <c r="P16" s="23">
        <f t="shared" si="3"/>
        <v>29</v>
      </c>
      <c r="Q16" s="23"/>
      <c r="R16" s="42">
        <f t="shared" si="4"/>
        <v>1</v>
      </c>
    </row>
    <row r="17" spans="1:20" s="27" customFormat="1" ht="40.5" x14ac:dyDescent="0.25">
      <c r="A17" s="23">
        <v>14</v>
      </c>
      <c r="B17" s="24">
        <v>42424</v>
      </c>
      <c r="C17" s="84">
        <v>42466</v>
      </c>
      <c r="D17" s="23" t="s">
        <v>113</v>
      </c>
      <c r="E17" s="23" t="s">
        <v>6</v>
      </c>
      <c r="F17" s="23"/>
      <c r="G17" s="23" t="s">
        <v>19</v>
      </c>
      <c r="H17" s="23"/>
      <c r="I17" s="64">
        <v>6817.75</v>
      </c>
      <c r="J17" s="60">
        <f t="shared" si="1"/>
        <v>8044.9449999999997</v>
      </c>
      <c r="K17" s="63">
        <v>6817.75</v>
      </c>
      <c r="L17" s="60">
        <f t="shared" si="2"/>
        <v>8044.9449999999997</v>
      </c>
      <c r="M17" s="29"/>
      <c r="N17" s="26"/>
      <c r="O17" s="42">
        <f t="shared" si="0"/>
        <v>1</v>
      </c>
      <c r="P17" s="23">
        <f t="shared" si="3"/>
        <v>29</v>
      </c>
      <c r="Q17" s="23"/>
      <c r="R17" s="42">
        <f t="shared" si="4"/>
        <v>1</v>
      </c>
    </row>
    <row r="18" spans="1:20" s="27" customFormat="1" ht="40.5" x14ac:dyDescent="0.25">
      <c r="A18" s="23">
        <v>15</v>
      </c>
      <c r="B18" s="24">
        <v>42424</v>
      </c>
      <c r="C18" s="84">
        <v>42466</v>
      </c>
      <c r="D18" s="23" t="s">
        <v>113</v>
      </c>
      <c r="E18" s="23" t="s">
        <v>6</v>
      </c>
      <c r="F18" s="23"/>
      <c r="G18" s="23" t="s">
        <v>20</v>
      </c>
      <c r="H18" s="23"/>
      <c r="I18" s="64">
        <v>8173.44</v>
      </c>
      <c r="J18" s="60">
        <f t="shared" si="1"/>
        <v>9644.6591999999982</v>
      </c>
      <c r="K18" s="63">
        <v>8173.44</v>
      </c>
      <c r="L18" s="60">
        <f t="shared" si="2"/>
        <v>9644.6591999999982</v>
      </c>
      <c r="M18" s="29"/>
      <c r="N18" s="26"/>
      <c r="O18" s="42">
        <f t="shared" si="0"/>
        <v>1</v>
      </c>
      <c r="P18" s="23">
        <f t="shared" si="3"/>
        <v>29</v>
      </c>
      <c r="Q18" s="23"/>
      <c r="R18" s="42">
        <f t="shared" si="4"/>
        <v>1</v>
      </c>
    </row>
    <row r="19" spans="1:20" s="27" customFormat="1" ht="40.5" x14ac:dyDescent="0.25">
      <c r="A19" s="23">
        <v>16</v>
      </c>
      <c r="B19" s="24">
        <v>42424</v>
      </c>
      <c r="C19" s="84">
        <v>42466</v>
      </c>
      <c r="D19" s="23" t="s">
        <v>113</v>
      </c>
      <c r="E19" s="23" t="s">
        <v>6</v>
      </c>
      <c r="F19" s="23"/>
      <c r="G19" s="23" t="s">
        <v>21</v>
      </c>
      <c r="H19" s="23"/>
      <c r="I19" s="64">
        <v>3645.32</v>
      </c>
      <c r="J19" s="60">
        <f t="shared" si="1"/>
        <v>4301.4776000000002</v>
      </c>
      <c r="K19" s="63">
        <v>3645.32</v>
      </c>
      <c r="L19" s="60">
        <f t="shared" si="2"/>
        <v>4301.4776000000002</v>
      </c>
      <c r="M19" s="29"/>
      <c r="N19" s="26"/>
      <c r="O19" s="42">
        <f t="shared" ref="O19:O26" si="5">--(J19&gt;=L19)</f>
        <v>1</v>
      </c>
      <c r="P19" s="23">
        <f t="shared" si="3"/>
        <v>29</v>
      </c>
      <c r="Q19" s="23"/>
      <c r="R19" s="42">
        <f t="shared" si="4"/>
        <v>1</v>
      </c>
    </row>
    <row r="20" spans="1:20" s="2" customFormat="1" ht="40.5" x14ac:dyDescent="0.25">
      <c r="A20" s="11">
        <v>17</v>
      </c>
      <c r="B20" s="12">
        <v>42424</v>
      </c>
      <c r="C20" s="84">
        <v>42466</v>
      </c>
      <c r="D20" s="11" t="s">
        <v>113</v>
      </c>
      <c r="E20" s="11" t="s">
        <v>6</v>
      </c>
      <c r="F20" s="11"/>
      <c r="G20" s="11" t="s">
        <v>22</v>
      </c>
      <c r="H20" s="11"/>
      <c r="I20" s="64">
        <v>2446.5100000000002</v>
      </c>
      <c r="J20" s="35">
        <f t="shared" si="1"/>
        <v>2886.8818000000001</v>
      </c>
      <c r="K20" s="64">
        <v>2813.5</v>
      </c>
      <c r="L20" s="35">
        <f t="shared" si="2"/>
        <v>3319.93</v>
      </c>
      <c r="M20" s="14"/>
      <c r="N20" s="13"/>
      <c r="O20" s="39">
        <f t="shared" si="5"/>
        <v>0</v>
      </c>
      <c r="P20" s="34">
        <f t="shared" si="3"/>
        <v>29</v>
      </c>
      <c r="Q20" s="37"/>
      <c r="R20" s="39">
        <f t="shared" si="4"/>
        <v>1</v>
      </c>
    </row>
    <row r="21" spans="1:20" s="27" customFormat="1" ht="40.5" x14ac:dyDescent="0.25">
      <c r="A21" s="23">
        <v>18</v>
      </c>
      <c r="B21" s="24">
        <v>42424</v>
      </c>
      <c r="C21" s="84">
        <v>42466</v>
      </c>
      <c r="D21" s="23" t="s">
        <v>113</v>
      </c>
      <c r="E21" s="23" t="s">
        <v>6</v>
      </c>
      <c r="F21" s="23"/>
      <c r="G21" s="23" t="s">
        <v>23</v>
      </c>
      <c r="H21" s="23"/>
      <c r="I21" s="64">
        <v>227</v>
      </c>
      <c r="J21" s="60">
        <f>I21*1.18</f>
        <v>267.86</v>
      </c>
      <c r="K21" s="63">
        <v>227</v>
      </c>
      <c r="L21" s="60">
        <f t="shared" si="2"/>
        <v>267.86</v>
      </c>
      <c r="M21" s="29"/>
      <c r="N21" s="26"/>
      <c r="O21" s="42">
        <f t="shared" si="5"/>
        <v>1</v>
      </c>
      <c r="P21" s="23">
        <f t="shared" si="3"/>
        <v>29</v>
      </c>
      <c r="Q21" s="23"/>
      <c r="R21" s="42">
        <f t="shared" si="4"/>
        <v>1</v>
      </c>
    </row>
    <row r="22" spans="1:20" s="27" customFormat="1" ht="40.5" x14ac:dyDescent="0.25">
      <c r="A22" s="23">
        <v>19</v>
      </c>
      <c r="B22" s="24">
        <v>42424</v>
      </c>
      <c r="C22" s="84">
        <v>42466</v>
      </c>
      <c r="D22" s="23" t="s">
        <v>113</v>
      </c>
      <c r="E22" s="23" t="s">
        <v>6</v>
      </c>
      <c r="F22" s="23"/>
      <c r="G22" s="23" t="s">
        <v>24</v>
      </c>
      <c r="H22" s="23"/>
      <c r="I22" s="64">
        <v>561.78</v>
      </c>
      <c r="J22" s="60">
        <f>I22*1.18</f>
        <v>662.90039999999988</v>
      </c>
      <c r="K22" s="63">
        <v>561.78</v>
      </c>
      <c r="L22" s="60">
        <f t="shared" si="2"/>
        <v>662.90039999999988</v>
      </c>
      <c r="M22" s="29"/>
      <c r="N22" s="26"/>
      <c r="O22" s="42">
        <f t="shared" si="5"/>
        <v>1</v>
      </c>
      <c r="P22" s="23">
        <f t="shared" si="3"/>
        <v>29</v>
      </c>
      <c r="Q22" s="23"/>
      <c r="R22" s="42">
        <f t="shared" si="4"/>
        <v>1</v>
      </c>
    </row>
    <row r="23" spans="1:20" s="27" customFormat="1" ht="40.5" x14ac:dyDescent="0.25">
      <c r="A23" s="23">
        <v>20</v>
      </c>
      <c r="B23" s="24">
        <v>42424</v>
      </c>
      <c r="C23" s="84">
        <v>42466</v>
      </c>
      <c r="D23" s="23" t="s">
        <v>113</v>
      </c>
      <c r="E23" s="23" t="s">
        <v>6</v>
      </c>
      <c r="F23" s="23"/>
      <c r="G23" s="23" t="s">
        <v>25</v>
      </c>
      <c r="H23" s="23"/>
      <c r="I23" s="64">
        <v>20.02</v>
      </c>
      <c r="J23" s="60">
        <f t="shared" si="1"/>
        <v>23.6236</v>
      </c>
      <c r="K23" s="63">
        <v>20.02</v>
      </c>
      <c r="L23" s="60">
        <f t="shared" si="2"/>
        <v>23.6236</v>
      </c>
      <c r="M23" s="29"/>
      <c r="N23" s="26"/>
      <c r="O23" s="42">
        <f t="shared" si="5"/>
        <v>1</v>
      </c>
      <c r="P23" s="23">
        <f t="shared" si="3"/>
        <v>29</v>
      </c>
      <c r="Q23" s="23"/>
      <c r="R23" s="42">
        <f t="shared" si="4"/>
        <v>1</v>
      </c>
    </row>
    <row r="24" spans="1:20" s="27" customFormat="1" ht="40.5" x14ac:dyDescent="0.25">
      <c r="A24" s="23">
        <v>21</v>
      </c>
      <c r="B24" s="24">
        <v>42424</v>
      </c>
      <c r="C24" s="84">
        <v>42466</v>
      </c>
      <c r="D24" s="23" t="s">
        <v>113</v>
      </c>
      <c r="E24" s="23" t="s">
        <v>6</v>
      </c>
      <c r="F24" s="23"/>
      <c r="G24" s="23" t="s">
        <v>26</v>
      </c>
      <c r="H24" s="25"/>
      <c r="I24" s="74">
        <v>68.78</v>
      </c>
      <c r="J24" s="60">
        <f t="shared" si="1"/>
        <v>81.160399999999996</v>
      </c>
      <c r="K24" s="63">
        <v>68.78</v>
      </c>
      <c r="L24" s="60">
        <f t="shared" si="2"/>
        <v>81.160399999999996</v>
      </c>
      <c r="M24" s="29"/>
      <c r="N24" s="26"/>
      <c r="O24" s="42">
        <f t="shared" si="5"/>
        <v>1</v>
      </c>
      <c r="P24" s="23">
        <f t="shared" si="3"/>
        <v>29</v>
      </c>
      <c r="Q24" s="23"/>
      <c r="R24" s="42">
        <f t="shared" si="4"/>
        <v>1</v>
      </c>
    </row>
    <row r="25" spans="1:20" s="27" customFormat="1" ht="40.5" x14ac:dyDescent="0.25">
      <c r="A25" s="23">
        <v>22</v>
      </c>
      <c r="B25" s="24">
        <v>42424</v>
      </c>
      <c r="C25" s="84">
        <v>42466</v>
      </c>
      <c r="D25" s="23" t="s">
        <v>113</v>
      </c>
      <c r="E25" s="23" t="s">
        <v>6</v>
      </c>
      <c r="F25" s="23"/>
      <c r="G25" s="23" t="s">
        <v>27</v>
      </c>
      <c r="H25" s="25"/>
      <c r="I25" s="74">
        <v>68.02</v>
      </c>
      <c r="J25" s="60">
        <f t="shared" si="1"/>
        <v>80.263599999999997</v>
      </c>
      <c r="K25" s="63">
        <v>68.02</v>
      </c>
      <c r="L25" s="60">
        <f t="shared" si="2"/>
        <v>80.263599999999997</v>
      </c>
      <c r="M25" s="29"/>
      <c r="N25" s="26"/>
      <c r="O25" s="42">
        <f t="shared" si="5"/>
        <v>1</v>
      </c>
      <c r="P25" s="23">
        <f t="shared" si="3"/>
        <v>29</v>
      </c>
      <c r="Q25" s="23"/>
      <c r="R25" s="42">
        <f t="shared" si="4"/>
        <v>1</v>
      </c>
    </row>
    <row r="26" spans="1:20" s="27" customFormat="1" ht="40.5" x14ac:dyDescent="0.25">
      <c r="A26" s="23">
        <v>23</v>
      </c>
      <c r="B26" s="24">
        <v>42424</v>
      </c>
      <c r="C26" s="84">
        <v>42466</v>
      </c>
      <c r="D26" s="23" t="s">
        <v>113</v>
      </c>
      <c r="E26" s="23" t="s">
        <v>6</v>
      </c>
      <c r="F26" s="23"/>
      <c r="G26" s="23" t="s">
        <v>28</v>
      </c>
      <c r="H26" s="25"/>
      <c r="I26" s="74">
        <v>68.3</v>
      </c>
      <c r="J26" s="60">
        <f t="shared" si="1"/>
        <v>80.593999999999994</v>
      </c>
      <c r="K26" s="63">
        <v>68.3</v>
      </c>
      <c r="L26" s="60">
        <f t="shared" si="2"/>
        <v>80.593999999999994</v>
      </c>
      <c r="M26" s="30"/>
      <c r="N26" s="31"/>
      <c r="O26" s="42">
        <f t="shared" si="5"/>
        <v>1</v>
      </c>
      <c r="P26" s="23">
        <f t="shared" si="3"/>
        <v>29</v>
      </c>
      <c r="Q26" s="23"/>
      <c r="R26" s="42">
        <f t="shared" si="4"/>
        <v>1</v>
      </c>
    </row>
    <row r="27" spans="1:20" s="27" customFormat="1" ht="40.5" x14ac:dyDescent="0.25">
      <c r="A27" s="23">
        <v>24</v>
      </c>
      <c r="B27" s="24">
        <v>42424</v>
      </c>
      <c r="C27" s="84">
        <v>42466</v>
      </c>
      <c r="D27" s="23" t="s">
        <v>113</v>
      </c>
      <c r="E27" s="23" t="s">
        <v>6</v>
      </c>
      <c r="F27" s="23"/>
      <c r="G27" s="23" t="s">
        <v>29</v>
      </c>
      <c r="H27" s="25"/>
      <c r="I27" s="64">
        <v>68.3</v>
      </c>
      <c r="J27" s="60">
        <f t="shared" si="1"/>
        <v>80.593999999999994</v>
      </c>
      <c r="K27" s="63">
        <v>68.3</v>
      </c>
      <c r="L27" s="60">
        <f t="shared" si="2"/>
        <v>80.593999999999994</v>
      </c>
      <c r="M27" s="23"/>
      <c r="N27" s="26"/>
      <c r="O27" s="42">
        <f>--(J27&gt;=L27)</f>
        <v>1</v>
      </c>
      <c r="P27" s="23">
        <f t="shared" si="3"/>
        <v>29</v>
      </c>
      <c r="Q27" s="23"/>
      <c r="R27" s="23">
        <f t="shared" si="4"/>
        <v>1</v>
      </c>
      <c r="T27" s="28">
        <v>42438</v>
      </c>
    </row>
    <row r="28" spans="1:20" s="27" customFormat="1" ht="40.5" x14ac:dyDescent="0.25">
      <c r="A28" s="23">
        <v>25</v>
      </c>
      <c r="B28" s="24">
        <v>42424</v>
      </c>
      <c r="C28" s="84">
        <v>42466</v>
      </c>
      <c r="D28" s="23" t="s">
        <v>113</v>
      </c>
      <c r="E28" s="23" t="s">
        <v>6</v>
      </c>
      <c r="F28" s="23"/>
      <c r="G28" s="23" t="s">
        <v>30</v>
      </c>
      <c r="H28" s="25"/>
      <c r="I28" s="74">
        <v>69.84</v>
      </c>
      <c r="J28" s="60">
        <f t="shared" si="1"/>
        <v>82.411199999999994</v>
      </c>
      <c r="K28" s="63">
        <v>69.84</v>
      </c>
      <c r="L28" s="60">
        <f t="shared" si="2"/>
        <v>82.411199999999994</v>
      </c>
      <c r="M28" s="30"/>
      <c r="N28" s="31"/>
      <c r="O28" s="42">
        <f>--(J28&gt;=L28)</f>
        <v>1</v>
      </c>
      <c r="P28" s="23">
        <f t="shared" si="3"/>
        <v>29</v>
      </c>
      <c r="Q28" s="23"/>
      <c r="R28" s="42">
        <f t="shared" si="4"/>
        <v>1</v>
      </c>
    </row>
    <row r="29" spans="1:20" s="27" customFormat="1" ht="40.5" x14ac:dyDescent="0.25">
      <c r="A29" s="23">
        <v>26</v>
      </c>
      <c r="B29" s="24">
        <v>42424</v>
      </c>
      <c r="C29" s="84">
        <v>42466</v>
      </c>
      <c r="D29" s="23" t="s">
        <v>113</v>
      </c>
      <c r="E29" s="23" t="s">
        <v>6</v>
      </c>
      <c r="F29" s="23"/>
      <c r="G29" s="23" t="s">
        <v>31</v>
      </c>
      <c r="H29" s="25"/>
      <c r="I29" s="74">
        <v>67.930000000000007</v>
      </c>
      <c r="J29" s="60">
        <f t="shared" si="1"/>
        <v>80.15740000000001</v>
      </c>
      <c r="K29" s="63">
        <v>67.930000000000007</v>
      </c>
      <c r="L29" s="60">
        <f t="shared" si="2"/>
        <v>80.15740000000001</v>
      </c>
      <c r="M29" s="30"/>
      <c r="N29" s="31"/>
      <c r="O29" s="42">
        <f t="shared" ref="O29:O92" si="6">--(J29&gt;=L29)</f>
        <v>1</v>
      </c>
      <c r="P29" s="23">
        <f t="shared" si="3"/>
        <v>29</v>
      </c>
      <c r="Q29" s="23"/>
      <c r="R29" s="42">
        <f t="shared" si="4"/>
        <v>1</v>
      </c>
    </row>
    <row r="30" spans="1:20" s="27" customFormat="1" ht="40.5" x14ac:dyDescent="0.25">
      <c r="A30" s="23">
        <v>27</v>
      </c>
      <c r="B30" s="24">
        <v>42424</v>
      </c>
      <c r="C30" s="84">
        <v>42466</v>
      </c>
      <c r="D30" s="23" t="s">
        <v>113</v>
      </c>
      <c r="E30" s="23" t="s">
        <v>6</v>
      </c>
      <c r="F30" s="23"/>
      <c r="G30" s="23" t="s">
        <v>32</v>
      </c>
      <c r="H30" s="25"/>
      <c r="I30" s="74">
        <v>73.849999999999994</v>
      </c>
      <c r="J30" s="60">
        <f t="shared" si="1"/>
        <v>87.142999999999986</v>
      </c>
      <c r="K30" s="63">
        <v>73.849999999999994</v>
      </c>
      <c r="L30" s="60">
        <f t="shared" si="2"/>
        <v>87.142999999999986</v>
      </c>
      <c r="M30" s="30"/>
      <c r="N30" s="31"/>
      <c r="O30" s="42">
        <f t="shared" si="6"/>
        <v>1</v>
      </c>
      <c r="P30" s="23">
        <f t="shared" si="3"/>
        <v>29</v>
      </c>
      <c r="Q30" s="23"/>
      <c r="R30" s="42">
        <f t="shared" si="4"/>
        <v>1</v>
      </c>
    </row>
    <row r="31" spans="1:20" s="27" customFormat="1" ht="40.5" x14ac:dyDescent="0.25">
      <c r="A31" s="23">
        <v>28</v>
      </c>
      <c r="B31" s="24">
        <v>42424</v>
      </c>
      <c r="C31" s="84">
        <v>42466</v>
      </c>
      <c r="D31" s="23" t="s">
        <v>113</v>
      </c>
      <c r="E31" s="23" t="s">
        <v>6</v>
      </c>
      <c r="F31" s="23"/>
      <c r="G31" s="23" t="s">
        <v>33</v>
      </c>
      <c r="H31" s="25"/>
      <c r="I31" s="74">
        <v>59.03</v>
      </c>
      <c r="J31" s="60">
        <f t="shared" si="1"/>
        <v>69.6554</v>
      </c>
      <c r="K31" s="63">
        <v>59.03</v>
      </c>
      <c r="L31" s="60">
        <f t="shared" si="2"/>
        <v>69.6554</v>
      </c>
      <c r="M31" s="30"/>
      <c r="N31" s="31"/>
      <c r="O31" s="42">
        <f t="shared" si="6"/>
        <v>1</v>
      </c>
      <c r="P31" s="23">
        <f t="shared" si="3"/>
        <v>29</v>
      </c>
      <c r="Q31" s="23"/>
      <c r="R31" s="42">
        <f t="shared" si="4"/>
        <v>1</v>
      </c>
    </row>
    <row r="32" spans="1:20" s="27" customFormat="1" ht="40.5" x14ac:dyDescent="0.25">
      <c r="A32" s="23">
        <v>29</v>
      </c>
      <c r="B32" s="24">
        <v>42424</v>
      </c>
      <c r="C32" s="84">
        <v>42466</v>
      </c>
      <c r="D32" s="23" t="s">
        <v>113</v>
      </c>
      <c r="E32" s="23" t="s">
        <v>6</v>
      </c>
      <c r="F32" s="23"/>
      <c r="G32" s="23" t="s">
        <v>34</v>
      </c>
      <c r="H32" s="25"/>
      <c r="I32" s="74">
        <v>7606.74</v>
      </c>
      <c r="J32" s="60">
        <f t="shared" si="1"/>
        <v>8975.9531999999999</v>
      </c>
      <c r="K32" s="63">
        <v>7606.74</v>
      </c>
      <c r="L32" s="60">
        <f t="shared" si="2"/>
        <v>8975.9531999999999</v>
      </c>
      <c r="M32" s="30"/>
      <c r="N32" s="31"/>
      <c r="O32" s="42">
        <f t="shared" si="6"/>
        <v>1</v>
      </c>
      <c r="P32" s="23">
        <f t="shared" si="3"/>
        <v>29</v>
      </c>
      <c r="Q32" s="23"/>
      <c r="R32" s="42">
        <f t="shared" si="4"/>
        <v>1</v>
      </c>
    </row>
    <row r="33" spans="1:20" s="27" customFormat="1" ht="40.5" x14ac:dyDescent="0.25">
      <c r="A33" s="23">
        <v>30</v>
      </c>
      <c r="B33" s="24">
        <v>42424</v>
      </c>
      <c r="C33" s="84">
        <v>42466</v>
      </c>
      <c r="D33" s="23" t="s">
        <v>113</v>
      </c>
      <c r="E33" s="23" t="s">
        <v>6</v>
      </c>
      <c r="F33" s="23"/>
      <c r="G33" s="23" t="s">
        <v>35</v>
      </c>
      <c r="H33" s="25"/>
      <c r="I33" s="74">
        <v>660.7</v>
      </c>
      <c r="J33" s="60">
        <f t="shared" si="1"/>
        <v>779.62599999999998</v>
      </c>
      <c r="K33" s="63">
        <v>660.7</v>
      </c>
      <c r="L33" s="60">
        <f t="shared" si="2"/>
        <v>779.62599999999998</v>
      </c>
      <c r="M33" s="30"/>
      <c r="N33" s="31"/>
      <c r="O33" s="42">
        <f t="shared" si="6"/>
        <v>1</v>
      </c>
      <c r="P33" s="23">
        <f t="shared" si="3"/>
        <v>29</v>
      </c>
      <c r="Q33" s="23"/>
      <c r="R33" s="42">
        <f t="shared" si="4"/>
        <v>1</v>
      </c>
    </row>
    <row r="34" spans="1:20" s="27" customFormat="1" ht="40.5" x14ac:dyDescent="0.25">
      <c r="A34" s="23">
        <v>31</v>
      </c>
      <c r="B34" s="24">
        <v>42424</v>
      </c>
      <c r="C34" s="84">
        <v>42466</v>
      </c>
      <c r="D34" s="23" t="s">
        <v>113</v>
      </c>
      <c r="E34" s="23" t="s">
        <v>6</v>
      </c>
      <c r="F34" s="23"/>
      <c r="G34" s="23" t="s">
        <v>36</v>
      </c>
      <c r="H34" s="25"/>
      <c r="I34" s="74">
        <v>1555.5</v>
      </c>
      <c r="J34" s="60">
        <f t="shared" si="1"/>
        <v>1835.49</v>
      </c>
      <c r="K34" s="63">
        <v>1555.5</v>
      </c>
      <c r="L34" s="60">
        <f t="shared" si="2"/>
        <v>1835.49</v>
      </c>
      <c r="M34" s="30"/>
      <c r="N34" s="31"/>
      <c r="O34" s="42">
        <f t="shared" si="6"/>
        <v>1</v>
      </c>
      <c r="P34" s="23">
        <f t="shared" si="3"/>
        <v>29</v>
      </c>
      <c r="Q34" s="23"/>
      <c r="R34" s="42">
        <f t="shared" si="4"/>
        <v>1</v>
      </c>
    </row>
    <row r="35" spans="1:20" s="27" customFormat="1" ht="40.5" x14ac:dyDescent="0.25">
      <c r="A35" s="23">
        <v>32</v>
      </c>
      <c r="B35" s="24">
        <v>42424</v>
      </c>
      <c r="C35" s="84">
        <v>42466</v>
      </c>
      <c r="D35" s="23" t="s">
        <v>113</v>
      </c>
      <c r="E35" s="23" t="s">
        <v>6</v>
      </c>
      <c r="F35" s="23"/>
      <c r="G35" s="23" t="s">
        <v>37</v>
      </c>
      <c r="H35" s="25"/>
      <c r="I35" s="74">
        <v>658.66</v>
      </c>
      <c r="J35" s="60">
        <f t="shared" si="1"/>
        <v>777.21879999999987</v>
      </c>
      <c r="K35" s="63">
        <v>658.66</v>
      </c>
      <c r="L35" s="60">
        <f t="shared" si="2"/>
        <v>777.21879999999987</v>
      </c>
      <c r="M35" s="30"/>
      <c r="N35" s="31"/>
      <c r="O35" s="42">
        <f t="shared" si="6"/>
        <v>1</v>
      </c>
      <c r="P35" s="23">
        <f t="shared" si="3"/>
        <v>29</v>
      </c>
      <c r="Q35" s="23"/>
      <c r="R35" s="42">
        <f t="shared" si="4"/>
        <v>1</v>
      </c>
    </row>
    <row r="36" spans="1:20" s="27" customFormat="1" ht="40.5" x14ac:dyDescent="0.25">
      <c r="A36" s="23">
        <v>33</v>
      </c>
      <c r="B36" s="24">
        <v>42424</v>
      </c>
      <c r="C36" s="84">
        <v>42466</v>
      </c>
      <c r="D36" s="23" t="s">
        <v>113</v>
      </c>
      <c r="E36" s="23" t="s">
        <v>6</v>
      </c>
      <c r="F36" s="23"/>
      <c r="G36" s="23" t="s">
        <v>38</v>
      </c>
      <c r="H36" s="25"/>
      <c r="I36" s="74">
        <v>708.57</v>
      </c>
      <c r="J36" s="60">
        <f t="shared" si="1"/>
        <v>836.11260000000004</v>
      </c>
      <c r="K36" s="63">
        <v>708.57</v>
      </c>
      <c r="L36" s="60">
        <f t="shared" si="2"/>
        <v>836.11260000000004</v>
      </c>
      <c r="M36" s="30"/>
      <c r="N36" s="31"/>
      <c r="O36" s="42">
        <f t="shared" si="6"/>
        <v>1</v>
      </c>
      <c r="P36" s="23">
        <f t="shared" si="3"/>
        <v>29</v>
      </c>
      <c r="Q36" s="23"/>
      <c r="R36" s="42">
        <f t="shared" si="4"/>
        <v>1</v>
      </c>
    </row>
    <row r="37" spans="1:20" s="27" customFormat="1" ht="40.5" x14ac:dyDescent="0.25">
      <c r="A37" s="23">
        <v>34</v>
      </c>
      <c r="B37" s="24">
        <v>42424</v>
      </c>
      <c r="C37" s="84">
        <v>42466</v>
      </c>
      <c r="D37" s="23" t="s">
        <v>113</v>
      </c>
      <c r="E37" s="23" t="s">
        <v>6</v>
      </c>
      <c r="F37" s="23"/>
      <c r="G37" s="23" t="s">
        <v>39</v>
      </c>
      <c r="H37" s="25"/>
      <c r="I37" s="74">
        <v>2131.92</v>
      </c>
      <c r="J37" s="60">
        <f t="shared" si="1"/>
        <v>2515.6655999999998</v>
      </c>
      <c r="K37" s="63">
        <v>2131.92</v>
      </c>
      <c r="L37" s="60">
        <f t="shared" si="2"/>
        <v>2515.6655999999998</v>
      </c>
      <c r="M37" s="30"/>
      <c r="N37" s="31"/>
      <c r="O37" s="42">
        <f t="shared" si="6"/>
        <v>1</v>
      </c>
      <c r="P37" s="23">
        <f t="shared" si="3"/>
        <v>29</v>
      </c>
      <c r="Q37" s="23"/>
      <c r="R37" s="42">
        <f t="shared" si="4"/>
        <v>1</v>
      </c>
    </row>
    <row r="38" spans="1:20" s="27" customFormat="1" ht="40.5" x14ac:dyDescent="0.25">
      <c r="A38" s="23">
        <v>35</v>
      </c>
      <c r="B38" s="24">
        <v>42424</v>
      </c>
      <c r="C38" s="84">
        <v>42466</v>
      </c>
      <c r="D38" s="23" t="s">
        <v>113</v>
      </c>
      <c r="E38" s="23" t="s">
        <v>6</v>
      </c>
      <c r="F38" s="23"/>
      <c r="G38" s="23" t="s">
        <v>40</v>
      </c>
      <c r="H38" s="25"/>
      <c r="I38" s="74">
        <v>2392.79</v>
      </c>
      <c r="J38" s="60">
        <f t="shared" si="1"/>
        <v>2823.4921999999997</v>
      </c>
      <c r="K38" s="63">
        <v>2392.79</v>
      </c>
      <c r="L38" s="60">
        <f t="shared" si="2"/>
        <v>2823.4921999999997</v>
      </c>
      <c r="M38" s="30"/>
      <c r="N38" s="31"/>
      <c r="O38" s="42">
        <f t="shared" si="6"/>
        <v>1</v>
      </c>
      <c r="P38" s="23">
        <f t="shared" si="3"/>
        <v>29</v>
      </c>
      <c r="Q38" s="23"/>
      <c r="R38" s="42">
        <f t="shared" si="4"/>
        <v>1</v>
      </c>
    </row>
    <row r="39" spans="1:20" s="27" customFormat="1" ht="60.75" x14ac:dyDescent="0.25">
      <c r="A39" s="23">
        <v>36</v>
      </c>
      <c r="B39" s="24">
        <v>42424</v>
      </c>
      <c r="C39" s="84">
        <v>42466</v>
      </c>
      <c r="D39" s="23" t="s">
        <v>113</v>
      </c>
      <c r="E39" s="23" t="s">
        <v>6</v>
      </c>
      <c r="F39" s="23"/>
      <c r="G39" s="23" t="s">
        <v>41</v>
      </c>
      <c r="H39" s="25"/>
      <c r="I39" s="74">
        <v>1980.19</v>
      </c>
      <c r="J39" s="60">
        <f t="shared" si="1"/>
        <v>2336.6241999999997</v>
      </c>
      <c r="K39" s="63">
        <v>1980.19</v>
      </c>
      <c r="L39" s="60">
        <f t="shared" si="2"/>
        <v>2336.6241999999997</v>
      </c>
      <c r="M39" s="30"/>
      <c r="N39" s="31"/>
      <c r="O39" s="42">
        <f t="shared" si="6"/>
        <v>1</v>
      </c>
      <c r="P39" s="23">
        <f t="shared" si="3"/>
        <v>29</v>
      </c>
      <c r="Q39" s="23"/>
      <c r="R39" s="42">
        <f t="shared" si="4"/>
        <v>1</v>
      </c>
    </row>
    <row r="40" spans="1:20" s="27" customFormat="1" ht="60.75" x14ac:dyDescent="0.25">
      <c r="A40" s="23">
        <v>37</v>
      </c>
      <c r="B40" s="24">
        <v>42424</v>
      </c>
      <c r="C40" s="84">
        <v>42466</v>
      </c>
      <c r="D40" s="23" t="s">
        <v>113</v>
      </c>
      <c r="E40" s="23" t="s">
        <v>6</v>
      </c>
      <c r="F40" s="23"/>
      <c r="G40" s="23" t="s">
        <v>42</v>
      </c>
      <c r="H40" s="25"/>
      <c r="I40" s="74">
        <v>776.92</v>
      </c>
      <c r="J40" s="60">
        <f t="shared" si="1"/>
        <v>916.76559999999995</v>
      </c>
      <c r="K40" s="63">
        <v>776.92</v>
      </c>
      <c r="L40" s="60">
        <f t="shared" si="2"/>
        <v>916.76559999999995</v>
      </c>
      <c r="M40" s="30"/>
      <c r="N40" s="31"/>
      <c r="O40" s="42">
        <f t="shared" si="6"/>
        <v>1</v>
      </c>
      <c r="P40" s="23">
        <f t="shared" si="3"/>
        <v>29</v>
      </c>
      <c r="Q40" s="23"/>
      <c r="R40" s="42">
        <f t="shared" si="4"/>
        <v>1</v>
      </c>
    </row>
    <row r="41" spans="1:20" s="32" customFormat="1" ht="40.5" x14ac:dyDescent="0.25">
      <c r="A41" s="23">
        <v>38</v>
      </c>
      <c r="B41" s="24">
        <v>42444</v>
      </c>
      <c r="C41" s="87">
        <v>42453</v>
      </c>
      <c r="D41" s="23" t="s">
        <v>112</v>
      </c>
      <c r="E41" s="23" t="s">
        <v>43</v>
      </c>
      <c r="F41" s="29" t="s">
        <v>71</v>
      </c>
      <c r="G41" s="23" t="s">
        <v>44</v>
      </c>
      <c r="H41" s="23">
        <v>282.23</v>
      </c>
      <c r="I41" s="64">
        <v>381.4</v>
      </c>
      <c r="J41" s="60">
        <f t="shared" si="1"/>
        <v>450.05199999999996</v>
      </c>
      <c r="K41" s="65">
        <v>378.95</v>
      </c>
      <c r="L41" s="60">
        <f t="shared" si="2"/>
        <v>447.16099999999994</v>
      </c>
      <c r="M41" s="30"/>
      <c r="N41" s="31">
        <f t="shared" ref="N41:N71" si="7">L41/H41-100%</f>
        <v>0.58438507600184209</v>
      </c>
      <c r="O41" s="42">
        <f t="shared" si="6"/>
        <v>1</v>
      </c>
      <c r="P41" s="23">
        <f>(NETWORKDAYS(B41,C41))-2</f>
        <v>6</v>
      </c>
      <c r="Q41" s="23"/>
      <c r="R41" s="42">
        <f t="shared" si="4"/>
        <v>0</v>
      </c>
      <c r="S41" s="32" t="s">
        <v>68</v>
      </c>
      <c r="T41" s="28">
        <v>42453</v>
      </c>
    </row>
    <row r="42" spans="1:20" s="1" customFormat="1" ht="20.25" x14ac:dyDescent="0.25">
      <c r="A42" s="11">
        <v>39</v>
      </c>
      <c r="B42" s="12">
        <v>42444</v>
      </c>
      <c r="C42" s="64"/>
      <c r="D42" s="34" t="s">
        <v>112</v>
      </c>
      <c r="E42" s="11" t="s">
        <v>43</v>
      </c>
      <c r="F42" s="17" t="s">
        <v>72</v>
      </c>
      <c r="G42" s="11" t="s">
        <v>45</v>
      </c>
      <c r="H42" s="11">
        <v>4645.7700000000004</v>
      </c>
      <c r="I42" s="64"/>
      <c r="J42" s="37">
        <f t="shared" si="1"/>
        <v>0</v>
      </c>
      <c r="K42" s="65">
        <v>7641.47</v>
      </c>
      <c r="L42" s="35">
        <f t="shared" si="2"/>
        <v>9016.9346000000005</v>
      </c>
      <c r="M42" s="15"/>
      <c r="N42" s="16">
        <f t="shared" si="7"/>
        <v>0.94089130542407395</v>
      </c>
      <c r="O42" s="39">
        <f t="shared" si="6"/>
        <v>0</v>
      </c>
      <c r="P42" s="11">
        <f ca="1">(NETWORKDAYS(B42,TODAY()))-2</f>
        <v>17</v>
      </c>
      <c r="Q42" s="37" t="s">
        <v>167</v>
      </c>
      <c r="R42" s="39">
        <f t="shared" ca="1" si="4"/>
        <v>0</v>
      </c>
      <c r="T42" s="2"/>
    </row>
    <row r="43" spans="1:20" s="57" customFormat="1" ht="20.25" x14ac:dyDescent="0.25">
      <c r="A43" s="34">
        <v>40</v>
      </c>
      <c r="B43" s="54">
        <v>42444</v>
      </c>
      <c r="C43" s="87">
        <v>42453</v>
      </c>
      <c r="D43" s="34" t="s">
        <v>112</v>
      </c>
      <c r="E43" s="34" t="s">
        <v>43</v>
      </c>
      <c r="F43" s="36" t="s">
        <v>73</v>
      </c>
      <c r="G43" s="34" t="s">
        <v>46</v>
      </c>
      <c r="H43" s="34">
        <v>22.07</v>
      </c>
      <c r="I43" s="65">
        <v>25.28</v>
      </c>
      <c r="J43" s="37">
        <f t="shared" si="1"/>
        <v>29.830400000000001</v>
      </c>
      <c r="K43" s="65">
        <v>75.239999999999995</v>
      </c>
      <c r="L43" s="35">
        <f t="shared" si="2"/>
        <v>88.783199999999994</v>
      </c>
      <c r="M43" s="55"/>
      <c r="N43" s="56">
        <f t="shared" si="7"/>
        <v>3.0228001812415037</v>
      </c>
      <c r="O43" s="39">
        <f t="shared" si="6"/>
        <v>0</v>
      </c>
      <c r="P43" s="34">
        <f>(NETWORKDAYS(B43,$T$43))-2</f>
        <v>6</v>
      </c>
      <c r="Q43" s="34"/>
      <c r="R43" s="39">
        <f t="shared" si="4"/>
        <v>0</v>
      </c>
      <c r="T43" s="58">
        <v>42453</v>
      </c>
    </row>
    <row r="44" spans="1:20" s="32" customFormat="1" ht="20.25" x14ac:dyDescent="0.25">
      <c r="A44" s="23">
        <v>41</v>
      </c>
      <c r="B44" s="24">
        <v>42444</v>
      </c>
      <c r="C44" s="87">
        <v>42453</v>
      </c>
      <c r="D44" s="23" t="s">
        <v>112</v>
      </c>
      <c r="E44" s="23" t="s">
        <v>43</v>
      </c>
      <c r="F44" s="29"/>
      <c r="G44" s="23" t="s">
        <v>47</v>
      </c>
      <c r="H44" s="23"/>
      <c r="I44" s="65">
        <v>5.6</v>
      </c>
      <c r="J44" s="60">
        <f t="shared" si="1"/>
        <v>6.6079999999999997</v>
      </c>
      <c r="K44" s="65">
        <v>5.6</v>
      </c>
      <c r="L44" s="60">
        <f t="shared" si="2"/>
        <v>6.6079999999999997</v>
      </c>
      <c r="M44" s="30"/>
      <c r="N44" s="31" t="e">
        <f t="shared" si="7"/>
        <v>#DIV/0!</v>
      </c>
      <c r="O44" s="42">
        <f t="shared" si="6"/>
        <v>1</v>
      </c>
      <c r="P44" s="23">
        <f>(NETWORKDAYS(B44,C44))-2</f>
        <v>6</v>
      </c>
      <c r="Q44" s="23"/>
      <c r="R44" s="42">
        <f t="shared" si="4"/>
        <v>0</v>
      </c>
      <c r="T44" s="28">
        <v>42453</v>
      </c>
    </row>
    <row r="45" spans="1:20" s="32" customFormat="1" ht="81" x14ac:dyDescent="0.25">
      <c r="A45" s="23">
        <v>42</v>
      </c>
      <c r="B45" s="24">
        <v>42444</v>
      </c>
      <c r="C45" s="87">
        <v>42453</v>
      </c>
      <c r="D45" s="23" t="s">
        <v>112</v>
      </c>
      <c r="E45" s="23" t="s">
        <v>43</v>
      </c>
      <c r="F45" s="29" t="s">
        <v>74</v>
      </c>
      <c r="G45" s="23" t="s">
        <v>48</v>
      </c>
      <c r="H45" s="23">
        <v>8.18</v>
      </c>
      <c r="I45" s="64">
        <v>15.66</v>
      </c>
      <c r="J45" s="60">
        <f t="shared" si="1"/>
        <v>18.4788</v>
      </c>
      <c r="K45" s="65">
        <v>13.93</v>
      </c>
      <c r="L45" s="60">
        <f t="shared" si="2"/>
        <v>16.4374</v>
      </c>
      <c r="M45" s="30"/>
      <c r="N45" s="31">
        <f t="shared" si="7"/>
        <v>1.0094621026894868</v>
      </c>
      <c r="O45" s="42">
        <f t="shared" si="6"/>
        <v>1</v>
      </c>
      <c r="P45" s="23">
        <f>(NETWORKDAYS(B45,C45))-2</f>
        <v>6</v>
      </c>
      <c r="Q45" s="23"/>
      <c r="R45" s="42">
        <f t="shared" si="4"/>
        <v>0</v>
      </c>
      <c r="T45" s="28">
        <v>42453</v>
      </c>
    </row>
    <row r="46" spans="1:20" s="57" customFormat="1" ht="40.5" x14ac:dyDescent="0.25">
      <c r="A46" s="34">
        <v>43</v>
      </c>
      <c r="B46" s="54">
        <v>42444</v>
      </c>
      <c r="C46" s="87">
        <v>42453</v>
      </c>
      <c r="D46" s="34" t="s">
        <v>112</v>
      </c>
      <c r="E46" s="34" t="s">
        <v>43</v>
      </c>
      <c r="F46" s="36" t="s">
        <v>75</v>
      </c>
      <c r="G46" s="34" t="s">
        <v>49</v>
      </c>
      <c r="H46" s="34">
        <v>25.22</v>
      </c>
      <c r="I46" s="64">
        <v>27.58</v>
      </c>
      <c r="J46" s="68">
        <f t="shared" si="1"/>
        <v>32.544399999999996</v>
      </c>
      <c r="K46" s="69">
        <v>35.159999999999997</v>
      </c>
      <c r="L46" s="68">
        <f t="shared" si="2"/>
        <v>41.488799999999991</v>
      </c>
      <c r="M46" s="55"/>
      <c r="N46" s="56">
        <f t="shared" si="7"/>
        <v>0.64507533703409958</v>
      </c>
      <c r="O46" s="39">
        <f t="shared" si="6"/>
        <v>0</v>
      </c>
      <c r="P46" s="34">
        <f>(NETWORKDAYS(B46,C46))-2</f>
        <v>6</v>
      </c>
      <c r="Q46" s="34"/>
      <c r="R46" s="39">
        <f t="shared" si="4"/>
        <v>0</v>
      </c>
      <c r="T46" s="58">
        <v>42453</v>
      </c>
    </row>
    <row r="47" spans="1:20" s="1" customFormat="1" ht="40.5" x14ac:dyDescent="0.25">
      <c r="A47" s="11">
        <v>44</v>
      </c>
      <c r="B47" s="12">
        <v>42444</v>
      </c>
      <c r="C47" s="87">
        <v>42461</v>
      </c>
      <c r="D47" s="34" t="s">
        <v>112</v>
      </c>
      <c r="E47" s="11" t="s">
        <v>43</v>
      </c>
      <c r="F47" s="14" t="s">
        <v>76</v>
      </c>
      <c r="G47" s="11" t="s">
        <v>50</v>
      </c>
      <c r="H47" s="11">
        <v>40.520000000000003</v>
      </c>
      <c r="I47" s="64">
        <v>30.6</v>
      </c>
      <c r="J47" s="37">
        <f t="shared" si="1"/>
        <v>36.107999999999997</v>
      </c>
      <c r="K47" s="65">
        <v>51.7</v>
      </c>
      <c r="L47" s="35">
        <f t="shared" si="2"/>
        <v>61.006</v>
      </c>
      <c r="M47" s="15"/>
      <c r="N47" s="16">
        <f t="shared" si="7"/>
        <v>0.50557749259624862</v>
      </c>
      <c r="O47" s="39">
        <f t="shared" si="6"/>
        <v>0</v>
      </c>
      <c r="P47" s="11">
        <f>(NETWORKDAYS(B47,C47))-2</f>
        <v>12</v>
      </c>
      <c r="Q47" s="37"/>
      <c r="R47" s="39">
        <f t="shared" si="4"/>
        <v>0</v>
      </c>
      <c r="T47" s="3">
        <v>42461</v>
      </c>
    </row>
    <row r="48" spans="1:20" s="32" customFormat="1" ht="40.5" x14ac:dyDescent="0.25">
      <c r="A48" s="23">
        <v>45</v>
      </c>
      <c r="B48" s="24">
        <v>42444</v>
      </c>
      <c r="C48" s="87">
        <v>42453</v>
      </c>
      <c r="D48" s="23" t="s">
        <v>112</v>
      </c>
      <c r="E48" s="23" t="s">
        <v>43</v>
      </c>
      <c r="F48" s="29" t="s">
        <v>77</v>
      </c>
      <c r="G48" s="23" t="s">
        <v>51</v>
      </c>
      <c r="H48" s="23">
        <v>0.21</v>
      </c>
      <c r="I48" s="64">
        <v>0.35</v>
      </c>
      <c r="J48" s="60">
        <f t="shared" si="1"/>
        <v>0.41299999999999998</v>
      </c>
      <c r="K48" s="65">
        <v>0.28999999999999998</v>
      </c>
      <c r="L48" s="60">
        <f t="shared" si="2"/>
        <v>0.34219999999999995</v>
      </c>
      <c r="M48" s="30"/>
      <c r="N48" s="31">
        <f t="shared" si="7"/>
        <v>0.62952380952380937</v>
      </c>
      <c r="O48" s="42">
        <f t="shared" si="6"/>
        <v>1</v>
      </c>
      <c r="P48" s="23">
        <f>(NETWORKDAYS(B48,C48))-2</f>
        <v>6</v>
      </c>
      <c r="Q48" s="23"/>
      <c r="R48" s="42">
        <f t="shared" si="4"/>
        <v>0</v>
      </c>
      <c r="T48" s="28">
        <v>42453</v>
      </c>
    </row>
    <row r="49" spans="1:20" s="1" customFormat="1" ht="40.5" x14ac:dyDescent="0.25">
      <c r="A49" s="11">
        <v>46</v>
      </c>
      <c r="B49" s="12">
        <v>42444</v>
      </c>
      <c r="C49" s="64"/>
      <c r="D49" s="34" t="s">
        <v>112</v>
      </c>
      <c r="E49" s="11" t="s">
        <v>43</v>
      </c>
      <c r="F49" s="14" t="s">
        <v>78</v>
      </c>
      <c r="G49" s="11" t="s">
        <v>52</v>
      </c>
      <c r="H49" s="11">
        <v>148.47999999999999</v>
      </c>
      <c r="I49" s="64"/>
      <c r="J49" s="37">
        <f t="shared" si="1"/>
        <v>0</v>
      </c>
      <c r="K49" s="65">
        <v>265</v>
      </c>
      <c r="L49" s="35">
        <f t="shared" si="2"/>
        <v>312.7</v>
      </c>
      <c r="M49" s="15"/>
      <c r="N49" s="16">
        <f t="shared" si="7"/>
        <v>1.1060075431034484</v>
      </c>
      <c r="O49" s="39">
        <f t="shared" si="6"/>
        <v>0</v>
      </c>
      <c r="P49" s="11">
        <f ca="1">(NETWORKDAYS(B49,TODAY()))-2</f>
        <v>17</v>
      </c>
      <c r="Q49" s="37"/>
      <c r="R49" s="39">
        <f t="shared" ca="1" si="4"/>
        <v>0</v>
      </c>
      <c r="T49" s="2"/>
    </row>
    <row r="50" spans="1:20" s="1" customFormat="1" ht="40.5" x14ac:dyDescent="0.25">
      <c r="A50" s="11">
        <v>47</v>
      </c>
      <c r="B50" s="12">
        <v>42444</v>
      </c>
      <c r="C50" s="87">
        <v>42466</v>
      </c>
      <c r="D50" s="34" t="s">
        <v>112</v>
      </c>
      <c r="E50" s="11" t="s">
        <v>43</v>
      </c>
      <c r="F50" s="14" t="s">
        <v>79</v>
      </c>
      <c r="G50" s="11" t="s">
        <v>53</v>
      </c>
      <c r="H50" s="11">
        <v>56.36</v>
      </c>
      <c r="I50" s="64" t="s">
        <v>165</v>
      </c>
      <c r="J50" s="37" t="e">
        <f t="shared" si="1"/>
        <v>#VALUE!</v>
      </c>
      <c r="K50" s="65">
        <v>84.4</v>
      </c>
      <c r="L50" s="35">
        <f t="shared" si="2"/>
        <v>99.591999999999999</v>
      </c>
      <c r="M50" s="15"/>
      <c r="N50" s="16">
        <f t="shared" si="7"/>
        <v>0.76706884315117096</v>
      </c>
      <c r="O50" s="39" t="e">
        <f t="shared" si="6"/>
        <v>#VALUE!</v>
      </c>
      <c r="P50" s="37">
        <f t="shared" ref="P50:P58" si="8">(NETWORKDAYS(B50,C50))-2</f>
        <v>15</v>
      </c>
      <c r="Q50" s="37" t="s">
        <v>164</v>
      </c>
      <c r="R50" s="39">
        <f t="shared" si="4"/>
        <v>0</v>
      </c>
      <c r="T50" s="2"/>
    </row>
    <row r="51" spans="1:20" s="1" customFormat="1" ht="40.5" x14ac:dyDescent="0.25">
      <c r="A51" s="11">
        <v>48</v>
      </c>
      <c r="B51" s="12">
        <v>42444</v>
      </c>
      <c r="C51" s="87">
        <v>42466</v>
      </c>
      <c r="D51" s="34" t="s">
        <v>112</v>
      </c>
      <c r="E51" s="11" t="s">
        <v>43</v>
      </c>
      <c r="F51" s="14" t="s">
        <v>80</v>
      </c>
      <c r="G51" s="11" t="s">
        <v>54</v>
      </c>
      <c r="H51" s="11">
        <v>66.680000000000007</v>
      </c>
      <c r="I51" s="64" t="s">
        <v>165</v>
      </c>
      <c r="J51" s="37" t="e">
        <f t="shared" si="1"/>
        <v>#VALUE!</v>
      </c>
      <c r="K51" s="65">
        <v>84.4</v>
      </c>
      <c r="L51" s="35">
        <f t="shared" si="2"/>
        <v>99.591999999999999</v>
      </c>
      <c r="M51" s="15"/>
      <c r="N51" s="16">
        <f t="shared" si="7"/>
        <v>0.49358128374325116</v>
      </c>
      <c r="O51" s="39" t="e">
        <f t="shared" si="6"/>
        <v>#VALUE!</v>
      </c>
      <c r="P51" s="37">
        <f t="shared" si="8"/>
        <v>15</v>
      </c>
      <c r="Q51" s="37" t="s">
        <v>164</v>
      </c>
      <c r="R51" s="39">
        <f t="shared" si="4"/>
        <v>0</v>
      </c>
      <c r="T51" s="2"/>
    </row>
    <row r="52" spans="1:20" s="32" customFormat="1" ht="94.5" x14ac:dyDescent="0.25">
      <c r="A52" s="23">
        <v>49</v>
      </c>
      <c r="B52" s="24">
        <v>42444</v>
      </c>
      <c r="C52" s="87">
        <v>42453</v>
      </c>
      <c r="D52" s="23" t="s">
        <v>112</v>
      </c>
      <c r="E52" s="23" t="s">
        <v>43</v>
      </c>
      <c r="F52" s="29" t="s">
        <v>81</v>
      </c>
      <c r="G52" s="23" t="s">
        <v>55</v>
      </c>
      <c r="H52" s="23">
        <v>2707.63</v>
      </c>
      <c r="I52" s="64">
        <v>2707.63</v>
      </c>
      <c r="J52" s="60">
        <f t="shared" si="1"/>
        <v>3195.0034000000001</v>
      </c>
      <c r="K52" s="65">
        <v>3550</v>
      </c>
      <c r="L52" s="60">
        <v>3000</v>
      </c>
      <c r="M52" s="30"/>
      <c r="N52" s="31">
        <f t="shared" si="7"/>
        <v>0.10798004158618424</v>
      </c>
      <c r="O52" s="42">
        <f t="shared" si="6"/>
        <v>1</v>
      </c>
      <c r="P52" s="23">
        <f t="shared" si="8"/>
        <v>6</v>
      </c>
      <c r="Q52" s="47" t="s">
        <v>143</v>
      </c>
      <c r="R52" s="42">
        <f t="shared" si="4"/>
        <v>0</v>
      </c>
      <c r="T52" s="28">
        <v>42453</v>
      </c>
    </row>
    <row r="53" spans="1:20" s="1" customFormat="1" ht="141.75" x14ac:dyDescent="0.25">
      <c r="A53" s="11">
        <v>50</v>
      </c>
      <c r="B53" s="12">
        <v>42444</v>
      </c>
      <c r="C53" s="84">
        <v>42464</v>
      </c>
      <c r="D53" s="34" t="s">
        <v>112</v>
      </c>
      <c r="E53" s="11" t="s">
        <v>43</v>
      </c>
      <c r="F53" s="14" t="s">
        <v>82</v>
      </c>
      <c r="G53" s="11" t="s">
        <v>56</v>
      </c>
      <c r="H53" s="11">
        <v>639.80999999999995</v>
      </c>
      <c r="I53" s="64">
        <v>2127.11</v>
      </c>
      <c r="J53" s="37">
        <f t="shared" si="1"/>
        <v>2509.9897999999998</v>
      </c>
      <c r="K53" s="65">
        <v>3876.85</v>
      </c>
      <c r="L53" s="35">
        <f t="shared" si="2"/>
        <v>4574.683</v>
      </c>
      <c r="M53" s="15"/>
      <c r="N53" s="16">
        <f t="shared" si="7"/>
        <v>6.1500648630062056</v>
      </c>
      <c r="O53" s="39">
        <f t="shared" si="6"/>
        <v>0</v>
      </c>
      <c r="P53" s="37">
        <f t="shared" si="8"/>
        <v>13</v>
      </c>
      <c r="Q53" s="37"/>
      <c r="R53" s="39">
        <f t="shared" si="4"/>
        <v>0</v>
      </c>
      <c r="T53" s="3">
        <v>42464</v>
      </c>
    </row>
    <row r="54" spans="1:20" s="1" customFormat="1" ht="121.5" x14ac:dyDescent="0.25">
      <c r="A54" s="11">
        <v>51</v>
      </c>
      <c r="B54" s="12">
        <v>42444</v>
      </c>
      <c r="C54" s="84">
        <v>42464</v>
      </c>
      <c r="D54" s="34" t="s">
        <v>112</v>
      </c>
      <c r="E54" s="11" t="s">
        <v>43</v>
      </c>
      <c r="F54" s="14" t="s">
        <v>82</v>
      </c>
      <c r="G54" s="11" t="s">
        <v>57</v>
      </c>
      <c r="H54" s="11">
        <v>639.80999999999995</v>
      </c>
      <c r="I54" s="64">
        <v>940.99</v>
      </c>
      <c r="J54" s="37">
        <f t="shared" si="1"/>
        <v>1110.3681999999999</v>
      </c>
      <c r="K54" s="65">
        <v>1446.09</v>
      </c>
      <c r="L54" s="35">
        <f t="shared" si="2"/>
        <v>1706.3861999999999</v>
      </c>
      <c r="M54" s="15"/>
      <c r="N54" s="16">
        <f t="shared" si="7"/>
        <v>1.6670202091245838</v>
      </c>
      <c r="O54" s="39">
        <f t="shared" si="6"/>
        <v>0</v>
      </c>
      <c r="P54" s="37">
        <f t="shared" si="8"/>
        <v>13</v>
      </c>
      <c r="Q54" s="37"/>
      <c r="R54" s="39">
        <f t="shared" si="4"/>
        <v>0</v>
      </c>
      <c r="T54" s="3">
        <v>42464</v>
      </c>
    </row>
    <row r="55" spans="1:20" s="32" customFormat="1" ht="40.5" x14ac:dyDescent="0.25">
      <c r="A55" s="23">
        <v>52</v>
      </c>
      <c r="B55" s="24">
        <v>42444</v>
      </c>
      <c r="C55" s="84">
        <v>42453</v>
      </c>
      <c r="D55" s="23" t="s">
        <v>112</v>
      </c>
      <c r="E55" s="23" t="s">
        <v>43</v>
      </c>
      <c r="F55" s="29" t="s">
        <v>83</v>
      </c>
      <c r="G55" s="23" t="s">
        <v>58</v>
      </c>
      <c r="H55" s="23">
        <v>15.71</v>
      </c>
      <c r="I55" s="64">
        <v>19.04</v>
      </c>
      <c r="J55" s="60">
        <f t="shared" si="1"/>
        <v>22.467199999999998</v>
      </c>
      <c r="K55" s="65">
        <v>16.86</v>
      </c>
      <c r="L55" s="60">
        <f t="shared" si="2"/>
        <v>19.8948</v>
      </c>
      <c r="M55" s="30"/>
      <c r="N55" s="31">
        <f t="shared" si="7"/>
        <v>0.26637810311903243</v>
      </c>
      <c r="O55" s="42">
        <f t="shared" si="6"/>
        <v>1</v>
      </c>
      <c r="P55" s="23">
        <f t="shared" si="8"/>
        <v>6</v>
      </c>
      <c r="Q55" s="23"/>
      <c r="R55" s="42">
        <f t="shared" si="4"/>
        <v>0</v>
      </c>
      <c r="T55" s="28">
        <v>42453</v>
      </c>
    </row>
    <row r="56" spans="1:20" s="57" customFormat="1" ht="60.75" x14ac:dyDescent="0.25">
      <c r="A56" s="34">
        <v>53</v>
      </c>
      <c r="B56" s="54">
        <v>42444</v>
      </c>
      <c r="C56" s="84">
        <v>42453</v>
      </c>
      <c r="D56" s="34" t="s">
        <v>112</v>
      </c>
      <c r="E56" s="34" t="s">
        <v>43</v>
      </c>
      <c r="F56" s="36" t="s">
        <v>84</v>
      </c>
      <c r="G56" s="34" t="s">
        <v>59</v>
      </c>
      <c r="H56" s="34">
        <v>95.94</v>
      </c>
      <c r="I56" s="64">
        <v>108.18</v>
      </c>
      <c r="J56" s="68">
        <f t="shared" si="1"/>
        <v>127.6524</v>
      </c>
      <c r="K56" s="65">
        <v>131.91999999999999</v>
      </c>
      <c r="L56" s="68">
        <f t="shared" si="2"/>
        <v>155.66559999999998</v>
      </c>
      <c r="M56" s="55"/>
      <c r="N56" s="56">
        <f t="shared" si="7"/>
        <v>0.6225307483844067</v>
      </c>
      <c r="O56" s="39">
        <f t="shared" si="6"/>
        <v>0</v>
      </c>
      <c r="P56" s="34">
        <f t="shared" si="8"/>
        <v>6</v>
      </c>
      <c r="Q56" s="34"/>
      <c r="R56" s="39">
        <f t="shared" si="4"/>
        <v>0</v>
      </c>
      <c r="T56" s="58">
        <v>42453</v>
      </c>
    </row>
    <row r="57" spans="1:20" s="32" customFormat="1" ht="60.75" x14ac:dyDescent="0.25">
      <c r="A57" s="23">
        <v>54</v>
      </c>
      <c r="B57" s="24">
        <v>42444</v>
      </c>
      <c r="C57" s="84">
        <v>42453</v>
      </c>
      <c r="D57" s="23" t="s">
        <v>112</v>
      </c>
      <c r="E57" s="23" t="s">
        <v>43</v>
      </c>
      <c r="F57" s="33" t="s">
        <v>85</v>
      </c>
      <c r="G57" s="23" t="s">
        <v>60</v>
      </c>
      <c r="H57" s="23">
        <v>68.83</v>
      </c>
      <c r="I57" s="64">
        <v>144.33000000000001</v>
      </c>
      <c r="J57" s="60">
        <f t="shared" si="1"/>
        <v>170.30940000000001</v>
      </c>
      <c r="K57" s="65">
        <v>71.95</v>
      </c>
      <c r="L57" s="60">
        <f t="shared" si="2"/>
        <v>84.900999999999996</v>
      </c>
      <c r="M57" s="30"/>
      <c r="N57" s="31">
        <f t="shared" si="7"/>
        <v>0.23348830451837865</v>
      </c>
      <c r="O57" s="42">
        <f t="shared" si="6"/>
        <v>1</v>
      </c>
      <c r="P57" s="23">
        <f t="shared" si="8"/>
        <v>6</v>
      </c>
      <c r="Q57" s="23"/>
      <c r="R57" s="42">
        <f t="shared" si="4"/>
        <v>0</v>
      </c>
      <c r="T57" s="28">
        <v>42453</v>
      </c>
    </row>
    <row r="58" spans="1:20" s="57" customFormat="1" ht="40.5" x14ac:dyDescent="0.25">
      <c r="A58" s="34">
        <v>55</v>
      </c>
      <c r="B58" s="54">
        <v>42444</v>
      </c>
      <c r="C58" s="84">
        <v>42453</v>
      </c>
      <c r="D58" s="34" t="s">
        <v>112</v>
      </c>
      <c r="E58" s="34" t="s">
        <v>43</v>
      </c>
      <c r="F58" s="67" t="s">
        <v>86</v>
      </c>
      <c r="G58" s="34" t="s">
        <v>61</v>
      </c>
      <c r="H58" s="34">
        <v>8.09</v>
      </c>
      <c r="I58" s="64">
        <v>10.45</v>
      </c>
      <c r="J58" s="68">
        <f t="shared" si="1"/>
        <v>12.330999999999998</v>
      </c>
      <c r="K58" s="65">
        <v>13.93</v>
      </c>
      <c r="L58" s="68">
        <f t="shared" si="2"/>
        <v>16.4374</v>
      </c>
      <c r="M58" s="55"/>
      <c r="N58" s="56">
        <f t="shared" si="7"/>
        <v>1.0318170580964154</v>
      </c>
      <c r="O58" s="39">
        <f t="shared" si="6"/>
        <v>0</v>
      </c>
      <c r="P58" s="34">
        <f t="shared" si="8"/>
        <v>6</v>
      </c>
      <c r="Q58" s="34"/>
      <c r="R58" s="39">
        <f t="shared" si="4"/>
        <v>0</v>
      </c>
      <c r="T58" s="58">
        <v>42453</v>
      </c>
    </row>
    <row r="59" spans="1:20" s="1" customFormat="1" ht="60.75" x14ac:dyDescent="0.25">
      <c r="A59" s="11">
        <v>56</v>
      </c>
      <c r="B59" s="12">
        <v>42444</v>
      </c>
      <c r="C59" s="84"/>
      <c r="D59" s="34" t="s">
        <v>112</v>
      </c>
      <c r="E59" s="11" t="s">
        <v>43</v>
      </c>
      <c r="F59" s="17"/>
      <c r="G59" s="11" t="s">
        <v>62</v>
      </c>
      <c r="H59" s="11"/>
      <c r="I59" s="64"/>
      <c r="J59" s="37">
        <f t="shared" si="1"/>
        <v>0</v>
      </c>
      <c r="K59" s="65">
        <v>1.67</v>
      </c>
      <c r="L59" s="62">
        <v>1.9705999999999999</v>
      </c>
      <c r="M59" s="15"/>
      <c r="N59" s="16" t="e">
        <f t="shared" si="7"/>
        <v>#DIV/0!</v>
      </c>
      <c r="O59" s="39">
        <f t="shared" si="6"/>
        <v>0</v>
      </c>
      <c r="P59" s="37">
        <f ca="1">(NETWORKDAYS(B59,TODAY()))-2</f>
        <v>17</v>
      </c>
      <c r="Q59" s="37"/>
      <c r="R59" s="39">
        <f t="shared" ca="1" si="4"/>
        <v>0</v>
      </c>
      <c r="S59" s="1" t="s">
        <v>69</v>
      </c>
      <c r="T59" s="2"/>
    </row>
    <row r="60" spans="1:20" s="1" customFormat="1" ht="101.25" x14ac:dyDescent="0.25">
      <c r="A60" s="11">
        <v>57</v>
      </c>
      <c r="B60" s="12">
        <v>42444</v>
      </c>
      <c r="C60" s="84"/>
      <c r="D60" s="34" t="s">
        <v>112</v>
      </c>
      <c r="E60" s="11" t="s">
        <v>43</v>
      </c>
      <c r="F60" s="17" t="s">
        <v>87</v>
      </c>
      <c r="G60" s="11" t="s">
        <v>63</v>
      </c>
      <c r="H60" s="11">
        <v>215.63</v>
      </c>
      <c r="I60" s="64"/>
      <c r="J60" s="37">
        <f t="shared" si="1"/>
        <v>0</v>
      </c>
      <c r="K60" s="65">
        <v>413.8</v>
      </c>
      <c r="L60" s="61">
        <v>488.28399999999999</v>
      </c>
      <c r="M60" s="15"/>
      <c r="N60" s="16">
        <f t="shared" si="7"/>
        <v>1.2644529981913464</v>
      </c>
      <c r="O60" s="39">
        <f t="shared" si="6"/>
        <v>0</v>
      </c>
      <c r="P60" s="37">
        <f ca="1">(NETWORKDAYS(B60,TODAY()))-2</f>
        <v>17</v>
      </c>
      <c r="Q60" s="46"/>
      <c r="R60" s="43">
        <f t="shared" ca="1" si="4"/>
        <v>0</v>
      </c>
      <c r="S60" s="44"/>
      <c r="T60" s="49"/>
    </row>
    <row r="61" spans="1:20" ht="60.75" x14ac:dyDescent="0.25">
      <c r="A61" s="11">
        <v>58</v>
      </c>
      <c r="B61" s="12">
        <v>42453</v>
      </c>
      <c r="C61" s="84"/>
      <c r="D61" s="11" t="s">
        <v>111</v>
      </c>
      <c r="E61" s="11" t="s">
        <v>110</v>
      </c>
      <c r="F61" s="18" t="s">
        <v>89</v>
      </c>
      <c r="G61" s="11" t="s">
        <v>90</v>
      </c>
      <c r="H61" s="37">
        <v>2154.8000000000002</v>
      </c>
      <c r="I61" s="75"/>
      <c r="J61" s="37">
        <f t="shared" si="1"/>
        <v>0</v>
      </c>
      <c r="K61" s="64"/>
      <c r="L61" s="20">
        <v>3516.4</v>
      </c>
      <c r="M61" s="21"/>
      <c r="N61" s="16">
        <f t="shared" si="7"/>
        <v>0.63189159086690161</v>
      </c>
      <c r="O61" s="39">
        <f t="shared" si="6"/>
        <v>0</v>
      </c>
      <c r="P61" s="37">
        <f ca="1">(NETWORKDAYS(B61,TODAY()))-2</f>
        <v>10</v>
      </c>
      <c r="Q61" s="37"/>
      <c r="R61" s="39">
        <f t="shared" ca="1" si="4"/>
        <v>0</v>
      </c>
      <c r="S61" s="45"/>
      <c r="T61" s="41"/>
    </row>
    <row r="62" spans="1:20" ht="60.75" x14ac:dyDescent="0.25">
      <c r="A62" s="11">
        <v>59</v>
      </c>
      <c r="B62" s="12">
        <v>42453</v>
      </c>
      <c r="C62" s="84"/>
      <c r="D62" s="11" t="s">
        <v>111</v>
      </c>
      <c r="E62" s="11" t="s">
        <v>110</v>
      </c>
      <c r="F62" s="19" t="s">
        <v>91</v>
      </c>
      <c r="G62" s="11" t="s">
        <v>92</v>
      </c>
      <c r="H62" s="37">
        <v>2413.4499999999998</v>
      </c>
      <c r="I62" s="75"/>
      <c r="J62" s="37">
        <f t="shared" si="1"/>
        <v>0</v>
      </c>
      <c r="K62" s="64"/>
      <c r="L62" s="20">
        <v>3747.68</v>
      </c>
      <c r="M62" s="21"/>
      <c r="N62" s="16">
        <f t="shared" si="7"/>
        <v>0.55283100955064324</v>
      </c>
      <c r="O62" s="39">
        <f t="shared" si="6"/>
        <v>0</v>
      </c>
      <c r="P62" s="37">
        <f ca="1">(NETWORKDAYS(B62,TODAY()))-2</f>
        <v>10</v>
      </c>
      <c r="Q62" s="37"/>
      <c r="R62" s="39">
        <f t="shared" ca="1" si="4"/>
        <v>0</v>
      </c>
      <c r="S62" s="40"/>
      <c r="T62" s="41"/>
    </row>
    <row r="63" spans="1:20" ht="60.75" x14ac:dyDescent="0.25">
      <c r="A63" s="11">
        <v>60</v>
      </c>
      <c r="B63" s="12">
        <v>42453</v>
      </c>
      <c r="C63" s="84"/>
      <c r="D63" s="11" t="s">
        <v>111</v>
      </c>
      <c r="E63" s="11" t="s">
        <v>110</v>
      </c>
      <c r="F63" s="18" t="s">
        <v>93</v>
      </c>
      <c r="G63" s="11" t="s">
        <v>94</v>
      </c>
      <c r="H63" s="37">
        <v>2301</v>
      </c>
      <c r="I63" s="75"/>
      <c r="J63" s="37">
        <f t="shared" si="1"/>
        <v>0</v>
      </c>
      <c r="K63" s="64"/>
      <c r="L63" s="20">
        <v>3351.2</v>
      </c>
      <c r="M63" s="21"/>
      <c r="N63" s="16">
        <f t="shared" si="7"/>
        <v>0.45641025641025634</v>
      </c>
      <c r="O63" s="39">
        <f t="shared" si="6"/>
        <v>0</v>
      </c>
      <c r="P63" s="37">
        <f ca="1">(NETWORKDAYS(B63,TODAY()))-2</f>
        <v>10</v>
      </c>
      <c r="Q63" s="37"/>
      <c r="R63" s="39">
        <f t="shared" ca="1" si="4"/>
        <v>0</v>
      </c>
      <c r="S63" s="45"/>
      <c r="T63" s="41"/>
    </row>
    <row r="64" spans="1:20" s="72" customFormat="1" ht="60.75" x14ac:dyDescent="0.25">
      <c r="A64" s="34">
        <v>61</v>
      </c>
      <c r="B64" s="54">
        <v>42453</v>
      </c>
      <c r="C64" s="84"/>
      <c r="D64" s="34" t="s">
        <v>111</v>
      </c>
      <c r="E64" s="34" t="s">
        <v>110</v>
      </c>
      <c r="F64" s="36" t="s">
        <v>95</v>
      </c>
      <c r="G64" s="34" t="s">
        <v>96</v>
      </c>
      <c r="H64" s="34">
        <v>2758.84</v>
      </c>
      <c r="I64" s="64">
        <v>2926</v>
      </c>
      <c r="J64" s="68">
        <f t="shared" si="1"/>
        <v>3452.68</v>
      </c>
      <c r="K64" s="70"/>
      <c r="L64" s="38">
        <v>3634.4</v>
      </c>
      <c r="M64" s="71"/>
      <c r="N64" s="56">
        <f t="shared" si="7"/>
        <v>0.31736526946107779</v>
      </c>
      <c r="O64" s="39">
        <f t="shared" si="6"/>
        <v>0</v>
      </c>
      <c r="P64" s="34">
        <f>(NETWORKDAYS(B64,T64))-2</f>
        <v>2</v>
      </c>
      <c r="Q64" s="34"/>
      <c r="R64" s="39">
        <f t="shared" si="4"/>
        <v>0</v>
      </c>
      <c r="T64" s="73">
        <v>42458</v>
      </c>
    </row>
    <row r="65" spans="1:20" s="72" customFormat="1" ht="60.75" x14ac:dyDescent="0.25">
      <c r="A65" s="34">
        <v>62</v>
      </c>
      <c r="B65" s="54">
        <v>42453</v>
      </c>
      <c r="C65" s="84"/>
      <c r="D65" s="34" t="s">
        <v>111</v>
      </c>
      <c r="E65" s="34" t="s">
        <v>110</v>
      </c>
      <c r="F65" s="36" t="s">
        <v>97</v>
      </c>
      <c r="G65" s="34" t="s">
        <v>98</v>
      </c>
      <c r="H65" s="34">
        <v>2066.65</v>
      </c>
      <c r="I65" s="64">
        <v>2566.9</v>
      </c>
      <c r="J65" s="68">
        <f t="shared" si="1"/>
        <v>3028.942</v>
      </c>
      <c r="K65" s="70"/>
      <c r="L65" s="38">
        <v>3188.36</v>
      </c>
      <c r="M65" s="71"/>
      <c r="N65" s="56">
        <f t="shared" si="7"/>
        <v>0.54276728038129329</v>
      </c>
      <c r="O65" s="39">
        <f t="shared" si="6"/>
        <v>0</v>
      </c>
      <c r="P65" s="34">
        <f>(NETWORKDAYS(B65,T65))-2</f>
        <v>2</v>
      </c>
      <c r="Q65" s="34"/>
      <c r="R65" s="39">
        <f t="shared" si="4"/>
        <v>0</v>
      </c>
      <c r="T65" s="73">
        <v>42458</v>
      </c>
    </row>
    <row r="66" spans="1:20" s="72" customFormat="1" ht="60.75" x14ac:dyDescent="0.25">
      <c r="A66" s="34">
        <v>63</v>
      </c>
      <c r="B66" s="54">
        <v>42453</v>
      </c>
      <c r="C66" s="84"/>
      <c r="D66" s="34" t="s">
        <v>111</v>
      </c>
      <c r="E66" s="34" t="s">
        <v>110</v>
      </c>
      <c r="F66" s="36" t="s">
        <v>99</v>
      </c>
      <c r="G66" s="34" t="s">
        <v>100</v>
      </c>
      <c r="H66" s="34">
        <v>1801.51</v>
      </c>
      <c r="I66" s="64">
        <v>2128</v>
      </c>
      <c r="J66" s="68">
        <f t="shared" si="1"/>
        <v>2511.04</v>
      </c>
      <c r="K66" s="70"/>
      <c r="L66" s="38">
        <v>2808.4</v>
      </c>
      <c r="M66" s="71"/>
      <c r="N66" s="56">
        <f t="shared" si="7"/>
        <v>0.55891446619780072</v>
      </c>
      <c r="O66" s="39">
        <f t="shared" si="6"/>
        <v>0</v>
      </c>
      <c r="P66" s="34">
        <f>(NETWORKDAYS(B66,T66))-2</f>
        <v>2</v>
      </c>
      <c r="Q66" s="34"/>
      <c r="R66" s="39">
        <f t="shared" si="4"/>
        <v>0</v>
      </c>
      <c r="T66" s="73">
        <v>42458</v>
      </c>
    </row>
    <row r="67" spans="1:20" s="72" customFormat="1" ht="60.75" x14ac:dyDescent="0.25">
      <c r="A67" s="34">
        <v>64</v>
      </c>
      <c r="B67" s="54">
        <v>42453</v>
      </c>
      <c r="C67" s="84"/>
      <c r="D67" s="34" t="s">
        <v>111</v>
      </c>
      <c r="E67" s="34" t="s">
        <v>110</v>
      </c>
      <c r="F67" s="36" t="s">
        <v>101</v>
      </c>
      <c r="G67" s="34" t="s">
        <v>102</v>
      </c>
      <c r="H67" s="34">
        <v>2124.4699999999998</v>
      </c>
      <c r="I67" s="64">
        <v>2204.9499999999998</v>
      </c>
      <c r="J67" s="68">
        <f t="shared" si="1"/>
        <v>2601.8409999999994</v>
      </c>
      <c r="K67" s="70"/>
      <c r="L67" s="38">
        <v>2902.8</v>
      </c>
      <c r="M67" s="71"/>
      <c r="N67" s="56">
        <f t="shared" si="7"/>
        <v>0.36636431674723591</v>
      </c>
      <c r="O67" s="39">
        <f t="shared" si="6"/>
        <v>0</v>
      </c>
      <c r="P67" s="34">
        <f>(NETWORKDAYS(B67,T67))-2</f>
        <v>2</v>
      </c>
      <c r="Q67" s="34"/>
      <c r="R67" s="39">
        <f t="shared" si="4"/>
        <v>0</v>
      </c>
      <c r="T67" s="73">
        <v>42458</v>
      </c>
    </row>
    <row r="68" spans="1:20" ht="60.75" x14ac:dyDescent="0.25">
      <c r="A68" s="11">
        <v>65</v>
      </c>
      <c r="B68" s="12">
        <v>42453</v>
      </c>
      <c r="C68" s="84"/>
      <c r="D68" s="11" t="s">
        <v>111</v>
      </c>
      <c r="E68" s="11" t="s">
        <v>110</v>
      </c>
      <c r="F68" s="18" t="s">
        <v>103</v>
      </c>
      <c r="G68" s="11" t="s">
        <v>104</v>
      </c>
      <c r="H68" s="37">
        <v>1642.51</v>
      </c>
      <c r="J68" s="37">
        <f t="shared" si="1"/>
        <v>0</v>
      </c>
      <c r="K68" s="64"/>
      <c r="L68" s="20">
        <v>1935.2</v>
      </c>
      <c r="M68" s="21"/>
      <c r="N68" s="16">
        <f t="shared" si="7"/>
        <v>0.17819678419005069</v>
      </c>
      <c r="O68" s="39">
        <f t="shared" si="6"/>
        <v>0</v>
      </c>
      <c r="P68" s="37">
        <f ca="1">(NETWORKDAYS(B68,TODAY()))-2</f>
        <v>10</v>
      </c>
      <c r="Q68" s="37"/>
      <c r="R68" s="39">
        <f t="shared" ca="1" si="4"/>
        <v>0</v>
      </c>
    </row>
    <row r="69" spans="1:20" ht="60.75" x14ac:dyDescent="0.25">
      <c r="A69" s="11">
        <v>66</v>
      </c>
      <c r="B69" s="12">
        <v>42453</v>
      </c>
      <c r="C69" s="84"/>
      <c r="D69" s="11" t="s">
        <v>111</v>
      </c>
      <c r="E69" s="11" t="s">
        <v>110</v>
      </c>
      <c r="F69" s="18" t="s">
        <v>105</v>
      </c>
      <c r="G69" s="11" t="s">
        <v>106</v>
      </c>
      <c r="H69" s="37">
        <v>1422.04</v>
      </c>
      <c r="I69" s="75"/>
      <c r="J69" s="37">
        <f t="shared" ref="J69:J93" si="9">I69*1.18</f>
        <v>0</v>
      </c>
      <c r="K69" s="64"/>
      <c r="L69" s="20">
        <v>1511.58</v>
      </c>
      <c r="M69" s="21"/>
      <c r="N69" s="16">
        <f t="shared" si="7"/>
        <v>6.2965880003375441E-2</v>
      </c>
      <c r="O69" s="39">
        <f t="shared" si="6"/>
        <v>0</v>
      </c>
      <c r="P69" s="37">
        <f ca="1">(NETWORKDAYS(B69,TODAY()))-2</f>
        <v>10</v>
      </c>
      <c r="Q69" s="37"/>
      <c r="R69" s="39">
        <f t="shared" ref="R69:R86" ca="1" si="10">--(P69&gt;20)</f>
        <v>0</v>
      </c>
    </row>
    <row r="70" spans="1:20" s="72" customFormat="1" ht="60.75" x14ac:dyDescent="0.25">
      <c r="A70" s="34">
        <v>67</v>
      </c>
      <c r="B70" s="54">
        <v>42453</v>
      </c>
      <c r="C70" s="84"/>
      <c r="D70" s="34" t="s">
        <v>111</v>
      </c>
      <c r="E70" s="34" t="s">
        <v>110</v>
      </c>
      <c r="F70" s="36" t="s">
        <v>107</v>
      </c>
      <c r="G70" s="34" t="s">
        <v>108</v>
      </c>
      <c r="H70" s="34">
        <v>1132.8</v>
      </c>
      <c r="I70" s="64">
        <v>1149.5</v>
      </c>
      <c r="J70" s="34">
        <f t="shared" si="9"/>
        <v>1356.4099999999999</v>
      </c>
      <c r="K70" s="70"/>
      <c r="L70" s="38">
        <v>1510.4</v>
      </c>
      <c r="M70" s="71"/>
      <c r="N70" s="56">
        <f t="shared" si="7"/>
        <v>0.33333333333333348</v>
      </c>
      <c r="O70" s="39">
        <f t="shared" si="6"/>
        <v>0</v>
      </c>
      <c r="P70" s="34">
        <f>(NETWORKDAYS(B70,T70))-2</f>
        <v>2</v>
      </c>
      <c r="Q70" s="34"/>
      <c r="R70" s="39">
        <f t="shared" si="10"/>
        <v>0</v>
      </c>
      <c r="T70" s="73">
        <v>42458</v>
      </c>
    </row>
    <row r="71" spans="1:20" s="72" customFormat="1" ht="60.75" x14ac:dyDescent="0.25">
      <c r="A71" s="34">
        <v>68</v>
      </c>
      <c r="B71" s="54">
        <v>42453</v>
      </c>
      <c r="C71" s="84"/>
      <c r="D71" s="34" t="s">
        <v>111</v>
      </c>
      <c r="E71" s="34" t="s">
        <v>110</v>
      </c>
      <c r="F71" s="36" t="s">
        <v>107</v>
      </c>
      <c r="G71" s="34" t="s">
        <v>109</v>
      </c>
      <c r="H71" s="34">
        <v>1239</v>
      </c>
      <c r="I71" s="64">
        <v>1263.5</v>
      </c>
      <c r="J71" s="34">
        <f t="shared" si="9"/>
        <v>1490.9299999999998</v>
      </c>
      <c r="K71" s="70"/>
      <c r="L71" s="38">
        <v>1663.8</v>
      </c>
      <c r="M71" s="71"/>
      <c r="N71" s="56">
        <f t="shared" si="7"/>
        <v>0.34285714285714275</v>
      </c>
      <c r="O71" s="39">
        <f t="shared" si="6"/>
        <v>0</v>
      </c>
      <c r="P71" s="34">
        <f>(NETWORKDAYS(B71,T71))-2</f>
        <v>2</v>
      </c>
      <c r="Q71" s="34"/>
      <c r="R71" s="39">
        <f t="shared" si="10"/>
        <v>0</v>
      </c>
      <c r="T71" s="73">
        <v>42458</v>
      </c>
    </row>
    <row r="72" spans="1:20" ht="40.5" x14ac:dyDescent="0.25">
      <c r="A72" s="34">
        <v>69</v>
      </c>
      <c r="B72" s="12">
        <v>42454</v>
      </c>
      <c r="C72" s="84"/>
      <c r="D72" s="34" t="s">
        <v>127</v>
      </c>
      <c r="E72" s="11" t="s">
        <v>128</v>
      </c>
      <c r="F72" s="19" t="s">
        <v>129</v>
      </c>
      <c r="G72" s="14" t="s">
        <v>114</v>
      </c>
      <c r="H72" s="15" t="s">
        <v>129</v>
      </c>
      <c r="I72" s="75"/>
      <c r="J72" s="37">
        <f t="shared" si="9"/>
        <v>0</v>
      </c>
      <c r="K72" s="64"/>
      <c r="L72" s="36">
        <v>403.13</v>
      </c>
      <c r="M72" s="21"/>
      <c r="N72" s="22"/>
      <c r="O72" s="39">
        <f t="shared" si="6"/>
        <v>0</v>
      </c>
      <c r="P72" s="37">
        <f ca="1">(NETWORKDAYS(B72,TODAY()))-2</f>
        <v>9</v>
      </c>
      <c r="Q72" s="37"/>
      <c r="R72" s="39">
        <f t="shared" ca="1" si="10"/>
        <v>0</v>
      </c>
    </row>
    <row r="73" spans="1:20" ht="40.5" x14ac:dyDescent="0.25">
      <c r="A73" s="11">
        <v>70</v>
      </c>
      <c r="B73" s="12">
        <v>42454</v>
      </c>
      <c r="C73" s="84"/>
      <c r="D73" s="34" t="s">
        <v>127</v>
      </c>
      <c r="E73" s="11" t="s">
        <v>128</v>
      </c>
      <c r="F73" s="19" t="s">
        <v>129</v>
      </c>
      <c r="G73" s="14" t="s">
        <v>115</v>
      </c>
      <c r="H73" s="15" t="s">
        <v>129</v>
      </c>
      <c r="I73" s="75"/>
      <c r="J73" s="37">
        <f t="shared" si="9"/>
        <v>0</v>
      </c>
      <c r="K73" s="64"/>
      <c r="L73" s="36">
        <v>461.04</v>
      </c>
      <c r="M73" s="21"/>
      <c r="N73" s="22"/>
      <c r="O73" s="39">
        <f t="shared" si="6"/>
        <v>0</v>
      </c>
      <c r="P73" s="37">
        <f ca="1">(NETWORKDAYS(B73,TODAY()))-2</f>
        <v>9</v>
      </c>
      <c r="Q73" s="37"/>
      <c r="R73" s="39">
        <f t="shared" ca="1" si="10"/>
        <v>0</v>
      </c>
    </row>
    <row r="74" spans="1:20" s="51" customFormat="1" ht="40.5" x14ac:dyDescent="0.25">
      <c r="A74" s="23">
        <v>71</v>
      </c>
      <c r="B74" s="24">
        <v>42454</v>
      </c>
      <c r="C74" s="84"/>
      <c r="D74" s="23" t="s">
        <v>127</v>
      </c>
      <c r="E74" s="23" t="s">
        <v>128</v>
      </c>
      <c r="F74" s="33" t="s">
        <v>129</v>
      </c>
      <c r="G74" s="29" t="s">
        <v>116</v>
      </c>
      <c r="H74" s="30" t="s">
        <v>129</v>
      </c>
      <c r="I74" s="77">
        <v>521.89</v>
      </c>
      <c r="J74" s="23">
        <f t="shared" si="9"/>
        <v>615.83019999999999</v>
      </c>
      <c r="K74" s="63"/>
      <c r="L74" s="29">
        <v>521.89</v>
      </c>
      <c r="M74" s="50"/>
      <c r="N74" s="53"/>
      <c r="O74" s="42">
        <f t="shared" si="6"/>
        <v>1</v>
      </c>
      <c r="P74" s="23">
        <f>(NETWORKDAYS(B74,T74))-2</f>
        <v>1</v>
      </c>
      <c r="Q74" s="23" t="s">
        <v>139</v>
      </c>
      <c r="R74" s="42">
        <f t="shared" si="10"/>
        <v>0</v>
      </c>
      <c r="T74" s="52">
        <v>42458</v>
      </c>
    </row>
    <row r="75" spans="1:20" ht="40.5" x14ac:dyDescent="0.25">
      <c r="A75" s="11">
        <v>72</v>
      </c>
      <c r="B75" s="12">
        <v>42454</v>
      </c>
      <c r="C75" s="84"/>
      <c r="D75" s="34" t="s">
        <v>127</v>
      </c>
      <c r="E75" s="11" t="s">
        <v>128</v>
      </c>
      <c r="F75" s="19" t="s">
        <v>129</v>
      </c>
      <c r="G75" s="14" t="s">
        <v>117</v>
      </c>
      <c r="H75" s="15" t="s">
        <v>129</v>
      </c>
      <c r="J75" s="37">
        <f t="shared" si="9"/>
        <v>0</v>
      </c>
      <c r="K75" s="64"/>
      <c r="L75" s="36">
        <v>642.13</v>
      </c>
      <c r="M75" s="21"/>
      <c r="N75" s="22"/>
      <c r="O75" s="39">
        <f t="shared" si="6"/>
        <v>0</v>
      </c>
      <c r="P75" s="37">
        <f ca="1">(NETWORKDAYS(B75,TODAY()))-2</f>
        <v>9</v>
      </c>
      <c r="Q75" s="37"/>
      <c r="R75" s="39">
        <f t="shared" ca="1" si="10"/>
        <v>0</v>
      </c>
    </row>
    <row r="76" spans="1:20" ht="40.5" x14ac:dyDescent="0.25">
      <c r="A76" s="34">
        <v>73</v>
      </c>
      <c r="B76" s="12">
        <v>42454</v>
      </c>
      <c r="C76" s="84"/>
      <c r="D76" s="34" t="s">
        <v>127</v>
      </c>
      <c r="E76" s="11" t="s">
        <v>128</v>
      </c>
      <c r="F76" s="19" t="s">
        <v>129</v>
      </c>
      <c r="G76" s="14" t="s">
        <v>118</v>
      </c>
      <c r="H76" s="15" t="s">
        <v>129</v>
      </c>
      <c r="I76" s="77"/>
      <c r="J76" s="37">
        <f t="shared" si="9"/>
        <v>0</v>
      </c>
      <c r="K76" s="64"/>
      <c r="L76" s="14">
        <v>521.89</v>
      </c>
      <c r="M76" s="21"/>
      <c r="N76" s="22"/>
      <c r="O76" s="39">
        <f t="shared" si="6"/>
        <v>0</v>
      </c>
      <c r="P76" s="37">
        <f ca="1">(NETWORKDAYS(B76,TODAY()))-2</f>
        <v>9</v>
      </c>
      <c r="Q76" s="37"/>
      <c r="R76" s="39">
        <f t="shared" ca="1" si="10"/>
        <v>0</v>
      </c>
    </row>
    <row r="77" spans="1:20" ht="40.5" x14ac:dyDescent="0.25">
      <c r="A77" s="11">
        <v>74</v>
      </c>
      <c r="B77" s="12">
        <v>42454</v>
      </c>
      <c r="C77" s="84"/>
      <c r="D77" s="34" t="s">
        <v>127</v>
      </c>
      <c r="E77" s="11" t="s">
        <v>128</v>
      </c>
      <c r="F77" s="19" t="s">
        <v>129</v>
      </c>
      <c r="G77" s="14" t="s">
        <v>119</v>
      </c>
      <c r="H77" s="15" t="s">
        <v>129</v>
      </c>
      <c r="I77" s="75"/>
      <c r="J77" s="37">
        <f t="shared" si="9"/>
        <v>0</v>
      </c>
      <c r="K77" s="64"/>
      <c r="L77" s="14">
        <v>713.96</v>
      </c>
      <c r="M77" s="21"/>
      <c r="N77" s="22"/>
      <c r="O77" s="39">
        <f t="shared" si="6"/>
        <v>0</v>
      </c>
      <c r="P77" s="37">
        <f ca="1">(NETWORKDAYS(B77,TODAY()))-2</f>
        <v>9</v>
      </c>
      <c r="Q77" s="37"/>
      <c r="R77" s="39">
        <f t="shared" ca="1" si="10"/>
        <v>0</v>
      </c>
    </row>
    <row r="78" spans="1:20" s="51" customFormat="1" ht="40.5" x14ac:dyDescent="0.25">
      <c r="A78" s="23">
        <v>75</v>
      </c>
      <c r="B78" s="24">
        <v>42454</v>
      </c>
      <c r="C78" s="84"/>
      <c r="D78" s="23" t="s">
        <v>127</v>
      </c>
      <c r="E78" s="23" t="s">
        <v>128</v>
      </c>
      <c r="F78" s="33" t="s">
        <v>129</v>
      </c>
      <c r="G78" s="29" t="s">
        <v>120</v>
      </c>
      <c r="H78" s="30" t="s">
        <v>129</v>
      </c>
      <c r="I78" s="77">
        <v>806.89</v>
      </c>
      <c r="J78" s="60">
        <f t="shared" si="9"/>
        <v>952.13019999999995</v>
      </c>
      <c r="K78" s="63"/>
      <c r="L78" s="29">
        <v>837.42</v>
      </c>
      <c r="M78" s="50"/>
      <c r="N78" s="53"/>
      <c r="O78" s="42">
        <f t="shared" si="6"/>
        <v>1</v>
      </c>
      <c r="P78" s="23">
        <f>(NETWORKDAYS(B78,T78))-2</f>
        <v>1</v>
      </c>
      <c r="Q78" s="23"/>
      <c r="R78" s="42">
        <f t="shared" si="10"/>
        <v>0</v>
      </c>
      <c r="T78" s="52">
        <v>42458</v>
      </c>
    </row>
    <row r="79" spans="1:20" ht="40.5" x14ac:dyDescent="0.25">
      <c r="A79" s="11">
        <v>76</v>
      </c>
      <c r="B79" s="12">
        <v>42454</v>
      </c>
      <c r="C79" s="84"/>
      <c r="D79" s="34" t="s">
        <v>127</v>
      </c>
      <c r="E79" s="11" t="s">
        <v>128</v>
      </c>
      <c r="F79" s="19" t="s">
        <v>129</v>
      </c>
      <c r="G79" s="14" t="s">
        <v>121</v>
      </c>
      <c r="H79" s="15" t="s">
        <v>129</v>
      </c>
      <c r="I79" s="75"/>
      <c r="J79" s="37">
        <f t="shared" si="9"/>
        <v>0</v>
      </c>
      <c r="K79" s="64"/>
      <c r="L79" s="14">
        <v>746.11</v>
      </c>
      <c r="M79" s="21"/>
      <c r="N79" s="22"/>
      <c r="O79" s="39">
        <f t="shared" si="6"/>
        <v>0</v>
      </c>
      <c r="P79" s="37">
        <f t="shared" ref="P79:P86" ca="1" si="11">(NETWORKDAYS(B79,TODAY()))-2</f>
        <v>9</v>
      </c>
      <c r="Q79" s="37"/>
      <c r="R79" s="39">
        <f t="shared" ca="1" si="10"/>
        <v>0</v>
      </c>
    </row>
    <row r="80" spans="1:20" ht="40.5" x14ac:dyDescent="0.25">
      <c r="A80" s="34">
        <v>77</v>
      </c>
      <c r="B80" s="12">
        <v>42454</v>
      </c>
      <c r="C80" s="84"/>
      <c r="D80" s="34" t="s">
        <v>127</v>
      </c>
      <c r="E80" s="11" t="s">
        <v>128</v>
      </c>
      <c r="F80" s="19" t="s">
        <v>129</v>
      </c>
      <c r="G80" s="14" t="s">
        <v>122</v>
      </c>
      <c r="H80" s="15" t="s">
        <v>129</v>
      </c>
      <c r="I80" s="75"/>
      <c r="J80" s="37">
        <f t="shared" si="9"/>
        <v>0</v>
      </c>
      <c r="K80" s="64"/>
      <c r="L80" s="14">
        <v>947.09</v>
      </c>
      <c r="M80" s="21"/>
      <c r="N80" s="22"/>
      <c r="O80" s="39">
        <f t="shared" si="6"/>
        <v>0</v>
      </c>
      <c r="P80" s="37">
        <f t="shared" ca="1" si="11"/>
        <v>9</v>
      </c>
      <c r="Q80" s="37"/>
      <c r="R80" s="39">
        <f t="shared" ca="1" si="10"/>
        <v>0</v>
      </c>
    </row>
    <row r="81" spans="1:20" ht="40.5" x14ac:dyDescent="0.25">
      <c r="A81" s="11">
        <v>78</v>
      </c>
      <c r="B81" s="12">
        <v>42454</v>
      </c>
      <c r="C81" s="84"/>
      <c r="D81" s="34" t="s">
        <v>127</v>
      </c>
      <c r="E81" s="11" t="s">
        <v>128</v>
      </c>
      <c r="F81" s="19" t="s">
        <v>129</v>
      </c>
      <c r="G81" s="14" t="s">
        <v>123</v>
      </c>
      <c r="H81" s="15" t="s">
        <v>129</v>
      </c>
      <c r="I81" s="75"/>
      <c r="J81" s="37">
        <f t="shared" si="9"/>
        <v>0</v>
      </c>
      <c r="K81" s="64"/>
      <c r="L81" s="35" t="s">
        <v>131</v>
      </c>
      <c r="M81" s="21"/>
      <c r="N81" s="22"/>
      <c r="O81" s="39">
        <f t="shared" si="6"/>
        <v>0</v>
      </c>
      <c r="P81" s="37">
        <f t="shared" ca="1" si="11"/>
        <v>9</v>
      </c>
      <c r="Q81" s="37"/>
      <c r="R81" s="39">
        <f t="shared" ca="1" si="10"/>
        <v>0</v>
      </c>
    </row>
    <row r="82" spans="1:20" ht="40.5" x14ac:dyDescent="0.25">
      <c r="A82" s="34">
        <v>79</v>
      </c>
      <c r="B82" s="12">
        <v>42454</v>
      </c>
      <c r="C82" s="84"/>
      <c r="D82" s="34" t="s">
        <v>127</v>
      </c>
      <c r="E82" s="11" t="s">
        <v>128</v>
      </c>
      <c r="F82" s="19" t="s">
        <v>129</v>
      </c>
      <c r="G82" s="14" t="s">
        <v>124</v>
      </c>
      <c r="H82" s="15" t="s">
        <v>129</v>
      </c>
      <c r="I82" s="75"/>
      <c r="J82" s="37">
        <f t="shared" si="9"/>
        <v>0</v>
      </c>
      <c r="K82" s="64"/>
      <c r="L82" s="14">
        <v>578.33000000000004</v>
      </c>
      <c r="M82" s="21"/>
      <c r="N82" s="22"/>
      <c r="O82" s="39">
        <f t="shared" si="6"/>
        <v>0</v>
      </c>
      <c r="P82" s="37">
        <f t="shared" ca="1" si="11"/>
        <v>9</v>
      </c>
      <c r="Q82" s="37"/>
      <c r="R82" s="39">
        <f t="shared" ca="1" si="10"/>
        <v>0</v>
      </c>
    </row>
    <row r="83" spans="1:20" ht="40.5" x14ac:dyDescent="0.25">
      <c r="A83" s="11">
        <v>80</v>
      </c>
      <c r="B83" s="12">
        <v>42454</v>
      </c>
      <c r="C83" s="84"/>
      <c r="D83" s="34" t="s">
        <v>127</v>
      </c>
      <c r="E83" s="11" t="s">
        <v>128</v>
      </c>
      <c r="F83" s="19" t="s">
        <v>129</v>
      </c>
      <c r="G83" s="14" t="s">
        <v>125</v>
      </c>
      <c r="H83" s="15" t="s">
        <v>129</v>
      </c>
      <c r="I83" s="75"/>
      <c r="J83" s="37">
        <f t="shared" si="9"/>
        <v>0</v>
      </c>
      <c r="K83" s="64"/>
      <c r="L83" s="14">
        <v>578.33000000000004</v>
      </c>
      <c r="M83" s="21"/>
      <c r="N83" s="22"/>
      <c r="O83" s="39">
        <f t="shared" si="6"/>
        <v>0</v>
      </c>
      <c r="P83" s="37">
        <f t="shared" ca="1" si="11"/>
        <v>9</v>
      </c>
      <c r="Q83" s="37"/>
      <c r="R83" s="39">
        <f t="shared" ca="1" si="10"/>
        <v>0</v>
      </c>
    </row>
    <row r="84" spans="1:20" ht="40.5" x14ac:dyDescent="0.25">
      <c r="A84" s="34">
        <v>81</v>
      </c>
      <c r="B84" s="12">
        <v>42454</v>
      </c>
      <c r="C84" s="84"/>
      <c r="D84" s="34" t="s">
        <v>127</v>
      </c>
      <c r="E84" s="11" t="s">
        <v>128</v>
      </c>
      <c r="F84" s="19" t="s">
        <v>129</v>
      </c>
      <c r="G84" s="14" t="s">
        <v>126</v>
      </c>
      <c r="H84" s="15" t="s">
        <v>129</v>
      </c>
      <c r="I84" s="75"/>
      <c r="J84" s="37">
        <f t="shared" si="9"/>
        <v>0</v>
      </c>
      <c r="K84" s="64"/>
      <c r="L84" s="35" t="s">
        <v>132</v>
      </c>
      <c r="M84" s="21"/>
      <c r="N84" s="22"/>
      <c r="O84" s="39">
        <f t="shared" si="6"/>
        <v>0</v>
      </c>
      <c r="P84" s="37">
        <f t="shared" ca="1" si="11"/>
        <v>9</v>
      </c>
      <c r="Q84" s="37"/>
      <c r="R84" s="39">
        <f t="shared" ca="1" si="10"/>
        <v>0</v>
      </c>
    </row>
    <row r="85" spans="1:20" s="51" customFormat="1" ht="40.5" x14ac:dyDescent="0.25">
      <c r="A85" s="23">
        <v>82</v>
      </c>
      <c r="B85" s="24">
        <v>42454</v>
      </c>
      <c r="C85" s="84"/>
      <c r="D85" s="23" t="s">
        <v>135</v>
      </c>
      <c r="E85" s="23" t="s">
        <v>130</v>
      </c>
      <c r="F85" s="29" t="s">
        <v>133</v>
      </c>
      <c r="G85" s="23" t="s">
        <v>161</v>
      </c>
      <c r="H85" s="23">
        <v>22973.8</v>
      </c>
      <c r="I85" s="83">
        <v>28603.33</v>
      </c>
      <c r="J85" s="23">
        <f t="shared" si="9"/>
        <v>33751.929400000001</v>
      </c>
      <c r="K85" s="63"/>
      <c r="L85" s="80">
        <v>33200</v>
      </c>
      <c r="M85" s="50"/>
      <c r="N85" s="31">
        <f>L85/H85-100%</f>
        <v>0.44512444610817536</v>
      </c>
      <c r="O85" s="42">
        <f t="shared" si="6"/>
        <v>1</v>
      </c>
      <c r="P85" s="23">
        <f t="shared" ca="1" si="11"/>
        <v>9</v>
      </c>
      <c r="Q85" s="23"/>
      <c r="R85" s="42">
        <f t="shared" ca="1" si="10"/>
        <v>0</v>
      </c>
      <c r="T85" s="81"/>
    </row>
    <row r="86" spans="1:20" s="51" customFormat="1" ht="40.5" x14ac:dyDescent="0.25">
      <c r="A86" s="23">
        <v>83</v>
      </c>
      <c r="B86" s="24">
        <v>42454</v>
      </c>
      <c r="C86" s="84"/>
      <c r="D86" s="23" t="s">
        <v>135</v>
      </c>
      <c r="E86" s="23" t="s">
        <v>130</v>
      </c>
      <c r="F86" s="29" t="s">
        <v>134</v>
      </c>
      <c r="G86" s="23" t="s">
        <v>162</v>
      </c>
      <c r="H86" s="23">
        <v>16855.599999999999</v>
      </c>
      <c r="I86" s="83">
        <v>28603.33</v>
      </c>
      <c r="J86" s="23">
        <f t="shared" si="9"/>
        <v>33751.929400000001</v>
      </c>
      <c r="K86" s="63"/>
      <c r="L86" s="80">
        <v>31500</v>
      </c>
      <c r="M86" s="50"/>
      <c r="N86" s="31">
        <f>L86/H86-100%</f>
        <v>0.86881511189159699</v>
      </c>
      <c r="O86" s="42">
        <f t="shared" si="6"/>
        <v>1</v>
      </c>
      <c r="P86" s="23">
        <f t="shared" ca="1" si="11"/>
        <v>9</v>
      </c>
      <c r="Q86" s="23"/>
      <c r="R86" s="42">
        <f t="shared" ca="1" si="10"/>
        <v>0</v>
      </c>
      <c r="T86" s="81"/>
    </row>
    <row r="87" spans="1:20" ht="40.5" x14ac:dyDescent="0.25">
      <c r="A87" s="34">
        <v>84</v>
      </c>
      <c r="B87" s="12">
        <v>42460</v>
      </c>
      <c r="C87" s="84">
        <v>42466</v>
      </c>
      <c r="D87" s="37" t="s">
        <v>145</v>
      </c>
      <c r="E87" s="37" t="s">
        <v>146</v>
      </c>
      <c r="F87" s="36" t="s">
        <v>147</v>
      </c>
      <c r="G87" s="37" t="s">
        <v>148</v>
      </c>
      <c r="H87" s="37">
        <v>285.77999999999997</v>
      </c>
      <c r="I87" s="83">
        <v>242.19</v>
      </c>
      <c r="J87" s="34">
        <f t="shared" si="9"/>
        <v>285.7842</v>
      </c>
      <c r="K87" s="79"/>
      <c r="L87" s="38">
        <v>310.5</v>
      </c>
      <c r="M87" s="21"/>
      <c r="N87" s="56">
        <f t="shared" ref="N87:N93" si="12">L87/H87-100%</f>
        <v>8.6500104975855585E-2</v>
      </c>
      <c r="O87" s="39">
        <f t="shared" si="6"/>
        <v>0</v>
      </c>
      <c r="P87" s="37">
        <f>(NETWORKDAYS(B87,C87))-2</f>
        <v>3</v>
      </c>
      <c r="Q87" s="78"/>
    </row>
    <row r="88" spans="1:20" s="51" customFormat="1" ht="60.75" x14ac:dyDescent="0.25">
      <c r="A88" s="23">
        <v>85</v>
      </c>
      <c r="B88" s="24">
        <v>42460</v>
      </c>
      <c r="C88" s="84">
        <v>42466</v>
      </c>
      <c r="D88" s="23" t="s">
        <v>145</v>
      </c>
      <c r="E88" s="23" t="s">
        <v>146</v>
      </c>
      <c r="F88" s="29" t="s">
        <v>149</v>
      </c>
      <c r="G88" s="23" t="s">
        <v>150</v>
      </c>
      <c r="H88" s="23">
        <v>353.92</v>
      </c>
      <c r="I88" s="83">
        <v>404.97</v>
      </c>
      <c r="J88" s="60">
        <f t="shared" si="9"/>
        <v>477.8646</v>
      </c>
      <c r="K88" s="88"/>
      <c r="L88" s="80">
        <v>477.86</v>
      </c>
      <c r="M88" s="50"/>
      <c r="N88" s="31">
        <f t="shared" si="12"/>
        <v>0.35019213381555159</v>
      </c>
      <c r="O88" s="42">
        <f t="shared" si="6"/>
        <v>1</v>
      </c>
      <c r="P88" s="23">
        <f>(NETWORKDAYS(B88,C88))-2</f>
        <v>3</v>
      </c>
      <c r="Q88" s="89"/>
      <c r="T88" s="81"/>
    </row>
    <row r="89" spans="1:20" ht="40.5" x14ac:dyDescent="0.25">
      <c r="A89" s="34">
        <v>86</v>
      </c>
      <c r="B89" s="12">
        <v>42460</v>
      </c>
      <c r="C89" s="84">
        <v>42466</v>
      </c>
      <c r="D89" s="37" t="s">
        <v>145</v>
      </c>
      <c r="E89" s="37" t="s">
        <v>146</v>
      </c>
      <c r="F89" s="36" t="s">
        <v>151</v>
      </c>
      <c r="G89" s="37" t="s">
        <v>152</v>
      </c>
      <c r="H89" s="37">
        <v>263.04000000000002</v>
      </c>
      <c r="I89" s="83">
        <v>222.92</v>
      </c>
      <c r="J89" s="34">
        <f t="shared" si="9"/>
        <v>263.04559999999998</v>
      </c>
      <c r="K89" s="79"/>
      <c r="L89" s="38">
        <v>305.62</v>
      </c>
      <c r="M89" s="21"/>
      <c r="N89" s="56">
        <f t="shared" si="12"/>
        <v>0.16187652068126512</v>
      </c>
      <c r="O89" s="39">
        <f t="shared" si="6"/>
        <v>0</v>
      </c>
      <c r="P89" s="37">
        <f>(NETWORKDAYS(B89,C89))-2</f>
        <v>3</v>
      </c>
      <c r="Q89" s="78"/>
    </row>
    <row r="90" spans="1:20" ht="20.25" x14ac:dyDescent="0.25">
      <c r="A90" s="34">
        <v>87</v>
      </c>
      <c r="B90" s="12">
        <v>42460</v>
      </c>
      <c r="C90" s="84"/>
      <c r="D90" s="37" t="s">
        <v>145</v>
      </c>
      <c r="E90" s="37" t="s">
        <v>146</v>
      </c>
      <c r="F90" s="54">
        <v>397021</v>
      </c>
      <c r="G90" s="37" t="s">
        <v>153</v>
      </c>
      <c r="H90" s="37">
        <v>401.19</v>
      </c>
      <c r="I90" s="83"/>
      <c r="J90" s="34">
        <f t="shared" si="9"/>
        <v>0</v>
      </c>
      <c r="K90" s="79"/>
      <c r="L90" s="38" t="s">
        <v>159</v>
      </c>
      <c r="M90" s="21"/>
      <c r="N90" s="56" t="e">
        <f t="shared" si="12"/>
        <v>#VALUE!</v>
      </c>
      <c r="O90" s="39">
        <f t="shared" si="6"/>
        <v>0</v>
      </c>
      <c r="P90" s="37">
        <f ca="1">(NETWORKDAYS(B90,TODAY()))-2</f>
        <v>5</v>
      </c>
      <c r="Q90" s="78"/>
    </row>
    <row r="91" spans="1:20" ht="20.25" x14ac:dyDescent="0.25">
      <c r="A91" s="34">
        <v>88</v>
      </c>
      <c r="B91" s="12">
        <v>42460</v>
      </c>
      <c r="C91" s="84"/>
      <c r="D91" s="37" t="s">
        <v>145</v>
      </c>
      <c r="E91" s="37" t="s">
        <v>146</v>
      </c>
      <c r="F91" s="54">
        <v>397021</v>
      </c>
      <c r="G91" s="37" t="s">
        <v>154</v>
      </c>
      <c r="H91" s="37">
        <v>401.19</v>
      </c>
      <c r="I91" s="83"/>
      <c r="J91" s="34">
        <f t="shared" si="9"/>
        <v>0</v>
      </c>
      <c r="K91" s="79"/>
      <c r="L91" s="38" t="s">
        <v>160</v>
      </c>
      <c r="M91" s="21"/>
      <c r="N91" s="56" t="e">
        <f t="shared" si="12"/>
        <v>#VALUE!</v>
      </c>
      <c r="O91" s="39">
        <f t="shared" si="6"/>
        <v>0</v>
      </c>
      <c r="P91" s="37">
        <f ca="1">(NETWORKDAYS(B91,TODAY()))-2</f>
        <v>5</v>
      </c>
      <c r="Q91" s="78"/>
    </row>
    <row r="92" spans="1:20" ht="40.5" x14ac:dyDescent="0.25">
      <c r="A92" s="34">
        <v>89</v>
      </c>
      <c r="B92" s="12">
        <v>42460</v>
      </c>
      <c r="C92" s="84">
        <v>42466</v>
      </c>
      <c r="D92" s="37" t="s">
        <v>145</v>
      </c>
      <c r="E92" s="37" t="s">
        <v>146</v>
      </c>
      <c r="F92" s="36" t="s">
        <v>155</v>
      </c>
      <c r="G92" s="37" t="s">
        <v>156</v>
      </c>
      <c r="H92" s="37">
        <v>124.8</v>
      </c>
      <c r="I92" s="83">
        <v>105.76</v>
      </c>
      <c r="J92" s="34">
        <f t="shared" si="9"/>
        <v>124.7968</v>
      </c>
      <c r="K92" s="79"/>
      <c r="L92" s="38">
        <v>146</v>
      </c>
      <c r="M92" s="21"/>
      <c r="N92" s="56">
        <f t="shared" si="12"/>
        <v>0.16987179487179493</v>
      </c>
      <c r="O92" s="39">
        <f t="shared" si="6"/>
        <v>0</v>
      </c>
      <c r="P92" s="37">
        <f>(NETWORKDAYS(B92,C92))-2</f>
        <v>3</v>
      </c>
      <c r="Q92" s="78"/>
    </row>
    <row r="93" spans="1:20" ht="40.5" x14ac:dyDescent="0.25">
      <c r="A93" s="34">
        <v>90</v>
      </c>
      <c r="B93" s="12">
        <v>42460</v>
      </c>
      <c r="C93" s="84">
        <v>42466</v>
      </c>
      <c r="D93" s="37" t="s">
        <v>145</v>
      </c>
      <c r="E93" s="37" t="s">
        <v>146</v>
      </c>
      <c r="F93" s="36" t="s">
        <v>157</v>
      </c>
      <c r="G93" s="37" t="s">
        <v>158</v>
      </c>
      <c r="H93" s="37">
        <v>67.52</v>
      </c>
      <c r="I93" s="83">
        <v>57.22</v>
      </c>
      <c r="J93" s="34">
        <f t="shared" si="9"/>
        <v>67.519599999999997</v>
      </c>
      <c r="K93" s="79"/>
      <c r="L93" s="38">
        <v>94.5</v>
      </c>
      <c r="M93" s="21"/>
      <c r="N93" s="56">
        <f t="shared" si="12"/>
        <v>0.39958530805687209</v>
      </c>
      <c r="O93" s="39">
        <f t="shared" ref="O93" si="13">--(J93&gt;=L93)</f>
        <v>0</v>
      </c>
      <c r="P93" s="37">
        <f>(NETWORKDAYS(B93,C93))-2</f>
        <v>3</v>
      </c>
      <c r="Q93" s="78"/>
    </row>
  </sheetData>
  <mergeCells count="2">
    <mergeCell ref="A1:R1"/>
    <mergeCell ref="A2:R2"/>
  </mergeCells>
  <conditionalFormatting sqref="O94:O101 P4:Q4 P87:P93 Q28:Q40 Q5:Q26 P5:P40 P41:Q86">
    <cfRule type="expression" priority="3">
      <formula>$R$4</formula>
    </cfRule>
  </conditionalFormatting>
  <pageMargins left="0.25" right="0.25" top="0.75" bottom="0.75" header="0.3" footer="0.3"/>
  <pageSetup paperSize="9" scale="46" fitToHeight="0" orientation="landscape" r:id="rId1"/>
  <ignoredErrors>
    <ignoredError sqref="P78 P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tabSelected="1" view="pageBreakPreview" zoomScale="80" zoomScaleNormal="100" zoomScaleSheetLayoutView="80" workbookViewId="0">
      <pane ySplit="3" topLeftCell="A4" activePane="bottomLeft" state="frozen"/>
      <selection pane="bottomLeft" activeCell="B5" sqref="B5"/>
    </sheetView>
  </sheetViews>
  <sheetFormatPr defaultRowHeight="15" x14ac:dyDescent="0.25"/>
  <cols>
    <col min="1" max="1" width="7.5703125" customWidth="1"/>
    <col min="2" max="2" width="18.42578125" style="4" customWidth="1"/>
    <col min="3" max="3" width="18.42578125" style="85" customWidth="1"/>
    <col min="4" max="4" width="16.28515625" customWidth="1"/>
    <col min="5" max="6" width="23" style="5" customWidth="1"/>
    <col min="7" max="7" width="40.28515625" customWidth="1"/>
    <col min="8" max="8" width="22.85546875" customWidth="1"/>
    <col min="9" max="9" width="22.85546875" style="76" hidden="1" customWidth="1"/>
    <col min="10" max="10" width="22.85546875" customWidth="1"/>
    <col min="11" max="11" width="22.85546875" style="59" hidden="1" customWidth="1"/>
    <col min="12" max="12" width="34.7109375" style="6" customWidth="1"/>
    <col min="13" max="13" width="17.140625" style="6" hidden="1" customWidth="1"/>
    <col min="14" max="14" width="18.7109375" style="7" customWidth="1"/>
    <col min="15" max="15" width="23.7109375" customWidth="1"/>
    <col min="16" max="17" width="28.140625" customWidth="1"/>
    <col min="18" max="18" width="23.5703125" hidden="1" customWidth="1"/>
    <col min="19" max="19" width="13.7109375" customWidth="1"/>
    <col min="20" max="20" width="14.5703125" style="5" customWidth="1"/>
  </cols>
  <sheetData>
    <row r="1" spans="1:20" ht="80.099999999999994" customHeight="1" x14ac:dyDescent="0.2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20" s="5" customFormat="1" ht="78" customHeight="1" x14ac:dyDescent="0.25">
      <c r="A2" s="92" t="s">
        <v>170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20" ht="81" customHeight="1" x14ac:dyDescent="0.25">
      <c r="A3" s="8" t="s">
        <v>0</v>
      </c>
      <c r="B3" s="8" t="s">
        <v>1</v>
      </c>
      <c r="C3" s="86" t="s">
        <v>166</v>
      </c>
      <c r="D3" s="8" t="s">
        <v>2</v>
      </c>
      <c r="E3" s="9" t="s">
        <v>3</v>
      </c>
      <c r="F3" s="9" t="s">
        <v>70</v>
      </c>
      <c r="G3" s="8" t="s">
        <v>4</v>
      </c>
      <c r="H3" s="8" t="s">
        <v>88</v>
      </c>
      <c r="I3" s="66" t="s">
        <v>144</v>
      </c>
      <c r="J3" s="8" t="s">
        <v>140</v>
      </c>
      <c r="K3" s="66" t="s">
        <v>141</v>
      </c>
      <c r="L3" s="9" t="s">
        <v>136</v>
      </c>
      <c r="M3" s="8" t="s">
        <v>66</v>
      </c>
      <c r="N3" s="10" t="s">
        <v>64</v>
      </c>
      <c r="O3" s="8" t="s">
        <v>169</v>
      </c>
      <c r="P3" s="9" t="s">
        <v>67</v>
      </c>
      <c r="Q3" s="9" t="s">
        <v>137</v>
      </c>
      <c r="R3" s="9" t="s">
        <v>5</v>
      </c>
      <c r="S3" s="1"/>
      <c r="T3" s="48" t="s">
        <v>138</v>
      </c>
    </row>
    <row r="4" spans="1:20" s="27" customFormat="1" ht="40.5" x14ac:dyDescent="0.25">
      <c r="A4" s="23">
        <v>1</v>
      </c>
      <c r="B4" s="24">
        <v>42424</v>
      </c>
      <c r="C4" s="84">
        <v>42466</v>
      </c>
      <c r="D4" s="23" t="s">
        <v>113</v>
      </c>
      <c r="E4" s="23" t="s">
        <v>6</v>
      </c>
      <c r="F4" s="23"/>
      <c r="G4" s="23" t="s">
        <v>7</v>
      </c>
      <c r="H4" s="23"/>
      <c r="I4" s="64">
        <v>16867.25</v>
      </c>
      <c r="J4" s="60">
        <f>I4*1.18</f>
        <v>19903.355</v>
      </c>
      <c r="K4" s="63">
        <v>16867.25</v>
      </c>
      <c r="L4" s="60">
        <f>K4*1.18</f>
        <v>19903.355</v>
      </c>
      <c r="M4" s="23"/>
      <c r="N4" s="26"/>
      <c r="O4" s="42">
        <f t="shared" ref="O4:O26" si="0">--(J4&gt;=L4)</f>
        <v>1</v>
      </c>
      <c r="P4" s="23">
        <f>(NETWORKDAYS(B4,C4))-2</f>
        <v>29</v>
      </c>
      <c r="Q4" s="23"/>
      <c r="R4" s="42">
        <f>--(P4&gt;20)</f>
        <v>1</v>
      </c>
      <c r="T4" s="28"/>
    </row>
    <row r="5" spans="1:20" s="27" customFormat="1" ht="40.5" x14ac:dyDescent="0.25">
      <c r="A5" s="23">
        <v>2</v>
      </c>
      <c r="B5" s="24">
        <v>42424</v>
      </c>
      <c r="C5" s="84">
        <v>42466</v>
      </c>
      <c r="D5" s="23" t="s">
        <v>113</v>
      </c>
      <c r="E5" s="23" t="s">
        <v>6</v>
      </c>
      <c r="F5" s="23"/>
      <c r="G5" s="23" t="s">
        <v>8</v>
      </c>
      <c r="H5" s="23"/>
      <c r="I5" s="64">
        <v>15234.83</v>
      </c>
      <c r="J5" s="60">
        <f t="shared" ref="J5:J68" si="1">I5*1.18</f>
        <v>17977.099399999999</v>
      </c>
      <c r="K5" s="63">
        <v>15234.83</v>
      </c>
      <c r="L5" s="60">
        <f t="shared" ref="L5:L58" si="2">K5*1.18</f>
        <v>17977.099399999999</v>
      </c>
      <c r="M5" s="25"/>
      <c r="N5" s="82"/>
      <c r="O5" s="42">
        <f t="shared" si="0"/>
        <v>1</v>
      </c>
      <c r="P5" s="23">
        <f t="shared" ref="P5:P40" si="3">(NETWORKDAYS(B5,C5))-2</f>
        <v>29</v>
      </c>
      <c r="Q5" s="23"/>
      <c r="R5" s="42">
        <f t="shared" ref="R5:R68" si="4">--(P5&gt;20)</f>
        <v>1</v>
      </c>
    </row>
    <row r="6" spans="1:20" s="27" customFormat="1" ht="40.5" x14ac:dyDescent="0.25">
      <c r="A6" s="23">
        <v>3</v>
      </c>
      <c r="B6" s="24">
        <v>42424</v>
      </c>
      <c r="C6" s="84">
        <v>42466</v>
      </c>
      <c r="D6" s="23" t="s">
        <v>113</v>
      </c>
      <c r="E6" s="23" t="s">
        <v>6</v>
      </c>
      <c r="F6" s="23"/>
      <c r="G6" s="23" t="s">
        <v>9</v>
      </c>
      <c r="H6" s="23"/>
      <c r="I6" s="64">
        <v>15234.83</v>
      </c>
      <c r="J6" s="60">
        <f t="shared" si="1"/>
        <v>17977.099399999999</v>
      </c>
      <c r="K6" s="63">
        <v>15234.83</v>
      </c>
      <c r="L6" s="60">
        <f t="shared" si="2"/>
        <v>17977.099399999999</v>
      </c>
      <c r="M6" s="29"/>
      <c r="N6" s="26"/>
      <c r="O6" s="42">
        <f t="shared" si="0"/>
        <v>1</v>
      </c>
      <c r="P6" s="23">
        <f t="shared" si="3"/>
        <v>29</v>
      </c>
      <c r="Q6" s="23"/>
      <c r="R6" s="42">
        <f t="shared" si="4"/>
        <v>1</v>
      </c>
    </row>
    <row r="7" spans="1:20" s="27" customFormat="1" ht="40.5" x14ac:dyDescent="0.25">
      <c r="A7" s="23">
        <v>4</v>
      </c>
      <c r="B7" s="24">
        <v>42424</v>
      </c>
      <c r="C7" s="84">
        <v>42466</v>
      </c>
      <c r="D7" s="23" t="s">
        <v>113</v>
      </c>
      <c r="E7" s="23" t="s">
        <v>6</v>
      </c>
      <c r="F7" s="23"/>
      <c r="G7" s="23" t="s">
        <v>10</v>
      </c>
      <c r="H7" s="23"/>
      <c r="I7" s="64">
        <v>15018.46</v>
      </c>
      <c r="J7" s="60">
        <f t="shared" si="1"/>
        <v>17721.782799999997</v>
      </c>
      <c r="K7" s="63">
        <v>15018.46</v>
      </c>
      <c r="L7" s="60">
        <f t="shared" si="2"/>
        <v>17721.782799999997</v>
      </c>
      <c r="M7" s="29"/>
      <c r="N7" s="26"/>
      <c r="O7" s="42">
        <f t="shared" si="0"/>
        <v>1</v>
      </c>
      <c r="P7" s="23">
        <f t="shared" si="3"/>
        <v>29</v>
      </c>
      <c r="Q7" s="23"/>
      <c r="R7" s="42">
        <f t="shared" si="4"/>
        <v>1</v>
      </c>
    </row>
    <row r="8" spans="1:20" s="27" customFormat="1" ht="40.5" x14ac:dyDescent="0.25">
      <c r="A8" s="23">
        <v>5</v>
      </c>
      <c r="B8" s="24">
        <v>42424</v>
      </c>
      <c r="C8" s="84">
        <v>42466</v>
      </c>
      <c r="D8" s="23" t="s">
        <v>113</v>
      </c>
      <c r="E8" s="23" t="s">
        <v>6</v>
      </c>
      <c r="F8" s="23"/>
      <c r="G8" s="23" t="s">
        <v>11</v>
      </c>
      <c r="H8" s="23"/>
      <c r="I8" s="64">
        <v>14057.49</v>
      </c>
      <c r="J8" s="60">
        <f t="shared" si="1"/>
        <v>16587.838199999998</v>
      </c>
      <c r="K8" s="63">
        <v>14057.49</v>
      </c>
      <c r="L8" s="60">
        <f t="shared" si="2"/>
        <v>16587.838199999998</v>
      </c>
      <c r="M8" s="29"/>
      <c r="N8" s="26"/>
      <c r="O8" s="42">
        <f t="shared" si="0"/>
        <v>1</v>
      </c>
      <c r="P8" s="23">
        <f t="shared" si="3"/>
        <v>29</v>
      </c>
      <c r="Q8" s="23"/>
      <c r="R8" s="42">
        <f t="shared" si="4"/>
        <v>1</v>
      </c>
    </row>
    <row r="9" spans="1:20" s="27" customFormat="1" ht="40.5" x14ac:dyDescent="0.25">
      <c r="A9" s="23">
        <v>6</v>
      </c>
      <c r="B9" s="24">
        <v>42424</v>
      </c>
      <c r="C9" s="84">
        <v>42466</v>
      </c>
      <c r="D9" s="23" t="s">
        <v>113</v>
      </c>
      <c r="E9" s="23" t="s">
        <v>6</v>
      </c>
      <c r="F9" s="23"/>
      <c r="G9" s="23" t="s">
        <v>12</v>
      </c>
      <c r="H9" s="23"/>
      <c r="I9" s="64">
        <v>14057.49</v>
      </c>
      <c r="J9" s="60">
        <f t="shared" si="1"/>
        <v>16587.838199999998</v>
      </c>
      <c r="K9" s="63">
        <v>14057.49</v>
      </c>
      <c r="L9" s="60">
        <f t="shared" si="2"/>
        <v>16587.838199999998</v>
      </c>
      <c r="M9" s="29"/>
      <c r="N9" s="26"/>
      <c r="O9" s="42">
        <f t="shared" si="0"/>
        <v>1</v>
      </c>
      <c r="P9" s="23">
        <f t="shared" si="3"/>
        <v>29</v>
      </c>
      <c r="Q9" s="23"/>
      <c r="R9" s="42">
        <f t="shared" si="4"/>
        <v>1</v>
      </c>
    </row>
    <row r="10" spans="1:20" s="2" customFormat="1" ht="40.5" x14ac:dyDescent="0.25">
      <c r="A10" s="37">
        <v>7</v>
      </c>
      <c r="B10" s="12">
        <v>42424</v>
      </c>
      <c r="C10" s="84">
        <v>42466</v>
      </c>
      <c r="D10" s="37" t="s">
        <v>113</v>
      </c>
      <c r="E10" s="37" t="s">
        <v>6</v>
      </c>
      <c r="F10" s="37"/>
      <c r="G10" s="37" t="s">
        <v>13</v>
      </c>
      <c r="H10" s="37"/>
      <c r="I10" s="64">
        <v>4016.67</v>
      </c>
      <c r="J10" s="35">
        <f t="shared" si="1"/>
        <v>4739.6705999999995</v>
      </c>
      <c r="K10" s="64">
        <v>4418.33</v>
      </c>
      <c r="L10" s="35">
        <f t="shared" si="2"/>
        <v>5213.6293999999998</v>
      </c>
      <c r="M10" s="14"/>
      <c r="N10" s="13"/>
      <c r="O10" s="39">
        <f t="shared" si="0"/>
        <v>0</v>
      </c>
      <c r="P10" s="34">
        <f t="shared" si="3"/>
        <v>29</v>
      </c>
      <c r="Q10" s="37"/>
      <c r="R10" s="39">
        <f t="shared" si="4"/>
        <v>1</v>
      </c>
    </row>
    <row r="11" spans="1:20" s="27" customFormat="1" ht="40.5" x14ac:dyDescent="0.25">
      <c r="A11" s="23">
        <v>8</v>
      </c>
      <c r="B11" s="24">
        <v>42424</v>
      </c>
      <c r="C11" s="84">
        <v>42466</v>
      </c>
      <c r="D11" s="23" t="s">
        <v>113</v>
      </c>
      <c r="E11" s="23" t="s">
        <v>6</v>
      </c>
      <c r="F11" s="23"/>
      <c r="G11" s="23" t="s">
        <v>14</v>
      </c>
      <c r="H11" s="23"/>
      <c r="I11" s="64">
        <v>17299.509999999998</v>
      </c>
      <c r="J11" s="60">
        <f t="shared" si="1"/>
        <v>20413.421799999996</v>
      </c>
      <c r="K11" s="63">
        <v>17299.509999999998</v>
      </c>
      <c r="L11" s="60">
        <f t="shared" si="2"/>
        <v>20413.421799999996</v>
      </c>
      <c r="M11" s="29"/>
      <c r="N11" s="26"/>
      <c r="O11" s="42">
        <f t="shared" si="0"/>
        <v>1</v>
      </c>
      <c r="P11" s="23">
        <f t="shared" si="3"/>
        <v>29</v>
      </c>
      <c r="Q11" s="23"/>
      <c r="R11" s="42">
        <f t="shared" si="4"/>
        <v>1</v>
      </c>
    </row>
    <row r="12" spans="1:20" s="27" customFormat="1" ht="40.5" x14ac:dyDescent="0.25">
      <c r="A12" s="23">
        <v>9</v>
      </c>
      <c r="B12" s="24">
        <v>42424</v>
      </c>
      <c r="C12" s="84">
        <v>42466</v>
      </c>
      <c r="D12" s="23" t="s">
        <v>113</v>
      </c>
      <c r="E12" s="23" t="s">
        <v>6</v>
      </c>
      <c r="F12" s="23"/>
      <c r="G12" s="23" t="s">
        <v>15</v>
      </c>
      <c r="H12" s="23"/>
      <c r="I12" s="64">
        <v>17299.509999999998</v>
      </c>
      <c r="J12" s="60">
        <f t="shared" si="1"/>
        <v>20413.421799999996</v>
      </c>
      <c r="K12" s="63">
        <v>17299.509999999998</v>
      </c>
      <c r="L12" s="60">
        <f t="shared" si="2"/>
        <v>20413.421799999996</v>
      </c>
      <c r="M12" s="29"/>
      <c r="N12" s="26"/>
      <c r="O12" s="42">
        <f t="shared" si="0"/>
        <v>1</v>
      </c>
      <c r="P12" s="23">
        <f t="shared" si="3"/>
        <v>29</v>
      </c>
      <c r="Q12" s="23"/>
      <c r="R12" s="42">
        <f t="shared" si="4"/>
        <v>1</v>
      </c>
    </row>
    <row r="13" spans="1:20" s="27" customFormat="1" ht="40.5" x14ac:dyDescent="0.25">
      <c r="A13" s="23">
        <v>10</v>
      </c>
      <c r="B13" s="24">
        <v>42424</v>
      </c>
      <c r="C13" s="84">
        <v>42466</v>
      </c>
      <c r="D13" s="23" t="s">
        <v>113</v>
      </c>
      <c r="E13" s="23" t="s">
        <v>6</v>
      </c>
      <c r="F13" s="23"/>
      <c r="G13" s="23" t="s">
        <v>16</v>
      </c>
      <c r="H13" s="23"/>
      <c r="I13" s="64">
        <v>3288.98</v>
      </c>
      <c r="J13" s="60">
        <f t="shared" si="1"/>
        <v>3880.9964</v>
      </c>
      <c r="K13" s="63">
        <v>3288.98</v>
      </c>
      <c r="L13" s="60">
        <f t="shared" si="2"/>
        <v>3880.9964</v>
      </c>
      <c r="M13" s="29"/>
      <c r="N13" s="26"/>
      <c r="O13" s="42">
        <f t="shared" si="0"/>
        <v>1</v>
      </c>
      <c r="P13" s="23">
        <f t="shared" si="3"/>
        <v>29</v>
      </c>
      <c r="Q13" s="23"/>
      <c r="R13" s="42">
        <f t="shared" si="4"/>
        <v>1</v>
      </c>
    </row>
    <row r="14" spans="1:20" s="27" customFormat="1" ht="40.5" x14ac:dyDescent="0.25">
      <c r="A14" s="23">
        <v>11</v>
      </c>
      <c r="B14" s="24">
        <v>42424</v>
      </c>
      <c r="C14" s="84">
        <v>42466</v>
      </c>
      <c r="D14" s="23" t="s">
        <v>113</v>
      </c>
      <c r="E14" s="23" t="s">
        <v>6</v>
      </c>
      <c r="F14" s="23"/>
      <c r="G14" s="23" t="s">
        <v>17</v>
      </c>
      <c r="H14" s="23"/>
      <c r="I14" s="64">
        <v>10922.64</v>
      </c>
      <c r="J14" s="60">
        <f t="shared" si="1"/>
        <v>12888.715199999999</v>
      </c>
      <c r="K14" s="63">
        <v>10922.64</v>
      </c>
      <c r="L14" s="60">
        <f t="shared" si="2"/>
        <v>12888.715199999999</v>
      </c>
      <c r="M14" s="29"/>
      <c r="N14" s="26"/>
      <c r="O14" s="42">
        <f t="shared" si="0"/>
        <v>1</v>
      </c>
      <c r="P14" s="23">
        <f t="shared" si="3"/>
        <v>29</v>
      </c>
      <c r="Q14" s="23"/>
      <c r="R14" s="42">
        <f t="shared" si="4"/>
        <v>1</v>
      </c>
    </row>
    <row r="15" spans="1:20" s="27" customFormat="1" ht="40.5" x14ac:dyDescent="0.25">
      <c r="A15" s="23">
        <v>12</v>
      </c>
      <c r="B15" s="24">
        <v>42424</v>
      </c>
      <c r="C15" s="84">
        <v>42466</v>
      </c>
      <c r="D15" s="23" t="s">
        <v>113</v>
      </c>
      <c r="E15" s="23" t="s">
        <v>6</v>
      </c>
      <c r="F15" s="23"/>
      <c r="G15" s="23" t="s">
        <v>142</v>
      </c>
      <c r="H15" s="23"/>
      <c r="I15" s="64">
        <v>12706.06</v>
      </c>
      <c r="J15" s="60">
        <f t="shared" si="1"/>
        <v>14993.150799999999</v>
      </c>
      <c r="K15" s="63">
        <v>12706.06</v>
      </c>
      <c r="L15" s="60">
        <f t="shared" si="2"/>
        <v>14993.150799999999</v>
      </c>
      <c r="M15" s="29"/>
      <c r="N15" s="26"/>
      <c r="O15" s="42">
        <f t="shared" si="0"/>
        <v>1</v>
      </c>
      <c r="P15" s="23">
        <f t="shared" si="3"/>
        <v>29</v>
      </c>
      <c r="Q15" s="23"/>
      <c r="R15" s="42">
        <f t="shared" si="4"/>
        <v>1</v>
      </c>
    </row>
    <row r="16" spans="1:20" s="27" customFormat="1" ht="40.5" x14ac:dyDescent="0.25">
      <c r="A16" s="23">
        <v>13</v>
      </c>
      <c r="B16" s="24">
        <v>42424</v>
      </c>
      <c r="C16" s="84">
        <v>42466</v>
      </c>
      <c r="D16" s="23" t="s">
        <v>113</v>
      </c>
      <c r="E16" s="23" t="s">
        <v>6</v>
      </c>
      <c r="F16" s="23"/>
      <c r="G16" s="23" t="s">
        <v>18</v>
      </c>
      <c r="H16" s="23"/>
      <c r="I16" s="64">
        <v>3017.9</v>
      </c>
      <c r="J16" s="60">
        <f t="shared" si="1"/>
        <v>3561.1219999999998</v>
      </c>
      <c r="K16" s="63">
        <v>3017.9</v>
      </c>
      <c r="L16" s="60">
        <f t="shared" si="2"/>
        <v>3561.1219999999998</v>
      </c>
      <c r="M16" s="29"/>
      <c r="N16" s="26"/>
      <c r="O16" s="42">
        <f t="shared" si="0"/>
        <v>1</v>
      </c>
      <c r="P16" s="23">
        <f t="shared" si="3"/>
        <v>29</v>
      </c>
      <c r="Q16" s="23"/>
      <c r="R16" s="42">
        <f t="shared" si="4"/>
        <v>1</v>
      </c>
    </row>
    <row r="17" spans="1:20" s="27" customFormat="1" ht="40.5" x14ac:dyDescent="0.25">
      <c r="A17" s="23">
        <v>14</v>
      </c>
      <c r="B17" s="24">
        <v>42424</v>
      </c>
      <c r="C17" s="84">
        <v>42466</v>
      </c>
      <c r="D17" s="23" t="s">
        <v>113</v>
      </c>
      <c r="E17" s="23" t="s">
        <v>6</v>
      </c>
      <c r="F17" s="23"/>
      <c r="G17" s="23" t="s">
        <v>19</v>
      </c>
      <c r="H17" s="23"/>
      <c r="I17" s="64">
        <v>6817.75</v>
      </c>
      <c r="J17" s="60">
        <f t="shared" si="1"/>
        <v>8044.9449999999997</v>
      </c>
      <c r="K17" s="63">
        <v>6817.75</v>
      </c>
      <c r="L17" s="60">
        <f t="shared" si="2"/>
        <v>8044.9449999999997</v>
      </c>
      <c r="M17" s="29"/>
      <c r="N17" s="26"/>
      <c r="O17" s="42">
        <f t="shared" si="0"/>
        <v>1</v>
      </c>
      <c r="P17" s="23">
        <f t="shared" si="3"/>
        <v>29</v>
      </c>
      <c r="Q17" s="23"/>
      <c r="R17" s="42">
        <f t="shared" si="4"/>
        <v>1</v>
      </c>
    </row>
    <row r="18" spans="1:20" s="27" customFormat="1" ht="40.5" x14ac:dyDescent="0.25">
      <c r="A18" s="23">
        <v>15</v>
      </c>
      <c r="B18" s="24">
        <v>42424</v>
      </c>
      <c r="C18" s="84">
        <v>42466</v>
      </c>
      <c r="D18" s="23" t="s">
        <v>113</v>
      </c>
      <c r="E18" s="23" t="s">
        <v>6</v>
      </c>
      <c r="F18" s="23"/>
      <c r="G18" s="23" t="s">
        <v>20</v>
      </c>
      <c r="H18" s="23"/>
      <c r="I18" s="64">
        <v>8173.44</v>
      </c>
      <c r="J18" s="60">
        <f t="shared" si="1"/>
        <v>9644.6591999999982</v>
      </c>
      <c r="K18" s="63">
        <v>8173.44</v>
      </c>
      <c r="L18" s="60">
        <f t="shared" si="2"/>
        <v>9644.6591999999982</v>
      </c>
      <c r="M18" s="29"/>
      <c r="N18" s="26"/>
      <c r="O18" s="42">
        <f t="shared" si="0"/>
        <v>1</v>
      </c>
      <c r="P18" s="23">
        <f t="shared" si="3"/>
        <v>29</v>
      </c>
      <c r="Q18" s="23"/>
      <c r="R18" s="42">
        <f t="shared" si="4"/>
        <v>1</v>
      </c>
    </row>
    <row r="19" spans="1:20" s="27" customFormat="1" ht="40.5" x14ac:dyDescent="0.25">
      <c r="A19" s="23">
        <v>16</v>
      </c>
      <c r="B19" s="24">
        <v>42424</v>
      </c>
      <c r="C19" s="84">
        <v>42466</v>
      </c>
      <c r="D19" s="23" t="s">
        <v>113</v>
      </c>
      <c r="E19" s="23" t="s">
        <v>6</v>
      </c>
      <c r="F19" s="23"/>
      <c r="G19" s="23" t="s">
        <v>21</v>
      </c>
      <c r="H19" s="23"/>
      <c r="I19" s="64">
        <v>3645.32</v>
      </c>
      <c r="J19" s="60">
        <f t="shared" si="1"/>
        <v>4301.4776000000002</v>
      </c>
      <c r="K19" s="63">
        <v>3645.32</v>
      </c>
      <c r="L19" s="60">
        <f t="shared" si="2"/>
        <v>4301.4776000000002</v>
      </c>
      <c r="M19" s="29"/>
      <c r="N19" s="26"/>
      <c r="O19" s="42">
        <f t="shared" si="0"/>
        <v>1</v>
      </c>
      <c r="P19" s="23">
        <f t="shared" si="3"/>
        <v>29</v>
      </c>
      <c r="Q19" s="23"/>
      <c r="R19" s="42">
        <f t="shared" si="4"/>
        <v>1</v>
      </c>
    </row>
    <row r="20" spans="1:20" s="2" customFormat="1" ht="40.5" x14ac:dyDescent="0.25">
      <c r="A20" s="37">
        <v>17</v>
      </c>
      <c r="B20" s="12">
        <v>42424</v>
      </c>
      <c r="C20" s="84">
        <v>42466</v>
      </c>
      <c r="D20" s="37" t="s">
        <v>113</v>
      </c>
      <c r="E20" s="37" t="s">
        <v>6</v>
      </c>
      <c r="F20" s="37"/>
      <c r="G20" s="37" t="s">
        <v>22</v>
      </c>
      <c r="H20" s="37"/>
      <c r="I20" s="64">
        <v>2446.5100000000002</v>
      </c>
      <c r="J20" s="35">
        <f t="shared" si="1"/>
        <v>2886.8818000000001</v>
      </c>
      <c r="K20" s="64">
        <v>2813.5</v>
      </c>
      <c r="L20" s="35">
        <f t="shared" si="2"/>
        <v>3319.93</v>
      </c>
      <c r="M20" s="14"/>
      <c r="N20" s="13"/>
      <c r="O20" s="39">
        <f t="shared" si="0"/>
        <v>0</v>
      </c>
      <c r="P20" s="34">
        <f t="shared" si="3"/>
        <v>29</v>
      </c>
      <c r="Q20" s="37"/>
      <c r="R20" s="39">
        <f t="shared" si="4"/>
        <v>1</v>
      </c>
    </row>
    <row r="21" spans="1:20" s="27" customFormat="1" ht="40.5" x14ac:dyDescent="0.25">
      <c r="A21" s="23">
        <v>18</v>
      </c>
      <c r="B21" s="24">
        <v>42424</v>
      </c>
      <c r="C21" s="84">
        <v>42466</v>
      </c>
      <c r="D21" s="23" t="s">
        <v>113</v>
      </c>
      <c r="E21" s="23" t="s">
        <v>6</v>
      </c>
      <c r="F21" s="23"/>
      <c r="G21" s="23" t="s">
        <v>23</v>
      </c>
      <c r="H21" s="23"/>
      <c r="I21" s="64">
        <v>227</v>
      </c>
      <c r="J21" s="60">
        <f>I21*1.18</f>
        <v>267.86</v>
      </c>
      <c r="K21" s="63">
        <v>227</v>
      </c>
      <c r="L21" s="60">
        <f t="shared" si="2"/>
        <v>267.86</v>
      </c>
      <c r="M21" s="29"/>
      <c r="N21" s="26"/>
      <c r="O21" s="42">
        <f t="shared" si="0"/>
        <v>1</v>
      </c>
      <c r="P21" s="23">
        <f t="shared" si="3"/>
        <v>29</v>
      </c>
      <c r="Q21" s="23"/>
      <c r="R21" s="42">
        <f t="shared" si="4"/>
        <v>1</v>
      </c>
    </row>
    <row r="22" spans="1:20" s="27" customFormat="1" ht="40.5" x14ac:dyDescent="0.25">
      <c r="A22" s="23">
        <v>19</v>
      </c>
      <c r="B22" s="24">
        <v>42424</v>
      </c>
      <c r="C22" s="84">
        <v>42466</v>
      </c>
      <c r="D22" s="23" t="s">
        <v>113</v>
      </c>
      <c r="E22" s="23" t="s">
        <v>6</v>
      </c>
      <c r="F22" s="23"/>
      <c r="G22" s="23" t="s">
        <v>24</v>
      </c>
      <c r="H22" s="23"/>
      <c r="I22" s="64">
        <v>561.78</v>
      </c>
      <c r="J22" s="60">
        <f>I22*1.18</f>
        <v>662.90039999999988</v>
      </c>
      <c r="K22" s="63">
        <v>561.78</v>
      </c>
      <c r="L22" s="60">
        <f t="shared" si="2"/>
        <v>662.90039999999988</v>
      </c>
      <c r="M22" s="29"/>
      <c r="N22" s="26"/>
      <c r="O22" s="42">
        <f t="shared" si="0"/>
        <v>1</v>
      </c>
      <c r="P22" s="23">
        <f t="shared" si="3"/>
        <v>29</v>
      </c>
      <c r="Q22" s="23"/>
      <c r="R22" s="42">
        <f t="shared" si="4"/>
        <v>1</v>
      </c>
    </row>
    <row r="23" spans="1:20" s="27" customFormat="1" ht="40.5" x14ac:dyDescent="0.25">
      <c r="A23" s="23">
        <v>20</v>
      </c>
      <c r="B23" s="24">
        <v>42424</v>
      </c>
      <c r="C23" s="84">
        <v>42466</v>
      </c>
      <c r="D23" s="23" t="s">
        <v>113</v>
      </c>
      <c r="E23" s="23" t="s">
        <v>6</v>
      </c>
      <c r="F23" s="23"/>
      <c r="G23" s="23" t="s">
        <v>25</v>
      </c>
      <c r="H23" s="23"/>
      <c r="I23" s="64">
        <v>20.02</v>
      </c>
      <c r="J23" s="60">
        <f t="shared" si="1"/>
        <v>23.6236</v>
      </c>
      <c r="K23" s="63">
        <v>20.02</v>
      </c>
      <c r="L23" s="60">
        <f t="shared" si="2"/>
        <v>23.6236</v>
      </c>
      <c r="M23" s="29"/>
      <c r="N23" s="26"/>
      <c r="O23" s="42">
        <f t="shared" si="0"/>
        <v>1</v>
      </c>
      <c r="P23" s="23">
        <f t="shared" si="3"/>
        <v>29</v>
      </c>
      <c r="Q23" s="23"/>
      <c r="R23" s="42">
        <f t="shared" si="4"/>
        <v>1</v>
      </c>
    </row>
    <row r="24" spans="1:20" s="27" customFormat="1" ht="40.5" x14ac:dyDescent="0.25">
      <c r="A24" s="23">
        <v>21</v>
      </c>
      <c r="B24" s="24">
        <v>42424</v>
      </c>
      <c r="C24" s="84">
        <v>42466</v>
      </c>
      <c r="D24" s="23" t="s">
        <v>113</v>
      </c>
      <c r="E24" s="23" t="s">
        <v>6</v>
      </c>
      <c r="F24" s="23"/>
      <c r="G24" s="23" t="s">
        <v>26</v>
      </c>
      <c r="H24" s="25"/>
      <c r="I24" s="74">
        <v>68.78</v>
      </c>
      <c r="J24" s="60">
        <f t="shared" si="1"/>
        <v>81.160399999999996</v>
      </c>
      <c r="K24" s="63">
        <v>68.78</v>
      </c>
      <c r="L24" s="60">
        <f t="shared" si="2"/>
        <v>81.160399999999996</v>
      </c>
      <c r="M24" s="29"/>
      <c r="N24" s="26"/>
      <c r="O24" s="42">
        <f t="shared" si="0"/>
        <v>1</v>
      </c>
      <c r="P24" s="23">
        <f t="shared" si="3"/>
        <v>29</v>
      </c>
      <c r="Q24" s="23"/>
      <c r="R24" s="42">
        <f t="shared" si="4"/>
        <v>1</v>
      </c>
    </row>
    <row r="25" spans="1:20" s="27" customFormat="1" ht="40.5" x14ac:dyDescent="0.25">
      <c r="A25" s="23">
        <v>22</v>
      </c>
      <c r="B25" s="24">
        <v>42424</v>
      </c>
      <c r="C25" s="84">
        <v>42466</v>
      </c>
      <c r="D25" s="23" t="s">
        <v>113</v>
      </c>
      <c r="E25" s="23" t="s">
        <v>6</v>
      </c>
      <c r="F25" s="23"/>
      <c r="G25" s="23" t="s">
        <v>27</v>
      </c>
      <c r="H25" s="25"/>
      <c r="I25" s="74">
        <v>68.02</v>
      </c>
      <c r="J25" s="60">
        <f t="shared" si="1"/>
        <v>80.263599999999997</v>
      </c>
      <c r="K25" s="63">
        <v>68.02</v>
      </c>
      <c r="L25" s="60">
        <f t="shared" si="2"/>
        <v>80.263599999999997</v>
      </c>
      <c r="M25" s="29"/>
      <c r="N25" s="26"/>
      <c r="O25" s="42">
        <f t="shared" si="0"/>
        <v>1</v>
      </c>
      <c r="P25" s="23">
        <f t="shared" si="3"/>
        <v>29</v>
      </c>
      <c r="Q25" s="23"/>
      <c r="R25" s="42">
        <f t="shared" si="4"/>
        <v>1</v>
      </c>
    </row>
    <row r="26" spans="1:20" s="27" customFormat="1" ht="40.5" x14ac:dyDescent="0.25">
      <c r="A26" s="23">
        <v>23</v>
      </c>
      <c r="B26" s="24">
        <v>42424</v>
      </c>
      <c r="C26" s="84">
        <v>42466</v>
      </c>
      <c r="D26" s="23" t="s">
        <v>113</v>
      </c>
      <c r="E26" s="23" t="s">
        <v>6</v>
      </c>
      <c r="F26" s="23"/>
      <c r="G26" s="23" t="s">
        <v>28</v>
      </c>
      <c r="H26" s="25"/>
      <c r="I26" s="74">
        <v>68.3</v>
      </c>
      <c r="J26" s="60">
        <f t="shared" si="1"/>
        <v>80.593999999999994</v>
      </c>
      <c r="K26" s="63">
        <v>68.3</v>
      </c>
      <c r="L26" s="60">
        <f t="shared" si="2"/>
        <v>80.593999999999994</v>
      </c>
      <c r="M26" s="30"/>
      <c r="N26" s="31"/>
      <c r="O26" s="42">
        <f t="shared" si="0"/>
        <v>1</v>
      </c>
      <c r="P26" s="23">
        <f t="shared" si="3"/>
        <v>29</v>
      </c>
      <c r="Q26" s="23"/>
      <c r="R26" s="42">
        <f t="shared" si="4"/>
        <v>1</v>
      </c>
    </row>
    <row r="27" spans="1:20" s="27" customFormat="1" ht="40.5" x14ac:dyDescent="0.25">
      <c r="A27" s="23">
        <v>24</v>
      </c>
      <c r="B27" s="24">
        <v>42424</v>
      </c>
      <c r="C27" s="84">
        <v>42466</v>
      </c>
      <c r="D27" s="23" t="s">
        <v>113</v>
      </c>
      <c r="E27" s="23" t="s">
        <v>6</v>
      </c>
      <c r="F27" s="23"/>
      <c r="G27" s="23" t="s">
        <v>29</v>
      </c>
      <c r="H27" s="25"/>
      <c r="I27" s="64">
        <v>68.3</v>
      </c>
      <c r="J27" s="60">
        <f t="shared" si="1"/>
        <v>80.593999999999994</v>
      </c>
      <c r="K27" s="63">
        <v>68.3</v>
      </c>
      <c r="L27" s="60">
        <f t="shared" si="2"/>
        <v>80.593999999999994</v>
      </c>
      <c r="M27" s="23"/>
      <c r="N27" s="26"/>
      <c r="O27" s="42">
        <f>--(J27&gt;=L27)</f>
        <v>1</v>
      </c>
      <c r="P27" s="23">
        <f t="shared" si="3"/>
        <v>29</v>
      </c>
      <c r="Q27" s="23"/>
      <c r="R27" s="23">
        <f t="shared" si="4"/>
        <v>1</v>
      </c>
      <c r="T27" s="28">
        <v>42438</v>
      </c>
    </row>
    <row r="28" spans="1:20" s="27" customFormat="1" ht="40.5" x14ac:dyDescent="0.25">
      <c r="A28" s="23">
        <v>25</v>
      </c>
      <c r="B28" s="24">
        <v>42424</v>
      </c>
      <c r="C28" s="84">
        <v>42466</v>
      </c>
      <c r="D28" s="23" t="s">
        <v>113</v>
      </c>
      <c r="E28" s="23" t="s">
        <v>6</v>
      </c>
      <c r="F28" s="23"/>
      <c r="G28" s="23" t="s">
        <v>30</v>
      </c>
      <c r="H28" s="25"/>
      <c r="I28" s="74">
        <v>69.84</v>
      </c>
      <c r="J28" s="60">
        <f t="shared" si="1"/>
        <v>82.411199999999994</v>
      </c>
      <c r="K28" s="63">
        <v>69.84</v>
      </c>
      <c r="L28" s="60">
        <f t="shared" si="2"/>
        <v>82.411199999999994</v>
      </c>
      <c r="M28" s="30"/>
      <c r="N28" s="31"/>
      <c r="O28" s="42">
        <f>--(J28&gt;=L28)</f>
        <v>1</v>
      </c>
      <c r="P28" s="23">
        <f t="shared" si="3"/>
        <v>29</v>
      </c>
      <c r="Q28" s="23"/>
      <c r="R28" s="42">
        <f t="shared" si="4"/>
        <v>1</v>
      </c>
    </row>
    <row r="29" spans="1:20" s="27" customFormat="1" ht="40.5" x14ac:dyDescent="0.25">
      <c r="A29" s="23">
        <v>26</v>
      </c>
      <c r="B29" s="24">
        <v>42424</v>
      </c>
      <c r="C29" s="84">
        <v>42466</v>
      </c>
      <c r="D29" s="23" t="s">
        <v>113</v>
      </c>
      <c r="E29" s="23" t="s">
        <v>6</v>
      </c>
      <c r="F29" s="23"/>
      <c r="G29" s="23" t="s">
        <v>31</v>
      </c>
      <c r="H29" s="25"/>
      <c r="I29" s="74">
        <v>67.930000000000007</v>
      </c>
      <c r="J29" s="60">
        <f t="shared" si="1"/>
        <v>80.15740000000001</v>
      </c>
      <c r="K29" s="63">
        <v>67.930000000000007</v>
      </c>
      <c r="L29" s="60">
        <f t="shared" si="2"/>
        <v>80.15740000000001</v>
      </c>
      <c r="M29" s="30"/>
      <c r="N29" s="31"/>
      <c r="O29" s="42">
        <f t="shared" ref="O29:O92" si="5">--(J29&gt;=L29)</f>
        <v>1</v>
      </c>
      <c r="P29" s="23">
        <f t="shared" si="3"/>
        <v>29</v>
      </c>
      <c r="Q29" s="23"/>
      <c r="R29" s="42">
        <f t="shared" si="4"/>
        <v>1</v>
      </c>
    </row>
    <row r="30" spans="1:20" s="27" customFormat="1" ht="40.5" x14ac:dyDescent="0.25">
      <c r="A30" s="23">
        <v>27</v>
      </c>
      <c r="B30" s="24">
        <v>42424</v>
      </c>
      <c r="C30" s="84">
        <v>42466</v>
      </c>
      <c r="D30" s="23" t="s">
        <v>113</v>
      </c>
      <c r="E30" s="23" t="s">
        <v>6</v>
      </c>
      <c r="F30" s="23"/>
      <c r="G30" s="23" t="s">
        <v>32</v>
      </c>
      <c r="H30" s="25"/>
      <c r="I30" s="74">
        <v>73.849999999999994</v>
      </c>
      <c r="J30" s="60">
        <f t="shared" si="1"/>
        <v>87.142999999999986</v>
      </c>
      <c r="K30" s="63">
        <v>73.849999999999994</v>
      </c>
      <c r="L30" s="60">
        <f t="shared" si="2"/>
        <v>87.142999999999986</v>
      </c>
      <c r="M30" s="30"/>
      <c r="N30" s="31"/>
      <c r="O30" s="42">
        <f t="shared" si="5"/>
        <v>1</v>
      </c>
      <c r="P30" s="23">
        <f t="shared" si="3"/>
        <v>29</v>
      </c>
      <c r="Q30" s="23"/>
      <c r="R30" s="42">
        <f t="shared" si="4"/>
        <v>1</v>
      </c>
    </row>
    <row r="31" spans="1:20" s="27" customFormat="1" ht="40.5" x14ac:dyDescent="0.25">
      <c r="A31" s="23">
        <v>28</v>
      </c>
      <c r="B31" s="24">
        <v>42424</v>
      </c>
      <c r="C31" s="84">
        <v>42466</v>
      </c>
      <c r="D31" s="23" t="s">
        <v>113</v>
      </c>
      <c r="E31" s="23" t="s">
        <v>6</v>
      </c>
      <c r="F31" s="23"/>
      <c r="G31" s="23" t="s">
        <v>33</v>
      </c>
      <c r="H31" s="25"/>
      <c r="I31" s="74">
        <v>59.03</v>
      </c>
      <c r="J31" s="60">
        <f t="shared" si="1"/>
        <v>69.6554</v>
      </c>
      <c r="K31" s="63">
        <v>59.03</v>
      </c>
      <c r="L31" s="60">
        <f t="shared" si="2"/>
        <v>69.6554</v>
      </c>
      <c r="M31" s="30"/>
      <c r="N31" s="31"/>
      <c r="O31" s="42">
        <f t="shared" si="5"/>
        <v>1</v>
      </c>
      <c r="P31" s="23">
        <f t="shared" si="3"/>
        <v>29</v>
      </c>
      <c r="Q31" s="23"/>
      <c r="R31" s="42">
        <f t="shared" si="4"/>
        <v>1</v>
      </c>
    </row>
    <row r="32" spans="1:20" s="27" customFormat="1" ht="40.5" x14ac:dyDescent="0.25">
      <c r="A32" s="23">
        <v>29</v>
      </c>
      <c r="B32" s="24">
        <v>42424</v>
      </c>
      <c r="C32" s="84">
        <v>42466</v>
      </c>
      <c r="D32" s="23" t="s">
        <v>113</v>
      </c>
      <c r="E32" s="23" t="s">
        <v>6</v>
      </c>
      <c r="F32" s="23"/>
      <c r="G32" s="23" t="s">
        <v>34</v>
      </c>
      <c r="H32" s="25"/>
      <c r="I32" s="74">
        <v>7606.74</v>
      </c>
      <c r="J32" s="60">
        <f t="shared" si="1"/>
        <v>8975.9531999999999</v>
      </c>
      <c r="K32" s="63">
        <v>7606.74</v>
      </c>
      <c r="L32" s="60">
        <f t="shared" si="2"/>
        <v>8975.9531999999999</v>
      </c>
      <c r="M32" s="30"/>
      <c r="N32" s="31"/>
      <c r="O32" s="42">
        <f t="shared" si="5"/>
        <v>1</v>
      </c>
      <c r="P32" s="23">
        <f t="shared" si="3"/>
        <v>29</v>
      </c>
      <c r="Q32" s="23"/>
      <c r="R32" s="42">
        <f t="shared" si="4"/>
        <v>1</v>
      </c>
    </row>
    <row r="33" spans="1:20" s="27" customFormat="1" ht="40.5" x14ac:dyDescent="0.25">
      <c r="A33" s="23">
        <v>30</v>
      </c>
      <c r="B33" s="24">
        <v>42424</v>
      </c>
      <c r="C33" s="84">
        <v>42466</v>
      </c>
      <c r="D33" s="23" t="s">
        <v>113</v>
      </c>
      <c r="E33" s="23" t="s">
        <v>6</v>
      </c>
      <c r="F33" s="23"/>
      <c r="G33" s="23" t="s">
        <v>35</v>
      </c>
      <c r="H33" s="25"/>
      <c r="I33" s="74">
        <v>660.7</v>
      </c>
      <c r="J33" s="60">
        <f t="shared" si="1"/>
        <v>779.62599999999998</v>
      </c>
      <c r="K33" s="63">
        <v>660.7</v>
      </c>
      <c r="L33" s="60">
        <f t="shared" si="2"/>
        <v>779.62599999999998</v>
      </c>
      <c r="M33" s="30"/>
      <c r="N33" s="31"/>
      <c r="O33" s="42">
        <f t="shared" si="5"/>
        <v>1</v>
      </c>
      <c r="P33" s="23">
        <f t="shared" si="3"/>
        <v>29</v>
      </c>
      <c r="Q33" s="23"/>
      <c r="R33" s="42">
        <f t="shared" si="4"/>
        <v>1</v>
      </c>
    </row>
    <row r="34" spans="1:20" s="27" customFormat="1" ht="40.5" x14ac:dyDescent="0.25">
      <c r="A34" s="23">
        <v>31</v>
      </c>
      <c r="B34" s="24">
        <v>42424</v>
      </c>
      <c r="C34" s="84">
        <v>42466</v>
      </c>
      <c r="D34" s="23" t="s">
        <v>113</v>
      </c>
      <c r="E34" s="23" t="s">
        <v>6</v>
      </c>
      <c r="F34" s="23"/>
      <c r="G34" s="23" t="s">
        <v>36</v>
      </c>
      <c r="H34" s="25"/>
      <c r="I34" s="74">
        <v>1555.5</v>
      </c>
      <c r="J34" s="60">
        <f t="shared" si="1"/>
        <v>1835.49</v>
      </c>
      <c r="K34" s="63">
        <v>1555.5</v>
      </c>
      <c r="L34" s="60">
        <f t="shared" si="2"/>
        <v>1835.49</v>
      </c>
      <c r="M34" s="30"/>
      <c r="N34" s="31"/>
      <c r="O34" s="42">
        <f t="shared" si="5"/>
        <v>1</v>
      </c>
      <c r="P34" s="23">
        <f t="shared" si="3"/>
        <v>29</v>
      </c>
      <c r="Q34" s="23"/>
      <c r="R34" s="42">
        <f t="shared" si="4"/>
        <v>1</v>
      </c>
    </row>
    <row r="35" spans="1:20" s="27" customFormat="1" ht="40.5" x14ac:dyDescent="0.25">
      <c r="A35" s="23">
        <v>32</v>
      </c>
      <c r="B35" s="24">
        <v>42424</v>
      </c>
      <c r="C35" s="84">
        <v>42466</v>
      </c>
      <c r="D35" s="23" t="s">
        <v>113</v>
      </c>
      <c r="E35" s="23" t="s">
        <v>6</v>
      </c>
      <c r="F35" s="23"/>
      <c r="G35" s="23" t="s">
        <v>37</v>
      </c>
      <c r="H35" s="25"/>
      <c r="I35" s="74">
        <v>658.66</v>
      </c>
      <c r="J35" s="60">
        <f t="shared" si="1"/>
        <v>777.21879999999987</v>
      </c>
      <c r="K35" s="63">
        <v>658.66</v>
      </c>
      <c r="L35" s="60">
        <f t="shared" si="2"/>
        <v>777.21879999999987</v>
      </c>
      <c r="M35" s="30"/>
      <c r="N35" s="31"/>
      <c r="O35" s="42">
        <f t="shared" si="5"/>
        <v>1</v>
      </c>
      <c r="P35" s="23">
        <f t="shared" si="3"/>
        <v>29</v>
      </c>
      <c r="Q35" s="23"/>
      <c r="R35" s="42">
        <f t="shared" si="4"/>
        <v>1</v>
      </c>
    </row>
    <row r="36" spans="1:20" s="27" customFormat="1" ht="40.5" x14ac:dyDescent="0.25">
      <c r="A36" s="23">
        <v>33</v>
      </c>
      <c r="B36" s="24">
        <v>42424</v>
      </c>
      <c r="C36" s="84">
        <v>42466</v>
      </c>
      <c r="D36" s="23" t="s">
        <v>113</v>
      </c>
      <c r="E36" s="23" t="s">
        <v>6</v>
      </c>
      <c r="F36" s="23"/>
      <c r="G36" s="23" t="s">
        <v>38</v>
      </c>
      <c r="H36" s="25"/>
      <c r="I36" s="74">
        <v>708.57</v>
      </c>
      <c r="J36" s="60">
        <f t="shared" si="1"/>
        <v>836.11260000000004</v>
      </c>
      <c r="K36" s="63">
        <v>708.57</v>
      </c>
      <c r="L36" s="60">
        <f t="shared" si="2"/>
        <v>836.11260000000004</v>
      </c>
      <c r="M36" s="30"/>
      <c r="N36" s="31"/>
      <c r="O36" s="42">
        <f t="shared" si="5"/>
        <v>1</v>
      </c>
      <c r="P36" s="23">
        <f t="shared" si="3"/>
        <v>29</v>
      </c>
      <c r="Q36" s="23"/>
      <c r="R36" s="42">
        <f t="shared" si="4"/>
        <v>1</v>
      </c>
    </row>
    <row r="37" spans="1:20" s="27" customFormat="1" ht="40.5" x14ac:dyDescent="0.25">
      <c r="A37" s="23">
        <v>34</v>
      </c>
      <c r="B37" s="24">
        <v>42424</v>
      </c>
      <c r="C37" s="84">
        <v>42466</v>
      </c>
      <c r="D37" s="23" t="s">
        <v>113</v>
      </c>
      <c r="E37" s="23" t="s">
        <v>6</v>
      </c>
      <c r="F37" s="23"/>
      <c r="G37" s="23" t="s">
        <v>39</v>
      </c>
      <c r="H37" s="25"/>
      <c r="I37" s="74">
        <v>2131.92</v>
      </c>
      <c r="J37" s="60">
        <f t="shared" si="1"/>
        <v>2515.6655999999998</v>
      </c>
      <c r="K37" s="63">
        <v>2131.92</v>
      </c>
      <c r="L37" s="60">
        <f t="shared" si="2"/>
        <v>2515.6655999999998</v>
      </c>
      <c r="M37" s="30"/>
      <c r="N37" s="31"/>
      <c r="O37" s="42">
        <f t="shared" si="5"/>
        <v>1</v>
      </c>
      <c r="P37" s="23">
        <f t="shared" si="3"/>
        <v>29</v>
      </c>
      <c r="Q37" s="23"/>
      <c r="R37" s="42">
        <f t="shared" si="4"/>
        <v>1</v>
      </c>
    </row>
    <row r="38" spans="1:20" s="27" customFormat="1" ht="40.5" x14ac:dyDescent="0.25">
      <c r="A38" s="23">
        <v>35</v>
      </c>
      <c r="B38" s="24">
        <v>42424</v>
      </c>
      <c r="C38" s="84">
        <v>42466</v>
      </c>
      <c r="D38" s="23" t="s">
        <v>113</v>
      </c>
      <c r="E38" s="23" t="s">
        <v>6</v>
      </c>
      <c r="F38" s="23"/>
      <c r="G38" s="23" t="s">
        <v>40</v>
      </c>
      <c r="H38" s="25"/>
      <c r="I38" s="74">
        <v>2392.79</v>
      </c>
      <c r="J38" s="60">
        <f t="shared" si="1"/>
        <v>2823.4921999999997</v>
      </c>
      <c r="K38" s="63">
        <v>2392.79</v>
      </c>
      <c r="L38" s="60">
        <f t="shared" si="2"/>
        <v>2823.4921999999997</v>
      </c>
      <c r="M38" s="30"/>
      <c r="N38" s="31"/>
      <c r="O38" s="42">
        <f t="shared" si="5"/>
        <v>1</v>
      </c>
      <c r="P38" s="23">
        <f t="shared" si="3"/>
        <v>29</v>
      </c>
      <c r="Q38" s="23"/>
      <c r="R38" s="42">
        <f t="shared" si="4"/>
        <v>1</v>
      </c>
    </row>
    <row r="39" spans="1:20" s="27" customFormat="1" ht="60.75" x14ac:dyDescent="0.25">
      <c r="A39" s="23">
        <v>36</v>
      </c>
      <c r="B39" s="24">
        <v>42424</v>
      </c>
      <c r="C39" s="84">
        <v>42466</v>
      </c>
      <c r="D39" s="23" t="s">
        <v>113</v>
      </c>
      <c r="E39" s="23" t="s">
        <v>6</v>
      </c>
      <c r="F39" s="23"/>
      <c r="G39" s="23" t="s">
        <v>41</v>
      </c>
      <c r="H39" s="25"/>
      <c r="I39" s="74">
        <v>1980.19</v>
      </c>
      <c r="J39" s="60">
        <f t="shared" si="1"/>
        <v>2336.6241999999997</v>
      </c>
      <c r="K39" s="63">
        <v>1980.19</v>
      </c>
      <c r="L39" s="60">
        <f t="shared" si="2"/>
        <v>2336.6241999999997</v>
      </c>
      <c r="M39" s="30"/>
      <c r="N39" s="31"/>
      <c r="O39" s="42">
        <f t="shared" si="5"/>
        <v>1</v>
      </c>
      <c r="P39" s="23">
        <f t="shared" si="3"/>
        <v>29</v>
      </c>
      <c r="Q39" s="23"/>
      <c r="R39" s="42">
        <f t="shared" si="4"/>
        <v>1</v>
      </c>
    </row>
    <row r="40" spans="1:20" s="27" customFormat="1" ht="60.75" x14ac:dyDescent="0.25">
      <c r="A40" s="23">
        <v>37</v>
      </c>
      <c r="B40" s="24">
        <v>42424</v>
      </c>
      <c r="C40" s="84">
        <v>42466</v>
      </c>
      <c r="D40" s="23" t="s">
        <v>113</v>
      </c>
      <c r="E40" s="23" t="s">
        <v>6</v>
      </c>
      <c r="F40" s="23"/>
      <c r="G40" s="23" t="s">
        <v>42</v>
      </c>
      <c r="H40" s="25"/>
      <c r="I40" s="74">
        <v>776.92</v>
      </c>
      <c r="J40" s="60">
        <f t="shared" si="1"/>
        <v>916.76559999999995</v>
      </c>
      <c r="K40" s="63">
        <v>776.92</v>
      </c>
      <c r="L40" s="60">
        <f t="shared" si="2"/>
        <v>916.76559999999995</v>
      </c>
      <c r="M40" s="30"/>
      <c r="N40" s="31"/>
      <c r="O40" s="42">
        <f t="shared" si="5"/>
        <v>1</v>
      </c>
      <c r="P40" s="23">
        <f t="shared" si="3"/>
        <v>29</v>
      </c>
      <c r="Q40" s="23"/>
      <c r="R40" s="42">
        <f t="shared" si="4"/>
        <v>1</v>
      </c>
    </row>
    <row r="41" spans="1:20" s="32" customFormat="1" ht="40.5" x14ac:dyDescent="0.25">
      <c r="A41" s="23">
        <v>38</v>
      </c>
      <c r="B41" s="24">
        <v>42444</v>
      </c>
      <c r="C41" s="87">
        <v>42453</v>
      </c>
      <c r="D41" s="23" t="s">
        <v>112</v>
      </c>
      <c r="E41" s="23" t="s">
        <v>43</v>
      </c>
      <c r="F41" s="29" t="s">
        <v>71</v>
      </c>
      <c r="G41" s="23" t="s">
        <v>44</v>
      </c>
      <c r="H41" s="23">
        <v>282.23</v>
      </c>
      <c r="I41" s="64">
        <v>381.4</v>
      </c>
      <c r="J41" s="60">
        <f t="shared" si="1"/>
        <v>450.05199999999996</v>
      </c>
      <c r="K41" s="65">
        <v>378.95</v>
      </c>
      <c r="L41" s="60">
        <f t="shared" si="2"/>
        <v>447.16099999999994</v>
      </c>
      <c r="M41" s="30"/>
      <c r="N41" s="31">
        <f t="shared" ref="N41:N71" si="6">L41/H41-100%</f>
        <v>0.58438507600184209</v>
      </c>
      <c r="O41" s="42">
        <f t="shared" si="5"/>
        <v>1</v>
      </c>
      <c r="P41" s="23">
        <f>(NETWORKDAYS(B41,C41))-2</f>
        <v>6</v>
      </c>
      <c r="Q41" s="23"/>
      <c r="R41" s="42">
        <f t="shared" si="4"/>
        <v>0</v>
      </c>
      <c r="S41" s="32" t="s">
        <v>68</v>
      </c>
      <c r="T41" s="28">
        <v>42453</v>
      </c>
    </row>
    <row r="42" spans="1:20" s="1" customFormat="1" ht="20.25" x14ac:dyDescent="0.25">
      <c r="A42" s="37">
        <v>39</v>
      </c>
      <c r="B42" s="12">
        <v>42444</v>
      </c>
      <c r="C42" s="64"/>
      <c r="D42" s="34" t="s">
        <v>112</v>
      </c>
      <c r="E42" s="37" t="s">
        <v>43</v>
      </c>
      <c r="F42" s="17" t="s">
        <v>72</v>
      </c>
      <c r="G42" s="37" t="s">
        <v>45</v>
      </c>
      <c r="H42" s="37">
        <v>4645.7700000000004</v>
      </c>
      <c r="I42" s="64"/>
      <c r="J42" s="37">
        <f t="shared" si="1"/>
        <v>0</v>
      </c>
      <c r="K42" s="65">
        <v>7641.47</v>
      </c>
      <c r="L42" s="35">
        <f t="shared" si="2"/>
        <v>9016.9346000000005</v>
      </c>
      <c r="M42" s="15"/>
      <c r="N42" s="16">
        <f t="shared" si="6"/>
        <v>0.94089130542407395</v>
      </c>
      <c r="O42" s="39">
        <f t="shared" si="5"/>
        <v>0</v>
      </c>
      <c r="P42" s="37">
        <f ca="1">(NETWORKDAYS(B42,TODAY()))-2</f>
        <v>17</v>
      </c>
      <c r="Q42" s="37" t="s">
        <v>167</v>
      </c>
      <c r="R42" s="39">
        <f t="shared" ca="1" si="4"/>
        <v>0</v>
      </c>
      <c r="T42" s="2"/>
    </row>
    <row r="43" spans="1:20" s="57" customFormat="1" ht="20.25" x14ac:dyDescent="0.25">
      <c r="A43" s="34">
        <v>40</v>
      </c>
      <c r="B43" s="54">
        <v>42444</v>
      </c>
      <c r="C43" s="87">
        <v>42453</v>
      </c>
      <c r="D43" s="34" t="s">
        <v>112</v>
      </c>
      <c r="E43" s="34" t="s">
        <v>43</v>
      </c>
      <c r="F43" s="36" t="s">
        <v>73</v>
      </c>
      <c r="G43" s="34" t="s">
        <v>46</v>
      </c>
      <c r="H43" s="34">
        <v>22.07</v>
      </c>
      <c r="I43" s="65">
        <v>25.28</v>
      </c>
      <c r="J43" s="37">
        <f t="shared" si="1"/>
        <v>29.830400000000001</v>
      </c>
      <c r="K43" s="65">
        <v>75.239999999999995</v>
      </c>
      <c r="L43" s="35">
        <f t="shared" si="2"/>
        <v>88.783199999999994</v>
      </c>
      <c r="M43" s="55"/>
      <c r="N43" s="56">
        <f t="shared" si="6"/>
        <v>3.0228001812415037</v>
      </c>
      <c r="O43" s="39">
        <f t="shared" si="5"/>
        <v>0</v>
      </c>
      <c r="P43" s="34">
        <f>(NETWORKDAYS(B43,$T$43))-2</f>
        <v>6</v>
      </c>
      <c r="Q43" s="34"/>
      <c r="R43" s="39">
        <f t="shared" si="4"/>
        <v>0</v>
      </c>
      <c r="T43" s="58">
        <v>42453</v>
      </c>
    </row>
    <row r="44" spans="1:20" s="32" customFormat="1" ht="20.25" x14ac:dyDescent="0.25">
      <c r="A44" s="23">
        <v>41</v>
      </c>
      <c r="B44" s="24">
        <v>42444</v>
      </c>
      <c r="C44" s="87">
        <v>42453</v>
      </c>
      <c r="D44" s="23" t="s">
        <v>112</v>
      </c>
      <c r="E44" s="23" t="s">
        <v>43</v>
      </c>
      <c r="F44" s="29"/>
      <c r="G44" s="23" t="s">
        <v>47</v>
      </c>
      <c r="H44" s="23"/>
      <c r="I44" s="65">
        <v>5.6</v>
      </c>
      <c r="J44" s="60">
        <f t="shared" si="1"/>
        <v>6.6079999999999997</v>
      </c>
      <c r="K44" s="65">
        <v>5.6</v>
      </c>
      <c r="L44" s="60">
        <f t="shared" si="2"/>
        <v>6.6079999999999997</v>
      </c>
      <c r="M44" s="30"/>
      <c r="N44" s="31" t="e">
        <f t="shared" si="6"/>
        <v>#DIV/0!</v>
      </c>
      <c r="O44" s="42">
        <f t="shared" si="5"/>
        <v>1</v>
      </c>
      <c r="P44" s="23">
        <f>(NETWORKDAYS(B44,C44))-2</f>
        <v>6</v>
      </c>
      <c r="Q44" s="23"/>
      <c r="R44" s="42">
        <f t="shared" si="4"/>
        <v>0</v>
      </c>
      <c r="T44" s="28">
        <v>42453</v>
      </c>
    </row>
    <row r="45" spans="1:20" s="32" customFormat="1" ht="81" x14ac:dyDescent="0.25">
      <c r="A45" s="23">
        <v>42</v>
      </c>
      <c r="B45" s="24">
        <v>42444</v>
      </c>
      <c r="C45" s="87">
        <v>42453</v>
      </c>
      <c r="D45" s="23" t="s">
        <v>112</v>
      </c>
      <c r="E45" s="23" t="s">
        <v>43</v>
      </c>
      <c r="F45" s="29" t="s">
        <v>74</v>
      </c>
      <c r="G45" s="23" t="s">
        <v>48</v>
      </c>
      <c r="H45" s="23">
        <v>8.18</v>
      </c>
      <c r="I45" s="64">
        <v>15.66</v>
      </c>
      <c r="J45" s="60">
        <f t="shared" si="1"/>
        <v>18.4788</v>
      </c>
      <c r="K45" s="65">
        <v>13.93</v>
      </c>
      <c r="L45" s="60">
        <f t="shared" si="2"/>
        <v>16.4374</v>
      </c>
      <c r="M45" s="30"/>
      <c r="N45" s="31">
        <f t="shared" si="6"/>
        <v>1.0094621026894868</v>
      </c>
      <c r="O45" s="42">
        <f t="shared" si="5"/>
        <v>1</v>
      </c>
      <c r="P45" s="23">
        <f>(NETWORKDAYS(B45,C45))-2</f>
        <v>6</v>
      </c>
      <c r="Q45" s="23"/>
      <c r="R45" s="42">
        <f t="shared" si="4"/>
        <v>0</v>
      </c>
      <c r="T45" s="28">
        <v>42453</v>
      </c>
    </row>
    <row r="46" spans="1:20" s="57" customFormat="1" ht="40.5" x14ac:dyDescent="0.25">
      <c r="A46" s="34">
        <v>43</v>
      </c>
      <c r="B46" s="54">
        <v>42444</v>
      </c>
      <c r="C46" s="87">
        <v>42453</v>
      </c>
      <c r="D46" s="34" t="s">
        <v>112</v>
      </c>
      <c r="E46" s="34" t="s">
        <v>43</v>
      </c>
      <c r="F46" s="36" t="s">
        <v>75</v>
      </c>
      <c r="G46" s="34" t="s">
        <v>49</v>
      </c>
      <c r="H46" s="34">
        <v>25.22</v>
      </c>
      <c r="I46" s="64">
        <v>27.58</v>
      </c>
      <c r="J46" s="68">
        <f t="shared" si="1"/>
        <v>32.544399999999996</v>
      </c>
      <c r="K46" s="69">
        <v>35.159999999999997</v>
      </c>
      <c r="L46" s="68">
        <f t="shared" si="2"/>
        <v>41.488799999999991</v>
      </c>
      <c r="M46" s="55"/>
      <c r="N46" s="56">
        <f t="shared" si="6"/>
        <v>0.64507533703409958</v>
      </c>
      <c r="O46" s="39">
        <f t="shared" si="5"/>
        <v>0</v>
      </c>
      <c r="P46" s="34">
        <f>(NETWORKDAYS(B46,C46))-2</f>
        <v>6</v>
      </c>
      <c r="Q46" s="34"/>
      <c r="R46" s="39">
        <f t="shared" si="4"/>
        <v>0</v>
      </c>
      <c r="T46" s="58">
        <v>42453</v>
      </c>
    </row>
    <row r="47" spans="1:20" s="1" customFormat="1" ht="40.5" x14ac:dyDescent="0.25">
      <c r="A47" s="37">
        <v>44</v>
      </c>
      <c r="B47" s="12">
        <v>42444</v>
      </c>
      <c r="C47" s="87">
        <v>42461</v>
      </c>
      <c r="D47" s="34" t="s">
        <v>112</v>
      </c>
      <c r="E47" s="37" t="s">
        <v>43</v>
      </c>
      <c r="F47" s="14" t="s">
        <v>76</v>
      </c>
      <c r="G47" s="37" t="s">
        <v>50</v>
      </c>
      <c r="H47" s="37">
        <v>40.520000000000003</v>
      </c>
      <c r="I47" s="64">
        <v>30.6</v>
      </c>
      <c r="J47" s="37">
        <f t="shared" si="1"/>
        <v>36.107999999999997</v>
      </c>
      <c r="K47" s="65">
        <v>51.7</v>
      </c>
      <c r="L47" s="35">
        <f t="shared" si="2"/>
        <v>61.006</v>
      </c>
      <c r="M47" s="15"/>
      <c r="N47" s="16">
        <f t="shared" si="6"/>
        <v>0.50557749259624862</v>
      </c>
      <c r="O47" s="39">
        <f t="shared" si="5"/>
        <v>0</v>
      </c>
      <c r="P47" s="37">
        <f>(NETWORKDAYS(B47,C47))-2</f>
        <v>12</v>
      </c>
      <c r="Q47" s="37"/>
      <c r="R47" s="39">
        <f t="shared" si="4"/>
        <v>0</v>
      </c>
      <c r="T47" s="3">
        <v>42461</v>
      </c>
    </row>
    <row r="48" spans="1:20" s="32" customFormat="1" ht="40.5" x14ac:dyDescent="0.25">
      <c r="A48" s="23">
        <v>45</v>
      </c>
      <c r="B48" s="24">
        <v>42444</v>
      </c>
      <c r="C48" s="87">
        <v>42453</v>
      </c>
      <c r="D48" s="23" t="s">
        <v>112</v>
      </c>
      <c r="E48" s="23" t="s">
        <v>43</v>
      </c>
      <c r="F48" s="29" t="s">
        <v>77</v>
      </c>
      <c r="G48" s="23" t="s">
        <v>51</v>
      </c>
      <c r="H48" s="23">
        <v>0.21</v>
      </c>
      <c r="I48" s="64">
        <v>0.35</v>
      </c>
      <c r="J48" s="60">
        <f t="shared" si="1"/>
        <v>0.41299999999999998</v>
      </c>
      <c r="K48" s="65">
        <v>0.28999999999999998</v>
      </c>
      <c r="L48" s="60">
        <f t="shared" si="2"/>
        <v>0.34219999999999995</v>
      </c>
      <c r="M48" s="30"/>
      <c r="N48" s="31">
        <f t="shared" si="6"/>
        <v>0.62952380952380937</v>
      </c>
      <c r="O48" s="42">
        <f t="shared" si="5"/>
        <v>1</v>
      </c>
      <c r="P48" s="23">
        <f>(NETWORKDAYS(B48,C48))-2</f>
        <v>6</v>
      </c>
      <c r="Q48" s="23"/>
      <c r="R48" s="42">
        <f t="shared" si="4"/>
        <v>0</v>
      </c>
      <c r="T48" s="28">
        <v>42453</v>
      </c>
    </row>
    <row r="49" spans="1:20" s="1" customFormat="1" ht="40.5" x14ac:dyDescent="0.25">
      <c r="A49" s="37">
        <v>46</v>
      </c>
      <c r="B49" s="12">
        <v>42444</v>
      </c>
      <c r="C49" s="64"/>
      <c r="D49" s="34" t="s">
        <v>112</v>
      </c>
      <c r="E49" s="37" t="s">
        <v>43</v>
      </c>
      <c r="F49" s="14" t="s">
        <v>78</v>
      </c>
      <c r="G49" s="37" t="s">
        <v>52</v>
      </c>
      <c r="H49" s="37">
        <v>148.47999999999999</v>
      </c>
      <c r="I49" s="64"/>
      <c r="J49" s="37">
        <f t="shared" si="1"/>
        <v>0</v>
      </c>
      <c r="K49" s="65">
        <v>265</v>
      </c>
      <c r="L49" s="35">
        <f t="shared" si="2"/>
        <v>312.7</v>
      </c>
      <c r="M49" s="15"/>
      <c r="N49" s="16">
        <f t="shared" si="6"/>
        <v>1.1060075431034484</v>
      </c>
      <c r="O49" s="39">
        <f t="shared" si="5"/>
        <v>0</v>
      </c>
      <c r="P49" s="37">
        <f ca="1">(NETWORKDAYS(B49,TODAY()))-2</f>
        <v>17</v>
      </c>
      <c r="Q49" s="37"/>
      <c r="R49" s="39">
        <f t="shared" ca="1" si="4"/>
        <v>0</v>
      </c>
      <c r="T49" s="2"/>
    </row>
    <row r="50" spans="1:20" s="1" customFormat="1" ht="40.5" x14ac:dyDescent="0.25">
      <c r="A50" s="37">
        <v>47</v>
      </c>
      <c r="B50" s="12">
        <v>42444</v>
      </c>
      <c r="C50" s="87">
        <v>42466</v>
      </c>
      <c r="D50" s="34" t="s">
        <v>112</v>
      </c>
      <c r="E50" s="37" t="s">
        <v>43</v>
      </c>
      <c r="F50" s="14" t="s">
        <v>79</v>
      </c>
      <c r="G50" s="37" t="s">
        <v>53</v>
      </c>
      <c r="H50" s="37">
        <v>56.36</v>
      </c>
      <c r="I50" s="64" t="s">
        <v>165</v>
      </c>
      <c r="J50" s="37" t="e">
        <f t="shared" si="1"/>
        <v>#VALUE!</v>
      </c>
      <c r="K50" s="65">
        <v>84.4</v>
      </c>
      <c r="L50" s="35">
        <f t="shared" si="2"/>
        <v>99.591999999999999</v>
      </c>
      <c r="M50" s="15"/>
      <c r="N50" s="16">
        <f t="shared" si="6"/>
        <v>0.76706884315117096</v>
      </c>
      <c r="O50" s="39" t="e">
        <f t="shared" si="5"/>
        <v>#VALUE!</v>
      </c>
      <c r="P50" s="37">
        <f t="shared" ref="P50:P58" si="7">(NETWORKDAYS(B50,C50))-2</f>
        <v>15</v>
      </c>
      <c r="Q50" s="37" t="s">
        <v>164</v>
      </c>
      <c r="R50" s="39">
        <f t="shared" si="4"/>
        <v>0</v>
      </c>
      <c r="T50" s="2"/>
    </row>
    <row r="51" spans="1:20" s="1" customFormat="1" ht="40.5" x14ac:dyDescent="0.25">
      <c r="A51" s="37">
        <v>48</v>
      </c>
      <c r="B51" s="12">
        <v>42444</v>
      </c>
      <c r="C51" s="87">
        <v>42466</v>
      </c>
      <c r="D51" s="34" t="s">
        <v>112</v>
      </c>
      <c r="E51" s="37" t="s">
        <v>43</v>
      </c>
      <c r="F51" s="14" t="s">
        <v>80</v>
      </c>
      <c r="G51" s="37" t="s">
        <v>54</v>
      </c>
      <c r="H51" s="37">
        <v>66.680000000000007</v>
      </c>
      <c r="I51" s="64" t="s">
        <v>165</v>
      </c>
      <c r="J51" s="37" t="e">
        <f t="shared" si="1"/>
        <v>#VALUE!</v>
      </c>
      <c r="K51" s="65">
        <v>84.4</v>
      </c>
      <c r="L51" s="35">
        <f t="shared" si="2"/>
        <v>99.591999999999999</v>
      </c>
      <c r="M51" s="15"/>
      <c r="N51" s="16">
        <f t="shared" si="6"/>
        <v>0.49358128374325116</v>
      </c>
      <c r="O51" s="39" t="e">
        <f t="shared" si="5"/>
        <v>#VALUE!</v>
      </c>
      <c r="P51" s="37">
        <f t="shared" si="7"/>
        <v>15</v>
      </c>
      <c r="Q51" s="37" t="s">
        <v>164</v>
      </c>
      <c r="R51" s="39">
        <f t="shared" si="4"/>
        <v>0</v>
      </c>
      <c r="T51" s="2"/>
    </row>
    <row r="52" spans="1:20" s="32" customFormat="1" ht="94.5" x14ac:dyDescent="0.25">
      <c r="A52" s="23">
        <v>49</v>
      </c>
      <c r="B52" s="24">
        <v>42444</v>
      </c>
      <c r="C52" s="87">
        <v>42453</v>
      </c>
      <c r="D52" s="23" t="s">
        <v>112</v>
      </c>
      <c r="E52" s="23" t="s">
        <v>43</v>
      </c>
      <c r="F52" s="29" t="s">
        <v>81</v>
      </c>
      <c r="G52" s="23" t="s">
        <v>55</v>
      </c>
      <c r="H52" s="23">
        <v>2707.63</v>
      </c>
      <c r="I52" s="64">
        <v>2707.63</v>
      </c>
      <c r="J52" s="60">
        <f t="shared" si="1"/>
        <v>3195.0034000000001</v>
      </c>
      <c r="K52" s="65">
        <v>3550</v>
      </c>
      <c r="L52" s="60">
        <v>3000</v>
      </c>
      <c r="M52" s="30"/>
      <c r="N52" s="31">
        <f t="shared" si="6"/>
        <v>0.10798004158618424</v>
      </c>
      <c r="O52" s="42">
        <f t="shared" si="5"/>
        <v>1</v>
      </c>
      <c r="P52" s="23">
        <f t="shared" si="7"/>
        <v>6</v>
      </c>
      <c r="Q52" s="47" t="s">
        <v>143</v>
      </c>
      <c r="R52" s="42">
        <f t="shared" si="4"/>
        <v>0</v>
      </c>
      <c r="T52" s="28">
        <v>42453</v>
      </c>
    </row>
    <row r="53" spans="1:20" s="1" customFormat="1" ht="141.75" x14ac:dyDescent="0.25">
      <c r="A53" s="37">
        <v>50</v>
      </c>
      <c r="B53" s="12">
        <v>42444</v>
      </c>
      <c r="C53" s="84">
        <v>42464</v>
      </c>
      <c r="D53" s="34" t="s">
        <v>112</v>
      </c>
      <c r="E53" s="37" t="s">
        <v>43</v>
      </c>
      <c r="F53" s="14" t="s">
        <v>82</v>
      </c>
      <c r="G53" s="37" t="s">
        <v>56</v>
      </c>
      <c r="H53" s="37">
        <v>639.80999999999995</v>
      </c>
      <c r="I53" s="64">
        <v>2127.11</v>
      </c>
      <c r="J53" s="37">
        <f t="shared" si="1"/>
        <v>2509.9897999999998</v>
      </c>
      <c r="K53" s="65">
        <v>3876.85</v>
      </c>
      <c r="L53" s="35">
        <f t="shared" si="2"/>
        <v>4574.683</v>
      </c>
      <c r="M53" s="15"/>
      <c r="N53" s="16">
        <f t="shared" si="6"/>
        <v>6.1500648630062056</v>
      </c>
      <c r="O53" s="39">
        <f t="shared" si="5"/>
        <v>0</v>
      </c>
      <c r="P53" s="37">
        <f t="shared" si="7"/>
        <v>13</v>
      </c>
      <c r="Q53" s="37"/>
      <c r="R53" s="39">
        <f t="shared" si="4"/>
        <v>0</v>
      </c>
      <c r="T53" s="3">
        <v>42464</v>
      </c>
    </row>
    <row r="54" spans="1:20" s="1" customFormat="1" ht="121.5" x14ac:dyDescent="0.25">
      <c r="A54" s="37">
        <v>51</v>
      </c>
      <c r="B54" s="12">
        <v>42444</v>
      </c>
      <c r="C54" s="84">
        <v>42464</v>
      </c>
      <c r="D54" s="34" t="s">
        <v>112</v>
      </c>
      <c r="E54" s="37" t="s">
        <v>43</v>
      </c>
      <c r="F54" s="14" t="s">
        <v>82</v>
      </c>
      <c r="G54" s="37" t="s">
        <v>57</v>
      </c>
      <c r="H54" s="37">
        <v>639.80999999999995</v>
      </c>
      <c r="I54" s="64">
        <v>940.99</v>
      </c>
      <c r="J54" s="37">
        <f t="shared" si="1"/>
        <v>1110.3681999999999</v>
      </c>
      <c r="K54" s="65">
        <v>1446.09</v>
      </c>
      <c r="L54" s="35">
        <f t="shared" si="2"/>
        <v>1706.3861999999999</v>
      </c>
      <c r="M54" s="15"/>
      <c r="N54" s="16">
        <f t="shared" si="6"/>
        <v>1.6670202091245838</v>
      </c>
      <c r="O54" s="39">
        <f t="shared" si="5"/>
        <v>0</v>
      </c>
      <c r="P54" s="37">
        <f t="shared" si="7"/>
        <v>13</v>
      </c>
      <c r="Q54" s="37"/>
      <c r="R54" s="39">
        <f t="shared" si="4"/>
        <v>0</v>
      </c>
      <c r="T54" s="3">
        <v>42464</v>
      </c>
    </row>
    <row r="55" spans="1:20" s="32" customFormat="1" ht="40.5" x14ac:dyDescent="0.25">
      <c r="A55" s="23">
        <v>52</v>
      </c>
      <c r="B55" s="24">
        <v>42444</v>
      </c>
      <c r="C55" s="84">
        <v>42453</v>
      </c>
      <c r="D55" s="23" t="s">
        <v>112</v>
      </c>
      <c r="E55" s="23" t="s">
        <v>43</v>
      </c>
      <c r="F55" s="29" t="s">
        <v>83</v>
      </c>
      <c r="G55" s="23" t="s">
        <v>58</v>
      </c>
      <c r="H55" s="23">
        <v>15.71</v>
      </c>
      <c r="I55" s="64">
        <v>19.04</v>
      </c>
      <c r="J55" s="60">
        <f t="shared" si="1"/>
        <v>22.467199999999998</v>
      </c>
      <c r="K55" s="65">
        <v>16.86</v>
      </c>
      <c r="L55" s="60">
        <f t="shared" si="2"/>
        <v>19.8948</v>
      </c>
      <c r="M55" s="30"/>
      <c r="N55" s="31">
        <f t="shared" si="6"/>
        <v>0.26637810311903243</v>
      </c>
      <c r="O55" s="42">
        <f t="shared" si="5"/>
        <v>1</v>
      </c>
      <c r="P55" s="23">
        <f t="shared" si="7"/>
        <v>6</v>
      </c>
      <c r="Q55" s="23"/>
      <c r="R55" s="42">
        <f t="shared" si="4"/>
        <v>0</v>
      </c>
      <c r="T55" s="28">
        <v>42453</v>
      </c>
    </row>
    <row r="56" spans="1:20" s="57" customFormat="1" ht="60.75" x14ac:dyDescent="0.25">
      <c r="A56" s="34">
        <v>53</v>
      </c>
      <c r="B56" s="54">
        <v>42444</v>
      </c>
      <c r="C56" s="84">
        <v>42453</v>
      </c>
      <c r="D56" s="34" t="s">
        <v>112</v>
      </c>
      <c r="E56" s="34" t="s">
        <v>43</v>
      </c>
      <c r="F56" s="36" t="s">
        <v>84</v>
      </c>
      <c r="G56" s="34" t="s">
        <v>59</v>
      </c>
      <c r="H56" s="34">
        <v>95.94</v>
      </c>
      <c r="I56" s="64">
        <v>108.18</v>
      </c>
      <c r="J56" s="68">
        <f t="shared" si="1"/>
        <v>127.6524</v>
      </c>
      <c r="K56" s="65">
        <v>131.91999999999999</v>
      </c>
      <c r="L56" s="68">
        <f t="shared" si="2"/>
        <v>155.66559999999998</v>
      </c>
      <c r="M56" s="55"/>
      <c r="N56" s="56">
        <f t="shared" si="6"/>
        <v>0.6225307483844067</v>
      </c>
      <c r="O56" s="39">
        <f t="shared" si="5"/>
        <v>0</v>
      </c>
      <c r="P56" s="34">
        <f t="shared" si="7"/>
        <v>6</v>
      </c>
      <c r="Q56" s="34"/>
      <c r="R56" s="39">
        <f t="shared" si="4"/>
        <v>0</v>
      </c>
      <c r="T56" s="58">
        <v>42453</v>
      </c>
    </row>
    <row r="57" spans="1:20" s="32" customFormat="1" ht="60.75" x14ac:dyDescent="0.25">
      <c r="A57" s="23">
        <v>54</v>
      </c>
      <c r="B57" s="24">
        <v>42444</v>
      </c>
      <c r="C57" s="84">
        <v>42453</v>
      </c>
      <c r="D57" s="23" t="s">
        <v>112</v>
      </c>
      <c r="E57" s="23" t="s">
        <v>43</v>
      </c>
      <c r="F57" s="33" t="s">
        <v>85</v>
      </c>
      <c r="G57" s="23" t="s">
        <v>60</v>
      </c>
      <c r="H57" s="23">
        <v>68.83</v>
      </c>
      <c r="I57" s="64">
        <v>144.33000000000001</v>
      </c>
      <c r="J57" s="60">
        <f t="shared" si="1"/>
        <v>170.30940000000001</v>
      </c>
      <c r="K57" s="65">
        <v>71.95</v>
      </c>
      <c r="L57" s="60">
        <f t="shared" si="2"/>
        <v>84.900999999999996</v>
      </c>
      <c r="M57" s="30"/>
      <c r="N57" s="31">
        <f t="shared" si="6"/>
        <v>0.23348830451837865</v>
      </c>
      <c r="O57" s="42">
        <f t="shared" si="5"/>
        <v>1</v>
      </c>
      <c r="P57" s="23">
        <f t="shared" si="7"/>
        <v>6</v>
      </c>
      <c r="Q57" s="23"/>
      <c r="R57" s="42">
        <f t="shared" si="4"/>
        <v>0</v>
      </c>
      <c r="T57" s="28">
        <v>42453</v>
      </c>
    </row>
    <row r="58" spans="1:20" s="57" customFormat="1" ht="40.5" x14ac:dyDescent="0.25">
      <c r="A58" s="34">
        <v>55</v>
      </c>
      <c r="B58" s="54">
        <v>42444</v>
      </c>
      <c r="C58" s="84">
        <v>42453</v>
      </c>
      <c r="D58" s="34" t="s">
        <v>112</v>
      </c>
      <c r="E58" s="34" t="s">
        <v>43</v>
      </c>
      <c r="F58" s="67" t="s">
        <v>86</v>
      </c>
      <c r="G58" s="34" t="s">
        <v>61</v>
      </c>
      <c r="H58" s="34">
        <v>8.09</v>
      </c>
      <c r="I58" s="64">
        <v>10.45</v>
      </c>
      <c r="J58" s="68">
        <f t="shared" si="1"/>
        <v>12.330999999999998</v>
      </c>
      <c r="K58" s="65">
        <v>13.93</v>
      </c>
      <c r="L58" s="68">
        <f t="shared" si="2"/>
        <v>16.4374</v>
      </c>
      <c r="M58" s="55"/>
      <c r="N58" s="56">
        <f t="shared" si="6"/>
        <v>1.0318170580964154</v>
      </c>
      <c r="O58" s="39">
        <f t="shared" si="5"/>
        <v>0</v>
      </c>
      <c r="P58" s="34">
        <f t="shared" si="7"/>
        <v>6</v>
      </c>
      <c r="Q58" s="34"/>
      <c r="R58" s="39">
        <f t="shared" si="4"/>
        <v>0</v>
      </c>
      <c r="T58" s="58">
        <v>42453</v>
      </c>
    </row>
    <row r="59" spans="1:20" s="1" customFormat="1" ht="60.75" x14ac:dyDescent="0.25">
      <c r="A59" s="37">
        <v>56</v>
      </c>
      <c r="B59" s="12">
        <v>42444</v>
      </c>
      <c r="C59" s="84"/>
      <c r="D59" s="34" t="s">
        <v>112</v>
      </c>
      <c r="E59" s="37" t="s">
        <v>43</v>
      </c>
      <c r="F59" s="17"/>
      <c r="G59" s="37" t="s">
        <v>62</v>
      </c>
      <c r="H59" s="37"/>
      <c r="I59" s="64"/>
      <c r="J59" s="37">
        <f t="shared" si="1"/>
        <v>0</v>
      </c>
      <c r="K59" s="65">
        <v>1.67</v>
      </c>
      <c r="L59" s="62">
        <v>1.9705999999999999</v>
      </c>
      <c r="M59" s="15"/>
      <c r="N59" s="16" t="e">
        <f t="shared" si="6"/>
        <v>#DIV/0!</v>
      </c>
      <c r="O59" s="39">
        <f t="shared" si="5"/>
        <v>0</v>
      </c>
      <c r="P59" s="37">
        <f ca="1">(NETWORKDAYS(B59,TODAY()))-2</f>
        <v>17</v>
      </c>
      <c r="Q59" s="37"/>
      <c r="R59" s="39">
        <f t="shared" ca="1" si="4"/>
        <v>0</v>
      </c>
      <c r="S59" s="1" t="s">
        <v>69</v>
      </c>
      <c r="T59" s="2"/>
    </row>
    <row r="60" spans="1:20" s="1" customFormat="1" ht="101.25" x14ac:dyDescent="0.25">
      <c r="A60" s="37">
        <v>57</v>
      </c>
      <c r="B60" s="12">
        <v>42444</v>
      </c>
      <c r="C60" s="84"/>
      <c r="D60" s="34" t="s">
        <v>112</v>
      </c>
      <c r="E60" s="37" t="s">
        <v>43</v>
      </c>
      <c r="F60" s="17" t="s">
        <v>87</v>
      </c>
      <c r="G60" s="37" t="s">
        <v>63</v>
      </c>
      <c r="H60" s="37">
        <v>215.63</v>
      </c>
      <c r="I60" s="64"/>
      <c r="J60" s="37">
        <f t="shared" si="1"/>
        <v>0</v>
      </c>
      <c r="K60" s="65">
        <v>413.8</v>
      </c>
      <c r="L60" s="61">
        <v>488.28399999999999</v>
      </c>
      <c r="M60" s="15"/>
      <c r="N60" s="16">
        <f t="shared" si="6"/>
        <v>1.2644529981913464</v>
      </c>
      <c r="O60" s="39">
        <f t="shared" si="5"/>
        <v>0</v>
      </c>
      <c r="P60" s="37">
        <f ca="1">(NETWORKDAYS(B60,TODAY()))-2</f>
        <v>17</v>
      </c>
      <c r="Q60" s="46"/>
      <c r="R60" s="43">
        <f t="shared" ca="1" si="4"/>
        <v>0</v>
      </c>
      <c r="S60" s="44"/>
      <c r="T60" s="49"/>
    </row>
    <row r="61" spans="1:20" ht="60.75" x14ac:dyDescent="0.25">
      <c r="A61" s="37">
        <v>58</v>
      </c>
      <c r="B61" s="12">
        <v>42453</v>
      </c>
      <c r="C61" s="84"/>
      <c r="D61" s="37" t="s">
        <v>111</v>
      </c>
      <c r="E61" s="37" t="s">
        <v>110</v>
      </c>
      <c r="F61" s="18" t="s">
        <v>89</v>
      </c>
      <c r="G61" s="37" t="s">
        <v>90</v>
      </c>
      <c r="H61" s="37">
        <v>2154.8000000000002</v>
      </c>
      <c r="I61" s="75"/>
      <c r="J61" s="37">
        <f t="shared" si="1"/>
        <v>0</v>
      </c>
      <c r="K61" s="64"/>
      <c r="L61" s="38">
        <v>3516.4</v>
      </c>
      <c r="M61" s="21"/>
      <c r="N61" s="16">
        <f t="shared" si="6"/>
        <v>0.63189159086690161</v>
      </c>
      <c r="O61" s="39">
        <f t="shared" si="5"/>
        <v>0</v>
      </c>
      <c r="P61" s="37">
        <f ca="1">(NETWORKDAYS(B61,TODAY()))-2</f>
        <v>10</v>
      </c>
      <c r="Q61" s="37"/>
      <c r="R61" s="39">
        <f t="shared" ca="1" si="4"/>
        <v>0</v>
      </c>
      <c r="S61" s="45"/>
      <c r="T61" s="41"/>
    </row>
    <row r="62" spans="1:20" ht="60.75" x14ac:dyDescent="0.25">
      <c r="A62" s="37">
        <v>59</v>
      </c>
      <c r="B62" s="12">
        <v>42453</v>
      </c>
      <c r="C62" s="84"/>
      <c r="D62" s="37" t="s">
        <v>111</v>
      </c>
      <c r="E62" s="37" t="s">
        <v>110</v>
      </c>
      <c r="F62" s="19" t="s">
        <v>91</v>
      </c>
      <c r="G62" s="37" t="s">
        <v>92</v>
      </c>
      <c r="H62" s="37">
        <v>2413.4499999999998</v>
      </c>
      <c r="I62" s="75"/>
      <c r="J62" s="37">
        <f t="shared" si="1"/>
        <v>0</v>
      </c>
      <c r="K62" s="64"/>
      <c r="L62" s="38">
        <v>3747.68</v>
      </c>
      <c r="M62" s="21"/>
      <c r="N62" s="16">
        <f t="shared" si="6"/>
        <v>0.55283100955064324</v>
      </c>
      <c r="O62" s="39">
        <f t="shared" si="5"/>
        <v>0</v>
      </c>
      <c r="P62" s="37">
        <f ca="1">(NETWORKDAYS(B62,TODAY()))-2</f>
        <v>10</v>
      </c>
      <c r="Q62" s="37"/>
      <c r="R62" s="39">
        <f t="shared" ca="1" si="4"/>
        <v>0</v>
      </c>
      <c r="S62" s="40"/>
      <c r="T62" s="41"/>
    </row>
    <row r="63" spans="1:20" ht="60.75" x14ac:dyDescent="0.25">
      <c r="A63" s="37">
        <v>60</v>
      </c>
      <c r="B63" s="12">
        <v>42453</v>
      </c>
      <c r="C63" s="84"/>
      <c r="D63" s="37" t="s">
        <v>111</v>
      </c>
      <c r="E63" s="37" t="s">
        <v>110</v>
      </c>
      <c r="F63" s="18" t="s">
        <v>93</v>
      </c>
      <c r="G63" s="37" t="s">
        <v>94</v>
      </c>
      <c r="H63" s="37">
        <v>2301</v>
      </c>
      <c r="I63" s="75"/>
      <c r="J63" s="37">
        <f t="shared" si="1"/>
        <v>0</v>
      </c>
      <c r="K63" s="64"/>
      <c r="L63" s="38">
        <v>3351.2</v>
      </c>
      <c r="M63" s="21"/>
      <c r="N63" s="16">
        <f t="shared" si="6"/>
        <v>0.45641025641025634</v>
      </c>
      <c r="O63" s="39">
        <f t="shared" si="5"/>
        <v>0</v>
      </c>
      <c r="P63" s="37">
        <f ca="1">(NETWORKDAYS(B63,TODAY()))-2</f>
        <v>10</v>
      </c>
      <c r="Q63" s="37"/>
      <c r="R63" s="39">
        <f t="shared" ca="1" si="4"/>
        <v>0</v>
      </c>
      <c r="S63" s="45"/>
      <c r="T63" s="41"/>
    </row>
    <row r="64" spans="1:20" s="72" customFormat="1" ht="60.75" x14ac:dyDescent="0.25">
      <c r="A64" s="34">
        <v>61</v>
      </c>
      <c r="B64" s="54">
        <v>42453</v>
      </c>
      <c r="C64" s="84"/>
      <c r="D64" s="34" t="s">
        <v>111</v>
      </c>
      <c r="E64" s="34" t="s">
        <v>110</v>
      </c>
      <c r="F64" s="36" t="s">
        <v>95</v>
      </c>
      <c r="G64" s="34" t="s">
        <v>96</v>
      </c>
      <c r="H64" s="34">
        <v>2758.84</v>
      </c>
      <c r="I64" s="64">
        <v>2926</v>
      </c>
      <c r="J64" s="68">
        <f t="shared" si="1"/>
        <v>3452.68</v>
      </c>
      <c r="K64" s="70"/>
      <c r="L64" s="38">
        <v>3634.4</v>
      </c>
      <c r="M64" s="71"/>
      <c r="N64" s="56">
        <f t="shared" si="6"/>
        <v>0.31736526946107779</v>
      </c>
      <c r="O64" s="39">
        <f t="shared" si="5"/>
        <v>0</v>
      </c>
      <c r="P64" s="34">
        <f>(NETWORKDAYS(B64,T64))-2</f>
        <v>2</v>
      </c>
      <c r="Q64" s="34"/>
      <c r="R64" s="39">
        <f t="shared" si="4"/>
        <v>0</v>
      </c>
      <c r="T64" s="73">
        <v>42458</v>
      </c>
    </row>
    <row r="65" spans="1:20" s="72" customFormat="1" ht="60.75" x14ac:dyDescent="0.25">
      <c r="A65" s="34">
        <v>62</v>
      </c>
      <c r="B65" s="54">
        <v>42453</v>
      </c>
      <c r="C65" s="84"/>
      <c r="D65" s="34" t="s">
        <v>111</v>
      </c>
      <c r="E65" s="34" t="s">
        <v>110</v>
      </c>
      <c r="F65" s="36" t="s">
        <v>97</v>
      </c>
      <c r="G65" s="34" t="s">
        <v>98</v>
      </c>
      <c r="H65" s="34">
        <v>2066.65</v>
      </c>
      <c r="I65" s="64">
        <v>2566.9</v>
      </c>
      <c r="J65" s="68">
        <f t="shared" si="1"/>
        <v>3028.942</v>
      </c>
      <c r="K65" s="70"/>
      <c r="L65" s="38">
        <v>3188.36</v>
      </c>
      <c r="M65" s="71"/>
      <c r="N65" s="56">
        <f t="shared" si="6"/>
        <v>0.54276728038129329</v>
      </c>
      <c r="O65" s="39">
        <f t="shared" si="5"/>
        <v>0</v>
      </c>
      <c r="P65" s="34">
        <f>(NETWORKDAYS(B65,T65))-2</f>
        <v>2</v>
      </c>
      <c r="Q65" s="34"/>
      <c r="R65" s="39">
        <f t="shared" si="4"/>
        <v>0</v>
      </c>
      <c r="T65" s="73">
        <v>42458</v>
      </c>
    </row>
    <row r="66" spans="1:20" s="72" customFormat="1" ht="60.75" x14ac:dyDescent="0.25">
      <c r="A66" s="34">
        <v>63</v>
      </c>
      <c r="B66" s="54">
        <v>42453</v>
      </c>
      <c r="C66" s="84"/>
      <c r="D66" s="34" t="s">
        <v>111</v>
      </c>
      <c r="E66" s="34" t="s">
        <v>110</v>
      </c>
      <c r="F66" s="36" t="s">
        <v>99</v>
      </c>
      <c r="G66" s="34" t="s">
        <v>100</v>
      </c>
      <c r="H66" s="34">
        <v>1801.51</v>
      </c>
      <c r="I66" s="64">
        <v>2128</v>
      </c>
      <c r="J66" s="68">
        <f t="shared" si="1"/>
        <v>2511.04</v>
      </c>
      <c r="K66" s="70"/>
      <c r="L66" s="38">
        <v>2808.4</v>
      </c>
      <c r="M66" s="71"/>
      <c r="N66" s="56">
        <f t="shared" si="6"/>
        <v>0.55891446619780072</v>
      </c>
      <c r="O66" s="39">
        <f t="shared" si="5"/>
        <v>0</v>
      </c>
      <c r="P66" s="34">
        <f>(NETWORKDAYS(B66,T66))-2</f>
        <v>2</v>
      </c>
      <c r="Q66" s="34"/>
      <c r="R66" s="39">
        <f t="shared" si="4"/>
        <v>0</v>
      </c>
      <c r="T66" s="73">
        <v>42458</v>
      </c>
    </row>
    <row r="67" spans="1:20" s="72" customFormat="1" ht="60.75" x14ac:dyDescent="0.25">
      <c r="A67" s="34">
        <v>64</v>
      </c>
      <c r="B67" s="54">
        <v>42453</v>
      </c>
      <c r="C67" s="84"/>
      <c r="D67" s="34" t="s">
        <v>111</v>
      </c>
      <c r="E67" s="34" t="s">
        <v>110</v>
      </c>
      <c r="F67" s="36" t="s">
        <v>101</v>
      </c>
      <c r="G67" s="34" t="s">
        <v>102</v>
      </c>
      <c r="H67" s="34">
        <v>2124.4699999999998</v>
      </c>
      <c r="I67" s="64">
        <v>2204.9499999999998</v>
      </c>
      <c r="J67" s="68">
        <f t="shared" si="1"/>
        <v>2601.8409999999994</v>
      </c>
      <c r="K67" s="70"/>
      <c r="L67" s="38">
        <v>2902.8</v>
      </c>
      <c r="M67" s="71"/>
      <c r="N67" s="56">
        <f t="shared" si="6"/>
        <v>0.36636431674723591</v>
      </c>
      <c r="O67" s="39">
        <f t="shared" si="5"/>
        <v>0</v>
      </c>
      <c r="P67" s="34">
        <f>(NETWORKDAYS(B67,T67))-2</f>
        <v>2</v>
      </c>
      <c r="Q67" s="34"/>
      <c r="R67" s="39">
        <f t="shared" si="4"/>
        <v>0</v>
      </c>
      <c r="T67" s="73">
        <v>42458</v>
      </c>
    </row>
    <row r="68" spans="1:20" ht="60.75" x14ac:dyDescent="0.25">
      <c r="A68" s="37">
        <v>65</v>
      </c>
      <c r="B68" s="12">
        <v>42453</v>
      </c>
      <c r="C68" s="84"/>
      <c r="D68" s="37" t="s">
        <v>111</v>
      </c>
      <c r="E68" s="37" t="s">
        <v>110</v>
      </c>
      <c r="F68" s="18" t="s">
        <v>103</v>
      </c>
      <c r="G68" s="37" t="s">
        <v>104</v>
      </c>
      <c r="H68" s="37">
        <v>1642.51</v>
      </c>
      <c r="J68" s="37">
        <f t="shared" si="1"/>
        <v>0</v>
      </c>
      <c r="K68" s="64"/>
      <c r="L68" s="38">
        <v>1935.2</v>
      </c>
      <c r="M68" s="21"/>
      <c r="N68" s="16">
        <f t="shared" si="6"/>
        <v>0.17819678419005069</v>
      </c>
      <c r="O68" s="39">
        <f t="shared" si="5"/>
        <v>0</v>
      </c>
      <c r="P68" s="37">
        <f ca="1">(NETWORKDAYS(B68,TODAY()))-2</f>
        <v>10</v>
      </c>
      <c r="Q68" s="37"/>
      <c r="R68" s="39">
        <f t="shared" ca="1" si="4"/>
        <v>0</v>
      </c>
    </row>
    <row r="69" spans="1:20" ht="60.75" x14ac:dyDescent="0.25">
      <c r="A69" s="37">
        <v>66</v>
      </c>
      <c r="B69" s="12">
        <v>42453</v>
      </c>
      <c r="C69" s="84"/>
      <c r="D69" s="37" t="s">
        <v>111</v>
      </c>
      <c r="E69" s="37" t="s">
        <v>110</v>
      </c>
      <c r="F69" s="18" t="s">
        <v>105</v>
      </c>
      <c r="G69" s="37" t="s">
        <v>106</v>
      </c>
      <c r="H69" s="37">
        <v>1422.04</v>
      </c>
      <c r="I69" s="75"/>
      <c r="J69" s="37">
        <f t="shared" ref="J69:J93" si="8">I69*1.18</f>
        <v>0</v>
      </c>
      <c r="K69" s="64"/>
      <c r="L69" s="38">
        <v>1511.58</v>
      </c>
      <c r="M69" s="21"/>
      <c r="N69" s="16">
        <f t="shared" si="6"/>
        <v>6.2965880003375441E-2</v>
      </c>
      <c r="O69" s="39">
        <f t="shared" si="5"/>
        <v>0</v>
      </c>
      <c r="P69" s="37">
        <f ca="1">(NETWORKDAYS(B69,TODAY()))-2</f>
        <v>10</v>
      </c>
      <c r="Q69" s="37"/>
      <c r="R69" s="39">
        <f t="shared" ref="R69:R86" ca="1" si="9">--(P69&gt;20)</f>
        <v>0</v>
      </c>
    </row>
    <row r="70" spans="1:20" s="72" customFormat="1" ht="60.75" x14ac:dyDescent="0.25">
      <c r="A70" s="34">
        <v>67</v>
      </c>
      <c r="B70" s="54">
        <v>42453</v>
      </c>
      <c r="C70" s="84"/>
      <c r="D70" s="34" t="s">
        <v>111</v>
      </c>
      <c r="E70" s="34" t="s">
        <v>110</v>
      </c>
      <c r="F70" s="36" t="s">
        <v>107</v>
      </c>
      <c r="G70" s="34" t="s">
        <v>108</v>
      </c>
      <c r="H70" s="34">
        <v>1132.8</v>
      </c>
      <c r="I70" s="64">
        <v>1149.5</v>
      </c>
      <c r="J70" s="34">
        <f t="shared" si="8"/>
        <v>1356.4099999999999</v>
      </c>
      <c r="K70" s="70"/>
      <c r="L70" s="38">
        <v>1510.4</v>
      </c>
      <c r="M70" s="71"/>
      <c r="N70" s="56">
        <f t="shared" si="6"/>
        <v>0.33333333333333348</v>
      </c>
      <c r="O70" s="39">
        <f t="shared" si="5"/>
        <v>0</v>
      </c>
      <c r="P70" s="34">
        <f>(NETWORKDAYS(B70,T70))-2</f>
        <v>2</v>
      </c>
      <c r="Q70" s="34"/>
      <c r="R70" s="39">
        <f t="shared" si="9"/>
        <v>0</v>
      </c>
      <c r="T70" s="73">
        <v>42458</v>
      </c>
    </row>
    <row r="71" spans="1:20" s="72" customFormat="1" ht="60.75" x14ac:dyDescent="0.25">
      <c r="A71" s="34">
        <v>68</v>
      </c>
      <c r="B71" s="54">
        <v>42453</v>
      </c>
      <c r="C71" s="84"/>
      <c r="D71" s="34" t="s">
        <v>111</v>
      </c>
      <c r="E71" s="34" t="s">
        <v>110</v>
      </c>
      <c r="F71" s="36" t="s">
        <v>107</v>
      </c>
      <c r="G71" s="34" t="s">
        <v>109</v>
      </c>
      <c r="H71" s="34">
        <v>1239</v>
      </c>
      <c r="I71" s="64">
        <v>1263.5</v>
      </c>
      <c r="J71" s="34">
        <f t="shared" si="8"/>
        <v>1490.9299999999998</v>
      </c>
      <c r="K71" s="70"/>
      <c r="L71" s="38">
        <v>1663.8</v>
      </c>
      <c r="M71" s="71"/>
      <c r="N71" s="56">
        <f t="shared" si="6"/>
        <v>0.34285714285714275</v>
      </c>
      <c r="O71" s="39">
        <f t="shared" si="5"/>
        <v>0</v>
      </c>
      <c r="P71" s="34">
        <f>(NETWORKDAYS(B71,T71))-2</f>
        <v>2</v>
      </c>
      <c r="Q71" s="34"/>
      <c r="R71" s="39">
        <f t="shared" si="9"/>
        <v>0</v>
      </c>
      <c r="T71" s="73">
        <v>42458</v>
      </c>
    </row>
    <row r="72" spans="1:20" ht="40.5" x14ac:dyDescent="0.25">
      <c r="A72" s="34">
        <v>69</v>
      </c>
      <c r="B72" s="12">
        <v>42454</v>
      </c>
      <c r="C72" s="84"/>
      <c r="D72" s="34" t="s">
        <v>127</v>
      </c>
      <c r="E72" s="37" t="s">
        <v>128</v>
      </c>
      <c r="F72" s="19" t="s">
        <v>129</v>
      </c>
      <c r="G72" s="14" t="s">
        <v>114</v>
      </c>
      <c r="H72" s="15" t="s">
        <v>129</v>
      </c>
      <c r="I72" s="75"/>
      <c r="J72" s="37">
        <f t="shared" si="8"/>
        <v>0</v>
      </c>
      <c r="K72" s="64"/>
      <c r="L72" s="36">
        <v>403.13</v>
      </c>
      <c r="M72" s="21"/>
      <c r="N72" s="22"/>
      <c r="O72" s="39">
        <f t="shared" si="5"/>
        <v>0</v>
      </c>
      <c r="P72" s="37">
        <f ca="1">(NETWORKDAYS(B72,TODAY()))-2</f>
        <v>9</v>
      </c>
      <c r="Q72" s="37"/>
      <c r="R72" s="39">
        <f t="shared" ca="1" si="9"/>
        <v>0</v>
      </c>
    </row>
    <row r="73" spans="1:20" ht="40.5" x14ac:dyDescent="0.25">
      <c r="A73" s="37">
        <v>70</v>
      </c>
      <c r="B73" s="12">
        <v>42454</v>
      </c>
      <c r="C73" s="84"/>
      <c r="D73" s="34" t="s">
        <v>127</v>
      </c>
      <c r="E73" s="37" t="s">
        <v>128</v>
      </c>
      <c r="F73" s="19" t="s">
        <v>129</v>
      </c>
      <c r="G73" s="14" t="s">
        <v>115</v>
      </c>
      <c r="H73" s="15" t="s">
        <v>129</v>
      </c>
      <c r="I73" s="75"/>
      <c r="J73" s="37">
        <f t="shared" si="8"/>
        <v>0</v>
      </c>
      <c r="K73" s="64"/>
      <c r="L73" s="36">
        <v>461.04</v>
      </c>
      <c r="M73" s="21"/>
      <c r="N73" s="22"/>
      <c r="O73" s="39">
        <f t="shared" si="5"/>
        <v>0</v>
      </c>
      <c r="P73" s="37">
        <f ca="1">(NETWORKDAYS(B73,TODAY()))-2</f>
        <v>9</v>
      </c>
      <c r="Q73" s="37"/>
      <c r="R73" s="39">
        <f t="shared" ca="1" si="9"/>
        <v>0</v>
      </c>
    </row>
    <row r="74" spans="1:20" s="51" customFormat="1" ht="40.5" x14ac:dyDescent="0.25">
      <c r="A74" s="23">
        <v>71</v>
      </c>
      <c r="B74" s="24">
        <v>42454</v>
      </c>
      <c r="C74" s="84"/>
      <c r="D74" s="23" t="s">
        <v>127</v>
      </c>
      <c r="E74" s="23" t="s">
        <v>128</v>
      </c>
      <c r="F74" s="33" t="s">
        <v>129</v>
      </c>
      <c r="G74" s="29" t="s">
        <v>116</v>
      </c>
      <c r="H74" s="30" t="s">
        <v>129</v>
      </c>
      <c r="I74" s="77">
        <v>521.89</v>
      </c>
      <c r="J74" s="23">
        <f t="shared" si="8"/>
        <v>615.83019999999999</v>
      </c>
      <c r="K74" s="63"/>
      <c r="L74" s="29">
        <v>521.89</v>
      </c>
      <c r="M74" s="50"/>
      <c r="N74" s="53"/>
      <c r="O74" s="42">
        <f t="shared" si="5"/>
        <v>1</v>
      </c>
      <c r="P74" s="23">
        <f>(NETWORKDAYS(B74,T74))-2</f>
        <v>1</v>
      </c>
      <c r="Q74" s="23" t="s">
        <v>139</v>
      </c>
      <c r="R74" s="42">
        <f t="shared" si="9"/>
        <v>0</v>
      </c>
      <c r="T74" s="52">
        <v>42458</v>
      </c>
    </row>
    <row r="75" spans="1:20" ht="40.5" x14ac:dyDescent="0.25">
      <c r="A75" s="37">
        <v>72</v>
      </c>
      <c r="B75" s="12">
        <v>42454</v>
      </c>
      <c r="C75" s="84"/>
      <c r="D75" s="34" t="s">
        <v>127</v>
      </c>
      <c r="E75" s="37" t="s">
        <v>128</v>
      </c>
      <c r="F75" s="19" t="s">
        <v>129</v>
      </c>
      <c r="G75" s="14" t="s">
        <v>117</v>
      </c>
      <c r="H75" s="15" t="s">
        <v>129</v>
      </c>
      <c r="J75" s="37">
        <f t="shared" si="8"/>
        <v>0</v>
      </c>
      <c r="K75" s="64"/>
      <c r="L75" s="36">
        <v>642.13</v>
      </c>
      <c r="M75" s="21"/>
      <c r="N75" s="22"/>
      <c r="O75" s="39">
        <f t="shared" si="5"/>
        <v>0</v>
      </c>
      <c r="P75" s="37">
        <f ca="1">(NETWORKDAYS(B75,TODAY()))-2</f>
        <v>9</v>
      </c>
      <c r="Q75" s="37"/>
      <c r="R75" s="39">
        <f t="shared" ca="1" si="9"/>
        <v>0</v>
      </c>
    </row>
    <row r="76" spans="1:20" ht="40.5" x14ac:dyDescent="0.25">
      <c r="A76" s="34">
        <v>73</v>
      </c>
      <c r="B76" s="12">
        <v>42454</v>
      </c>
      <c r="C76" s="84"/>
      <c r="D76" s="34" t="s">
        <v>127</v>
      </c>
      <c r="E76" s="37" t="s">
        <v>128</v>
      </c>
      <c r="F76" s="19" t="s">
        <v>129</v>
      </c>
      <c r="G76" s="14" t="s">
        <v>118</v>
      </c>
      <c r="H76" s="15" t="s">
        <v>129</v>
      </c>
      <c r="I76" s="77"/>
      <c r="J76" s="37">
        <f t="shared" si="8"/>
        <v>0</v>
      </c>
      <c r="K76" s="64"/>
      <c r="L76" s="14">
        <v>521.89</v>
      </c>
      <c r="M76" s="21"/>
      <c r="N76" s="22"/>
      <c r="O76" s="39">
        <f t="shared" si="5"/>
        <v>0</v>
      </c>
      <c r="P76" s="37">
        <f ca="1">(NETWORKDAYS(B76,TODAY()))-2</f>
        <v>9</v>
      </c>
      <c r="Q76" s="37"/>
      <c r="R76" s="39">
        <f t="shared" ca="1" si="9"/>
        <v>0</v>
      </c>
    </row>
    <row r="77" spans="1:20" ht="40.5" x14ac:dyDescent="0.25">
      <c r="A77" s="37">
        <v>74</v>
      </c>
      <c r="B77" s="12">
        <v>42454</v>
      </c>
      <c r="C77" s="84"/>
      <c r="D77" s="34" t="s">
        <v>127</v>
      </c>
      <c r="E77" s="37" t="s">
        <v>128</v>
      </c>
      <c r="F77" s="19" t="s">
        <v>129</v>
      </c>
      <c r="G77" s="14" t="s">
        <v>119</v>
      </c>
      <c r="H77" s="15" t="s">
        <v>129</v>
      </c>
      <c r="I77" s="75"/>
      <c r="J77" s="37">
        <f t="shared" si="8"/>
        <v>0</v>
      </c>
      <c r="K77" s="64"/>
      <c r="L77" s="14">
        <v>713.96</v>
      </c>
      <c r="M77" s="21"/>
      <c r="N77" s="22"/>
      <c r="O77" s="39">
        <f t="shared" si="5"/>
        <v>0</v>
      </c>
      <c r="P77" s="37">
        <f ca="1">(NETWORKDAYS(B77,TODAY()))-2</f>
        <v>9</v>
      </c>
      <c r="Q77" s="37"/>
      <c r="R77" s="39">
        <f t="shared" ca="1" si="9"/>
        <v>0</v>
      </c>
    </row>
    <row r="78" spans="1:20" s="51" customFormat="1" ht="40.5" x14ac:dyDescent="0.25">
      <c r="A78" s="23">
        <v>75</v>
      </c>
      <c r="B78" s="24">
        <v>42454</v>
      </c>
      <c r="C78" s="84"/>
      <c r="D78" s="23" t="s">
        <v>127</v>
      </c>
      <c r="E78" s="23" t="s">
        <v>128</v>
      </c>
      <c r="F78" s="33" t="s">
        <v>129</v>
      </c>
      <c r="G78" s="29" t="s">
        <v>120</v>
      </c>
      <c r="H78" s="30" t="s">
        <v>129</v>
      </c>
      <c r="I78" s="77">
        <v>806.89</v>
      </c>
      <c r="J78" s="60">
        <f t="shared" si="8"/>
        <v>952.13019999999995</v>
      </c>
      <c r="K78" s="63"/>
      <c r="L78" s="29">
        <v>837.42</v>
      </c>
      <c r="M78" s="50"/>
      <c r="N78" s="53"/>
      <c r="O78" s="42">
        <f t="shared" si="5"/>
        <v>1</v>
      </c>
      <c r="P78" s="23">
        <f>(NETWORKDAYS(B78,T78))-2</f>
        <v>1</v>
      </c>
      <c r="Q78" s="23"/>
      <c r="R78" s="42">
        <f t="shared" si="9"/>
        <v>0</v>
      </c>
      <c r="T78" s="52">
        <v>42458</v>
      </c>
    </row>
    <row r="79" spans="1:20" ht="40.5" x14ac:dyDescent="0.25">
      <c r="A79" s="37">
        <v>76</v>
      </c>
      <c r="B79" s="12">
        <v>42454</v>
      </c>
      <c r="C79" s="84"/>
      <c r="D79" s="34" t="s">
        <v>127</v>
      </c>
      <c r="E79" s="37" t="s">
        <v>128</v>
      </c>
      <c r="F79" s="19" t="s">
        <v>129</v>
      </c>
      <c r="G79" s="14" t="s">
        <v>121</v>
      </c>
      <c r="H79" s="15" t="s">
        <v>129</v>
      </c>
      <c r="I79" s="75"/>
      <c r="J79" s="37">
        <f t="shared" si="8"/>
        <v>0</v>
      </c>
      <c r="K79" s="64"/>
      <c r="L79" s="14">
        <v>746.11</v>
      </c>
      <c r="M79" s="21"/>
      <c r="N79" s="22"/>
      <c r="O79" s="39">
        <f t="shared" si="5"/>
        <v>0</v>
      </c>
      <c r="P79" s="37">
        <f t="shared" ref="P79:P86" ca="1" si="10">(NETWORKDAYS(B79,TODAY()))-2</f>
        <v>9</v>
      </c>
      <c r="Q79" s="37"/>
      <c r="R79" s="39">
        <f t="shared" ca="1" si="9"/>
        <v>0</v>
      </c>
    </row>
    <row r="80" spans="1:20" ht="40.5" x14ac:dyDescent="0.25">
      <c r="A80" s="34">
        <v>77</v>
      </c>
      <c r="B80" s="12">
        <v>42454</v>
      </c>
      <c r="C80" s="84"/>
      <c r="D80" s="34" t="s">
        <v>127</v>
      </c>
      <c r="E80" s="37" t="s">
        <v>128</v>
      </c>
      <c r="F80" s="19" t="s">
        <v>129</v>
      </c>
      <c r="G80" s="14" t="s">
        <v>122</v>
      </c>
      <c r="H80" s="15" t="s">
        <v>129</v>
      </c>
      <c r="I80" s="75"/>
      <c r="J80" s="37">
        <f t="shared" si="8"/>
        <v>0</v>
      </c>
      <c r="K80" s="64"/>
      <c r="L80" s="14">
        <v>947.09</v>
      </c>
      <c r="M80" s="21"/>
      <c r="N80" s="22"/>
      <c r="O80" s="39">
        <f t="shared" si="5"/>
        <v>0</v>
      </c>
      <c r="P80" s="37">
        <f t="shared" ca="1" si="10"/>
        <v>9</v>
      </c>
      <c r="Q80" s="37"/>
      <c r="R80" s="39">
        <f t="shared" ca="1" si="9"/>
        <v>0</v>
      </c>
    </row>
    <row r="81" spans="1:20" ht="40.5" x14ac:dyDescent="0.25">
      <c r="A81" s="37">
        <v>78</v>
      </c>
      <c r="B81" s="12">
        <v>42454</v>
      </c>
      <c r="C81" s="84"/>
      <c r="D81" s="34" t="s">
        <v>127</v>
      </c>
      <c r="E81" s="37" t="s">
        <v>128</v>
      </c>
      <c r="F81" s="19" t="s">
        <v>129</v>
      </c>
      <c r="G81" s="14" t="s">
        <v>123</v>
      </c>
      <c r="H81" s="15" t="s">
        <v>129</v>
      </c>
      <c r="I81" s="75"/>
      <c r="J81" s="37">
        <f t="shared" si="8"/>
        <v>0</v>
      </c>
      <c r="K81" s="64"/>
      <c r="L81" s="35" t="s">
        <v>131</v>
      </c>
      <c r="M81" s="21"/>
      <c r="N81" s="22"/>
      <c r="O81" s="39">
        <f t="shared" si="5"/>
        <v>0</v>
      </c>
      <c r="P81" s="37">
        <f t="shared" ca="1" si="10"/>
        <v>9</v>
      </c>
      <c r="Q81" s="37"/>
      <c r="R81" s="39">
        <f t="shared" ca="1" si="9"/>
        <v>0</v>
      </c>
    </row>
    <row r="82" spans="1:20" ht="40.5" x14ac:dyDescent="0.25">
      <c r="A82" s="34">
        <v>79</v>
      </c>
      <c r="B82" s="12">
        <v>42454</v>
      </c>
      <c r="C82" s="84"/>
      <c r="D82" s="34" t="s">
        <v>127</v>
      </c>
      <c r="E82" s="37" t="s">
        <v>128</v>
      </c>
      <c r="F82" s="19" t="s">
        <v>129</v>
      </c>
      <c r="G82" s="14" t="s">
        <v>124</v>
      </c>
      <c r="H82" s="15" t="s">
        <v>129</v>
      </c>
      <c r="I82" s="75"/>
      <c r="J82" s="37">
        <f t="shared" si="8"/>
        <v>0</v>
      </c>
      <c r="K82" s="64"/>
      <c r="L82" s="14">
        <v>578.33000000000004</v>
      </c>
      <c r="M82" s="21"/>
      <c r="N82" s="22"/>
      <c r="O82" s="39">
        <f t="shared" si="5"/>
        <v>0</v>
      </c>
      <c r="P82" s="37">
        <f t="shared" ca="1" si="10"/>
        <v>9</v>
      </c>
      <c r="Q82" s="37"/>
      <c r="R82" s="39">
        <f t="shared" ca="1" si="9"/>
        <v>0</v>
      </c>
    </row>
    <row r="83" spans="1:20" ht="40.5" x14ac:dyDescent="0.25">
      <c r="A83" s="37">
        <v>80</v>
      </c>
      <c r="B83" s="12">
        <v>42454</v>
      </c>
      <c r="C83" s="84"/>
      <c r="D83" s="34" t="s">
        <v>127</v>
      </c>
      <c r="E83" s="37" t="s">
        <v>128</v>
      </c>
      <c r="F83" s="19" t="s">
        <v>129</v>
      </c>
      <c r="G83" s="14" t="s">
        <v>125</v>
      </c>
      <c r="H83" s="15" t="s">
        <v>129</v>
      </c>
      <c r="I83" s="75"/>
      <c r="J83" s="37">
        <f t="shared" si="8"/>
        <v>0</v>
      </c>
      <c r="K83" s="64"/>
      <c r="L83" s="14">
        <v>578.33000000000004</v>
      </c>
      <c r="M83" s="21"/>
      <c r="N83" s="22"/>
      <c r="O83" s="39">
        <f t="shared" si="5"/>
        <v>0</v>
      </c>
      <c r="P83" s="37">
        <f t="shared" ca="1" si="10"/>
        <v>9</v>
      </c>
      <c r="Q83" s="37"/>
      <c r="R83" s="39">
        <f t="shared" ca="1" si="9"/>
        <v>0</v>
      </c>
    </row>
    <row r="84" spans="1:20" ht="40.5" x14ac:dyDescent="0.25">
      <c r="A84" s="34">
        <v>81</v>
      </c>
      <c r="B84" s="12">
        <v>42454</v>
      </c>
      <c r="C84" s="84"/>
      <c r="D84" s="34" t="s">
        <v>127</v>
      </c>
      <c r="E84" s="37" t="s">
        <v>128</v>
      </c>
      <c r="F84" s="19" t="s">
        <v>129</v>
      </c>
      <c r="G84" s="14" t="s">
        <v>126</v>
      </c>
      <c r="H84" s="15" t="s">
        <v>129</v>
      </c>
      <c r="I84" s="75"/>
      <c r="J84" s="37">
        <f t="shared" si="8"/>
        <v>0</v>
      </c>
      <c r="K84" s="64"/>
      <c r="L84" s="35" t="s">
        <v>132</v>
      </c>
      <c r="M84" s="21"/>
      <c r="N84" s="22"/>
      <c r="O84" s="39">
        <f t="shared" si="5"/>
        <v>0</v>
      </c>
      <c r="P84" s="37">
        <f t="shared" ca="1" si="10"/>
        <v>9</v>
      </c>
      <c r="Q84" s="37"/>
      <c r="R84" s="39">
        <f t="shared" ca="1" si="9"/>
        <v>0</v>
      </c>
    </row>
    <row r="85" spans="1:20" s="51" customFormat="1" ht="40.5" x14ac:dyDescent="0.25">
      <c r="A85" s="23">
        <v>82</v>
      </c>
      <c r="B85" s="24">
        <v>42454</v>
      </c>
      <c r="C85" s="84">
        <v>42464</v>
      </c>
      <c r="D85" s="23" t="s">
        <v>135</v>
      </c>
      <c r="E85" s="23" t="s">
        <v>130</v>
      </c>
      <c r="F85" s="29" t="s">
        <v>133</v>
      </c>
      <c r="G85" s="23" t="s">
        <v>161</v>
      </c>
      <c r="H85" s="23">
        <v>22973.8</v>
      </c>
      <c r="I85" s="83">
        <v>28603.33</v>
      </c>
      <c r="J85" s="23">
        <f t="shared" si="8"/>
        <v>33751.929400000001</v>
      </c>
      <c r="K85" s="63"/>
      <c r="L85" s="80">
        <v>33200</v>
      </c>
      <c r="M85" s="50"/>
      <c r="N85" s="31">
        <f>L85/H85-100%</f>
        <v>0.44512444610817536</v>
      </c>
      <c r="O85" s="42">
        <f t="shared" si="5"/>
        <v>1</v>
      </c>
      <c r="P85" s="23">
        <f>(NETWORKDAYS(B85,C85))-2</f>
        <v>5</v>
      </c>
      <c r="Q85" s="23"/>
      <c r="R85" s="42">
        <f t="shared" si="9"/>
        <v>0</v>
      </c>
      <c r="T85" s="81"/>
    </row>
    <row r="86" spans="1:20" s="51" customFormat="1" ht="40.5" x14ac:dyDescent="0.25">
      <c r="A86" s="23">
        <v>83</v>
      </c>
      <c r="B86" s="24">
        <v>42454</v>
      </c>
      <c r="C86" s="84">
        <v>42464</v>
      </c>
      <c r="D86" s="23" t="s">
        <v>135</v>
      </c>
      <c r="E86" s="23" t="s">
        <v>130</v>
      </c>
      <c r="F86" s="29" t="s">
        <v>134</v>
      </c>
      <c r="G86" s="23" t="s">
        <v>162</v>
      </c>
      <c r="H86" s="23">
        <v>16855.599999999999</v>
      </c>
      <c r="I86" s="83">
        <v>28603.33</v>
      </c>
      <c r="J86" s="23">
        <f t="shared" si="8"/>
        <v>33751.929400000001</v>
      </c>
      <c r="K86" s="63"/>
      <c r="L86" s="80">
        <v>31500</v>
      </c>
      <c r="M86" s="50"/>
      <c r="N86" s="31">
        <f>L86/H86-100%</f>
        <v>0.86881511189159699</v>
      </c>
      <c r="O86" s="42">
        <f t="shared" si="5"/>
        <v>1</v>
      </c>
      <c r="P86" s="23">
        <f>(NETWORKDAYS(B86,C86))-2</f>
        <v>5</v>
      </c>
      <c r="Q86" s="23"/>
      <c r="R86" s="42">
        <f t="shared" si="9"/>
        <v>0</v>
      </c>
      <c r="T86" s="81"/>
    </row>
    <row r="87" spans="1:20" ht="40.5" x14ac:dyDescent="0.25">
      <c r="A87" s="34">
        <v>84</v>
      </c>
      <c r="B87" s="12">
        <v>42460</v>
      </c>
      <c r="C87" s="84">
        <v>42466</v>
      </c>
      <c r="D87" s="37" t="s">
        <v>145</v>
      </c>
      <c r="E87" s="37" t="s">
        <v>146</v>
      </c>
      <c r="F87" s="36" t="s">
        <v>147</v>
      </c>
      <c r="G87" s="37" t="s">
        <v>148</v>
      </c>
      <c r="H87" s="37">
        <v>285.77999999999997</v>
      </c>
      <c r="I87" s="83">
        <v>242.19</v>
      </c>
      <c r="J87" s="34">
        <f t="shared" si="8"/>
        <v>285.7842</v>
      </c>
      <c r="K87" s="79"/>
      <c r="L87" s="38">
        <v>310.5</v>
      </c>
      <c r="M87" s="21"/>
      <c r="N87" s="56">
        <f t="shared" ref="N87:N93" si="11">L87/H87-100%</f>
        <v>8.6500104975855585E-2</v>
      </c>
      <c r="O87" s="39">
        <f t="shared" si="5"/>
        <v>0</v>
      </c>
      <c r="P87" s="37">
        <f>(NETWORKDAYS(B87,C87))-2</f>
        <v>3</v>
      </c>
      <c r="Q87" s="78"/>
    </row>
    <row r="88" spans="1:20" s="51" customFormat="1" ht="60.75" x14ac:dyDescent="0.25">
      <c r="A88" s="23">
        <v>85</v>
      </c>
      <c r="B88" s="24">
        <v>42460</v>
      </c>
      <c r="C88" s="84">
        <v>42466</v>
      </c>
      <c r="D88" s="23" t="s">
        <v>145</v>
      </c>
      <c r="E88" s="23" t="s">
        <v>146</v>
      </c>
      <c r="F88" s="29" t="s">
        <v>149</v>
      </c>
      <c r="G88" s="23" t="s">
        <v>150</v>
      </c>
      <c r="H88" s="23">
        <v>353.92</v>
      </c>
      <c r="I88" s="83">
        <v>404.97</v>
      </c>
      <c r="J88" s="60">
        <f t="shared" si="8"/>
        <v>477.8646</v>
      </c>
      <c r="K88" s="88"/>
      <c r="L88" s="80">
        <v>477.86</v>
      </c>
      <c r="M88" s="50"/>
      <c r="N88" s="31">
        <f t="shared" si="11"/>
        <v>0.35019213381555159</v>
      </c>
      <c r="O88" s="42">
        <f t="shared" si="5"/>
        <v>1</v>
      </c>
      <c r="P88" s="23">
        <f>(NETWORKDAYS(B88,C88))-2</f>
        <v>3</v>
      </c>
      <c r="Q88" s="89"/>
      <c r="T88" s="81"/>
    </row>
    <row r="89" spans="1:20" ht="40.5" x14ac:dyDescent="0.25">
      <c r="A89" s="34">
        <v>86</v>
      </c>
      <c r="B89" s="12">
        <v>42460</v>
      </c>
      <c r="C89" s="84">
        <v>42466</v>
      </c>
      <c r="D89" s="37" t="s">
        <v>145</v>
      </c>
      <c r="E89" s="37" t="s">
        <v>146</v>
      </c>
      <c r="F89" s="36" t="s">
        <v>151</v>
      </c>
      <c r="G89" s="37" t="s">
        <v>152</v>
      </c>
      <c r="H89" s="37">
        <v>263.04000000000002</v>
      </c>
      <c r="I89" s="83">
        <v>222.92</v>
      </c>
      <c r="J89" s="34">
        <f t="shared" si="8"/>
        <v>263.04559999999998</v>
      </c>
      <c r="K89" s="79"/>
      <c r="L89" s="38">
        <v>305.62</v>
      </c>
      <c r="M89" s="21"/>
      <c r="N89" s="56">
        <f t="shared" si="11"/>
        <v>0.16187652068126512</v>
      </c>
      <c r="O89" s="39">
        <f t="shared" si="5"/>
        <v>0</v>
      </c>
      <c r="P89" s="37">
        <f>(NETWORKDAYS(B89,C89))-2</f>
        <v>3</v>
      </c>
      <c r="Q89" s="78"/>
    </row>
    <row r="90" spans="1:20" ht="20.25" x14ac:dyDescent="0.25">
      <c r="A90" s="34">
        <v>87</v>
      </c>
      <c r="B90" s="12">
        <v>42460</v>
      </c>
      <c r="C90" s="84"/>
      <c r="D90" s="37" t="s">
        <v>145</v>
      </c>
      <c r="E90" s="37" t="s">
        <v>146</v>
      </c>
      <c r="F90" s="54">
        <v>397021</v>
      </c>
      <c r="G90" s="37" t="s">
        <v>153</v>
      </c>
      <c r="H90" s="37">
        <v>401.19</v>
      </c>
      <c r="I90" s="83"/>
      <c r="J90" s="34">
        <f t="shared" si="8"/>
        <v>0</v>
      </c>
      <c r="K90" s="79"/>
      <c r="L90" s="38" t="s">
        <v>159</v>
      </c>
      <c r="M90" s="21"/>
      <c r="N90" s="56" t="e">
        <f t="shared" si="11"/>
        <v>#VALUE!</v>
      </c>
      <c r="O90" s="39">
        <f t="shared" si="5"/>
        <v>0</v>
      </c>
      <c r="P90" s="37">
        <f ca="1">(NETWORKDAYS(B90,TODAY()))-2</f>
        <v>5</v>
      </c>
      <c r="Q90" s="78"/>
    </row>
    <row r="91" spans="1:20" ht="20.25" x14ac:dyDescent="0.25">
      <c r="A91" s="34">
        <v>88</v>
      </c>
      <c r="B91" s="12">
        <v>42460</v>
      </c>
      <c r="C91" s="84"/>
      <c r="D91" s="37" t="s">
        <v>145</v>
      </c>
      <c r="E91" s="37" t="s">
        <v>146</v>
      </c>
      <c r="F91" s="54">
        <v>397021</v>
      </c>
      <c r="G91" s="37" t="s">
        <v>154</v>
      </c>
      <c r="H91" s="37">
        <v>401.19</v>
      </c>
      <c r="I91" s="83"/>
      <c r="J91" s="34">
        <f t="shared" si="8"/>
        <v>0</v>
      </c>
      <c r="K91" s="79"/>
      <c r="L91" s="38" t="s">
        <v>160</v>
      </c>
      <c r="M91" s="21"/>
      <c r="N91" s="56" t="e">
        <f t="shared" si="11"/>
        <v>#VALUE!</v>
      </c>
      <c r="O91" s="39">
        <f t="shared" si="5"/>
        <v>0</v>
      </c>
      <c r="P91" s="37">
        <f ca="1">(NETWORKDAYS(B91,TODAY()))-2</f>
        <v>5</v>
      </c>
      <c r="Q91" s="78"/>
    </row>
    <row r="92" spans="1:20" ht="40.5" x14ac:dyDescent="0.25">
      <c r="A92" s="34">
        <v>89</v>
      </c>
      <c r="B92" s="12">
        <v>42460</v>
      </c>
      <c r="C92" s="84">
        <v>42466</v>
      </c>
      <c r="D92" s="37" t="s">
        <v>145</v>
      </c>
      <c r="E92" s="37" t="s">
        <v>146</v>
      </c>
      <c r="F92" s="36" t="s">
        <v>155</v>
      </c>
      <c r="G92" s="37" t="s">
        <v>156</v>
      </c>
      <c r="H92" s="37">
        <v>124.8</v>
      </c>
      <c r="I92" s="83">
        <v>105.76</v>
      </c>
      <c r="J92" s="34">
        <f t="shared" si="8"/>
        <v>124.7968</v>
      </c>
      <c r="K92" s="79"/>
      <c r="L92" s="38">
        <v>146</v>
      </c>
      <c r="M92" s="21"/>
      <c r="N92" s="56">
        <f t="shared" si="11"/>
        <v>0.16987179487179493</v>
      </c>
      <c r="O92" s="39">
        <f t="shared" si="5"/>
        <v>0</v>
      </c>
      <c r="P92" s="37">
        <f>(NETWORKDAYS(B92,C92))-2</f>
        <v>3</v>
      </c>
      <c r="Q92" s="78"/>
    </row>
    <row r="93" spans="1:20" ht="40.5" x14ac:dyDescent="0.25">
      <c r="A93" s="34">
        <v>90</v>
      </c>
      <c r="B93" s="12">
        <v>42460</v>
      </c>
      <c r="C93" s="84">
        <v>42466</v>
      </c>
      <c r="D93" s="37" t="s">
        <v>145</v>
      </c>
      <c r="E93" s="37" t="s">
        <v>146</v>
      </c>
      <c r="F93" s="36" t="s">
        <v>157</v>
      </c>
      <c r="G93" s="37" t="s">
        <v>158</v>
      </c>
      <c r="H93" s="37">
        <v>67.52</v>
      </c>
      <c r="I93" s="83">
        <v>57.22</v>
      </c>
      <c r="J93" s="34">
        <f t="shared" si="8"/>
        <v>67.519599999999997</v>
      </c>
      <c r="K93" s="79"/>
      <c r="L93" s="38">
        <v>94.5</v>
      </c>
      <c r="M93" s="21"/>
      <c r="N93" s="56">
        <f t="shared" si="11"/>
        <v>0.39958530805687209</v>
      </c>
      <c r="O93" s="39">
        <f t="shared" ref="O93" si="12">--(J93&gt;=L93)</f>
        <v>0</v>
      </c>
      <c r="P93" s="37">
        <f>(NETWORKDAYS(B93,C93))-2</f>
        <v>3</v>
      </c>
      <c r="Q93" s="78"/>
    </row>
    <row r="94" spans="1:20" x14ac:dyDescent="0.25">
      <c r="L94" s="90"/>
    </row>
  </sheetData>
  <mergeCells count="2">
    <mergeCell ref="A1:R1"/>
    <mergeCell ref="A2:R2"/>
  </mergeCells>
  <conditionalFormatting sqref="O94:O101 P4:Q4 P87:P93 Q28:Q40 Q5:Q26 P5:P40 P41:Q86">
    <cfRule type="expression" priority="1">
      <formula>$R$4</formula>
    </cfRule>
  </conditionalFormatting>
  <pageMargins left="0.25" right="0.25" top="0.75" bottom="0.75" header="0.3" footer="0.3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Сводная</vt:lpstr>
      <vt:lpstr>Лист5 (2)</vt:lpstr>
      <vt:lpstr>Лист1</vt:lpstr>
      <vt:lpstr>'Лист5 (2)'!Заголовки_для_печати</vt:lpstr>
      <vt:lpstr>Сводная!Заголовки_для_печати</vt:lpstr>
      <vt:lpstr>'Лист5 (2)'!Область_печати</vt:lpstr>
      <vt:lpstr>Сводная!Область_печати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М. В. Бибиков</dc:creator>
  <cp:lastModifiedBy>М. В. Бибиков</cp:lastModifiedBy>
  <cp:lastPrinted>2016-04-07T07:31:53Z</cp:lastPrinted>
  <dcterms:created xsi:type="dcterms:W3CDTF">2016-03-16T06:37:15Z</dcterms:created>
  <dcterms:modified xsi:type="dcterms:W3CDTF">2016-04-08T05:27:18Z</dcterms:modified>
</cp:coreProperties>
</file>