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"/>
    </mc:Choice>
  </mc:AlternateContent>
  <bookViews>
    <workbookView xWindow="0" yWindow="0" windowWidth="15345" windowHeight="4605" tabRatio="890" activeTab="1"/>
  </bookViews>
  <sheets>
    <sheet name="спр" sheetId="45" r:id="rId1"/>
    <sheet name="Факт отгузки" sheetId="46" r:id="rId2"/>
  </sheets>
  <externalReferences>
    <externalReference r:id="rId3"/>
  </externalReferences>
  <definedNames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D3" i="46" l="1"/>
  <c r="D40" i="46"/>
  <c r="D41" i="46"/>
  <c r="D42" i="46"/>
  <c r="D43" i="46"/>
  <c r="D39" i="46"/>
  <c r="D24" i="46"/>
  <c r="D25" i="46"/>
  <c r="D4" i="46" l="1"/>
  <c r="D5" i="46"/>
  <c r="D6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C5" i="46"/>
  <c r="C6" i="46" s="1"/>
  <c r="C7" i="46"/>
  <c r="C8" i="46" s="1"/>
  <c r="C9" i="46" s="1"/>
  <c r="C10" i="46" s="1"/>
  <c r="C11" i="46" s="1"/>
  <c r="C23" i="46"/>
  <c r="C24" i="46" s="1"/>
  <c r="C39" i="46"/>
  <c r="C41" i="46" s="1"/>
  <c r="C34" i="46"/>
  <c r="C30" i="46"/>
  <c r="C25" i="46"/>
  <c r="C19" i="46"/>
  <c r="C14" i="46"/>
  <c r="C12" i="46"/>
  <c r="C3" i="46"/>
  <c r="C4" i="46" s="1"/>
  <c r="C16" i="46" l="1"/>
  <c r="C36" i="46"/>
  <c r="C37" i="46"/>
  <c r="C38" i="46"/>
  <c r="C35" i="46"/>
  <c r="C21" i="46"/>
  <c r="C22" i="46"/>
  <c r="C20" i="46"/>
  <c r="C32" i="46"/>
  <c r="C13" i="46"/>
  <c r="C28" i="46"/>
  <c r="C27" i="46"/>
  <c r="C40" i="46"/>
  <c r="C43" i="46"/>
  <c r="C15" i="46"/>
  <c r="C18" i="46"/>
  <c r="C26" i="46"/>
  <c r="C31" i="46"/>
  <c r="C17" i="46"/>
  <c r="C29" i="46"/>
  <c r="C33" i="46"/>
  <c r="C42" i="46"/>
</calcChain>
</file>

<file path=xl/sharedStrings.xml><?xml version="1.0" encoding="utf-8"?>
<sst xmlns="http://schemas.openxmlformats.org/spreadsheetml/2006/main" count="374" uniqueCount="268">
  <si>
    <t>Курск</t>
  </si>
  <si>
    <t>Тамбов</t>
  </si>
  <si>
    <t>Тула</t>
  </si>
  <si>
    <t>Ураган Форте</t>
  </si>
  <si>
    <t>Раундап</t>
  </si>
  <si>
    <t>Банвел</t>
  </si>
  <si>
    <t>Тренд-90</t>
  </si>
  <si>
    <t>Инновейт+Атон</t>
  </si>
  <si>
    <t>Рексолин Zn 15</t>
  </si>
  <si>
    <t>Брейк</t>
  </si>
  <si>
    <t>Максим КС</t>
  </si>
  <si>
    <t>Ноктин А</t>
  </si>
  <si>
    <t>Пронок Мульти</t>
  </si>
  <si>
    <t>Базагран</t>
  </si>
  <si>
    <t>Хармони</t>
  </si>
  <si>
    <t>Фюзилад Форте</t>
  </si>
  <si>
    <t>Реглон Супер</t>
  </si>
  <si>
    <t>Гезагард</t>
  </si>
  <si>
    <t>Дуал Голд</t>
  </si>
  <si>
    <t>Галакси Топ</t>
  </si>
  <si>
    <t>Арамо 45</t>
  </si>
  <si>
    <t>Оптимо</t>
  </si>
  <si>
    <t>Стингер Трио</t>
  </si>
  <si>
    <t>Пикус</t>
  </si>
  <si>
    <t>Це Це Це 750</t>
  </si>
  <si>
    <t>Данадим эксперт</t>
  </si>
  <si>
    <t>Альбит</t>
  </si>
  <si>
    <t>Импакт Супер</t>
  </si>
  <si>
    <t>Амистар Экстра</t>
  </si>
  <si>
    <t>Борей</t>
  </si>
  <si>
    <t>Лонтрел Гранд</t>
  </si>
  <si>
    <t>Эфория</t>
  </si>
  <si>
    <t>Пиктор</t>
  </si>
  <si>
    <t>Элюмис</t>
  </si>
  <si>
    <t>Кордус Плюс</t>
  </si>
  <si>
    <t>Гринго Mg</t>
  </si>
  <si>
    <t>Люмакс</t>
  </si>
  <si>
    <t>Карате Зеон</t>
  </si>
  <si>
    <t>Прима</t>
  </si>
  <si>
    <t>Моддус</t>
  </si>
  <si>
    <t>Аксиал</t>
  </si>
  <si>
    <t>Альто Турбо</t>
  </si>
  <si>
    <t>Максим Экстрим</t>
  </si>
  <si>
    <t>Инстиво</t>
  </si>
  <si>
    <t>Дивиденд Экстрим</t>
  </si>
  <si>
    <t>Виктор</t>
  </si>
  <si>
    <t>Бетанал 22</t>
  </si>
  <si>
    <t>Карибу</t>
  </si>
  <si>
    <t>Пилот</t>
  </si>
  <si>
    <t>Импакт</t>
  </si>
  <si>
    <t>Бетанал Эксперт ОФ</t>
  </si>
  <si>
    <t>Децис Профи</t>
  </si>
  <si>
    <t>Пантера</t>
  </si>
  <si>
    <t>АгроМастер 18-18-18+3</t>
  </si>
  <si>
    <t>Бороплюс</t>
  </si>
  <si>
    <t>Сфера Макс</t>
  </si>
  <si>
    <t>АгроМастер 15-5-30+2</t>
  </si>
  <si>
    <t>Альто Супер</t>
  </si>
  <si>
    <t>Изабион</t>
  </si>
  <si>
    <t>Секатор Турбо</t>
  </si>
  <si>
    <t>Пума Плюс</t>
  </si>
  <si>
    <t>Стабилан</t>
  </si>
  <si>
    <t>Конфидор Экстра</t>
  </si>
  <si>
    <t>Пума Супер 100</t>
  </si>
  <si>
    <t>Солигор</t>
  </si>
  <si>
    <t>Фалькон</t>
  </si>
  <si>
    <t>Децис Эксперт</t>
  </si>
  <si>
    <t>Иншур Перформ</t>
  </si>
  <si>
    <t>Абакус ультра</t>
  </si>
  <si>
    <t>Би-58 Новый</t>
  </si>
  <si>
    <t>Рекс Дуо</t>
  </si>
  <si>
    <t>Айвенго</t>
  </si>
  <si>
    <t>Нитрофикс Ж</t>
  </si>
  <si>
    <t>Фокстрот Турбо</t>
  </si>
  <si>
    <t>Бутизан Стар</t>
  </si>
  <si>
    <t>Аминофол Молибден</t>
  </si>
  <si>
    <t>Номер недели</t>
  </si>
  <si>
    <t>Адъюгрейн</t>
  </si>
  <si>
    <t>Аминофол Плюс</t>
  </si>
  <si>
    <t>Фертигрейн Старт CoMo</t>
  </si>
  <si>
    <t>Зенкор Ультра</t>
  </si>
  <si>
    <t>Максифол Радифарм</t>
  </si>
  <si>
    <t xml:space="preserve">Текнокель Амино Микс </t>
  </si>
  <si>
    <t>Максифол Динамикс</t>
  </si>
  <si>
    <t>Кластер (РХ)</t>
  </si>
  <si>
    <t>Номенклатура</t>
  </si>
  <si>
    <t>Расход</t>
  </si>
  <si>
    <t>Брейк, МЭ</t>
  </si>
  <si>
    <t>Курск АгроАктив</t>
  </si>
  <si>
    <t>Виктор, СК</t>
  </si>
  <si>
    <t>Дивиденд Экстрим, КС</t>
  </si>
  <si>
    <t>Пичаево Золотая Нива</t>
  </si>
  <si>
    <t xml:space="preserve">Тула Возрождение </t>
  </si>
  <si>
    <t>Шацк Золотая Нива</t>
  </si>
  <si>
    <t>Дуал Голд, КЭ</t>
  </si>
  <si>
    <t>Инстиво, КС</t>
  </si>
  <si>
    <t>Иншур Перформ, КС(80+40г/л)</t>
  </si>
  <si>
    <t>Каратэ Зеон, МКС</t>
  </si>
  <si>
    <t>Максим Экстрим, КС</t>
  </si>
  <si>
    <t>Пикус, КС</t>
  </si>
  <si>
    <t>Стингер Трио, КС</t>
  </si>
  <si>
    <t>Наименование Кластера (РХ)</t>
  </si>
  <si>
    <t>???</t>
  </si>
  <si>
    <t xml:space="preserve">Наименование </t>
  </si>
  <si>
    <t>Справочник населённых пунков</t>
  </si>
  <si>
    <t>Справочник номенклатуры ХСЗР</t>
  </si>
  <si>
    <t>Наименование препарата в 1С УПП</t>
  </si>
  <si>
    <t>Наименование НП в 1С УПП</t>
  </si>
  <si>
    <t>Наименование ХСЗР</t>
  </si>
  <si>
    <t>Абакус Ультра, СЭ</t>
  </si>
  <si>
    <t>Авентрол, КЭ</t>
  </si>
  <si>
    <t>Адьюгрейн</t>
  </si>
  <si>
    <t>Айвенго, КЭ</t>
  </si>
  <si>
    <t>Аксиал, КЭ</t>
  </si>
  <si>
    <t>Алистер Гранд, МД</t>
  </si>
  <si>
    <t>Альбит, ТПС</t>
  </si>
  <si>
    <t>Альбит, ТПС (6,2 + 29,8 + 91,1 + 91,2 + 181,5 г/кг) (л)</t>
  </si>
  <si>
    <t>Альто супер, КЭ</t>
  </si>
  <si>
    <t>Альто Супер, КЭ (250+80 г/л)</t>
  </si>
  <si>
    <t>Альто Турбо ,КЭ</t>
  </si>
  <si>
    <t>Альто Турбо, КЭ</t>
  </si>
  <si>
    <t>Аминофол Mo</t>
  </si>
  <si>
    <t>Амистар Экстра, СК</t>
  </si>
  <si>
    <t>Анкер Трио, КС</t>
  </si>
  <si>
    <t>Арамо 45, КЭ (45 г/л)</t>
  </si>
  <si>
    <t>Атон, ВДГ</t>
  </si>
  <si>
    <t>Базагран, ВР</t>
  </si>
  <si>
    <t>Балерина, СЭ</t>
  </si>
  <si>
    <t>Банвел, ВР</t>
  </si>
  <si>
    <t>Бельведер, СК</t>
  </si>
  <si>
    <t>Бетанал 22, КЭ</t>
  </si>
  <si>
    <t>Бетанал Эксперт ОФ, КЭ</t>
  </si>
  <si>
    <t>БИ-58 Новый, КЭ (400 г/л)</t>
  </si>
  <si>
    <t>Биодукс, Ж</t>
  </si>
  <si>
    <t>Борей, СК</t>
  </si>
  <si>
    <t>Бутизан Стар, КС</t>
  </si>
  <si>
    <t>Винцит Форте, КС</t>
  </si>
  <si>
    <t>Галакси Топ, ВК</t>
  </si>
  <si>
    <t>Гезагард, КС</t>
  </si>
  <si>
    <t>Гекстар, ВДГ</t>
  </si>
  <si>
    <t>Голтикс, СП</t>
  </si>
  <si>
    <t>Грин-Го 18-18-18 + 13MgO</t>
  </si>
  <si>
    <t>Данадим Эксперт, КЭ</t>
  </si>
  <si>
    <t>ДАШ, СК</t>
  </si>
  <si>
    <t>Децис Профи, ВДГ</t>
  </si>
  <si>
    <t>Децис Эксперт, КЭ</t>
  </si>
  <si>
    <t>Дианат, ВР</t>
  </si>
  <si>
    <t>Дикватерр Супер, ВР</t>
  </si>
  <si>
    <t>Зеллек-супер, КЭ</t>
  </si>
  <si>
    <t>Зенкор Ультра, КС</t>
  </si>
  <si>
    <t>Изабион, ВР</t>
  </si>
  <si>
    <t>Импакт Супер, КС</t>
  </si>
  <si>
    <t>Импакт, КС</t>
  </si>
  <si>
    <t>Инновейт, КС</t>
  </si>
  <si>
    <t>Карамба, КЭ</t>
  </si>
  <si>
    <t>Карибу, ВДГ</t>
  </si>
  <si>
    <t>Кернел, ВР</t>
  </si>
  <si>
    <t>Кинто Дуо, КС</t>
  </si>
  <si>
    <t>Колосаль, КЭ</t>
  </si>
  <si>
    <t>Конкистадор, ВДГ</t>
  </si>
  <si>
    <t>Конфидор Экстра, ВДГ</t>
  </si>
  <si>
    <t>Кордус Плюс,ВДГ (550+23+92г/кг)</t>
  </si>
  <si>
    <t>Корсар, ВК</t>
  </si>
  <si>
    <t>Круйзер Рапс, КС</t>
  </si>
  <si>
    <t>Линтур, ВДГ (659 + 41г/кг)</t>
  </si>
  <si>
    <t>Лонтрел гранд, ВДГ</t>
  </si>
  <si>
    <t>Лонтрел Гранд, ВДГ (750 г/кг)</t>
  </si>
  <si>
    <t>Люмакс, СЭ</t>
  </si>
  <si>
    <t>Максим Плюс</t>
  </si>
  <si>
    <t>Максим Плюс, КС</t>
  </si>
  <si>
    <t>Максим, КС</t>
  </si>
  <si>
    <t>Моддус, КЭ</t>
  </si>
  <si>
    <t>Мортира, ВДГ</t>
  </si>
  <si>
    <t>Нитрофикс, Ж</t>
  </si>
  <si>
    <t>НОПАСАРАН, КС</t>
  </si>
  <si>
    <t>Оптимо, КЭ</t>
  </si>
  <si>
    <t>Паверфол Бор ВРП</t>
  </si>
  <si>
    <t>Пантера, КЭ</t>
  </si>
  <si>
    <t>Пиктор, КС</t>
  </si>
  <si>
    <t>Пилот, ВСК</t>
  </si>
  <si>
    <t>Препарат БПК (Биополимерный комплекс)</t>
  </si>
  <si>
    <t>Прима, СЭ</t>
  </si>
  <si>
    <t>Прозаро, КЭ</t>
  </si>
  <si>
    <t>ПроНок Мульти</t>
  </si>
  <si>
    <t>Пульсар, ВР</t>
  </si>
  <si>
    <t>Пума Плюс, КЭ</t>
  </si>
  <si>
    <t>Пума Супер 100, КЭ</t>
  </si>
  <si>
    <t>Пума Супер 7.5, ЭМВ</t>
  </si>
  <si>
    <t>Рап, ВР</t>
  </si>
  <si>
    <t>Раундал</t>
  </si>
  <si>
    <t>Реглон Супер, ВР</t>
  </si>
  <si>
    <t>Рекс Дуо, КС</t>
  </si>
  <si>
    <t>Свип, ВР</t>
  </si>
  <si>
    <t>Секатор Турбо, МД</t>
  </si>
  <si>
    <t>Селест Топ, КС</t>
  </si>
  <si>
    <t>Серп, ВК</t>
  </si>
  <si>
    <t>Сирокко, КЭ</t>
  </si>
  <si>
    <t>Солигор, КЭ</t>
  </si>
  <si>
    <t>Спидфол Б</t>
  </si>
  <si>
    <t>Стабилан, ВР</t>
  </si>
  <si>
    <t>Сфера макс, КС</t>
  </si>
  <si>
    <t>Сценик Комби, КС</t>
  </si>
  <si>
    <t>Табу, ВСК</t>
  </si>
  <si>
    <t>Тайфун, ВР</t>
  </si>
  <si>
    <t>Текнокель Амино B</t>
  </si>
  <si>
    <t>Текнокель Амино Mn</t>
  </si>
  <si>
    <t>Текнокель Амино Микс</t>
  </si>
  <si>
    <t>Тотал, ВР</t>
  </si>
  <si>
    <t>Тренд-90, Ж</t>
  </si>
  <si>
    <t>Ураган Форте, ВР</t>
  </si>
  <si>
    <t>Фалькон, КЭ</t>
  </si>
  <si>
    <t>Фертигрейн Старт СоМо</t>
  </si>
  <si>
    <t>Фертигрейн Фолиар</t>
  </si>
  <si>
    <t>Флекси, ВРК</t>
  </si>
  <si>
    <t>Фокстрот Турбо, КЭ</t>
  </si>
  <si>
    <t>Фокстрот, ВЭ</t>
  </si>
  <si>
    <t>Фюзилад Форте, КЭ</t>
  </si>
  <si>
    <t>Хармони, СТС</t>
  </si>
  <si>
    <t>Хатор, ВР</t>
  </si>
  <si>
    <t>Це Це Це 750, ВК</t>
  </si>
  <si>
    <t>Элант-Премиум, КЭ</t>
  </si>
  <si>
    <t>Элюмис, МД</t>
  </si>
  <si>
    <t>Эстет, КЭ</t>
  </si>
  <si>
    <t>Эфория, КС</t>
  </si>
  <si>
    <t>Авентрол</t>
  </si>
  <si>
    <t>Алистер Гранд</t>
  </si>
  <si>
    <t>Анкер Трио</t>
  </si>
  <si>
    <t>Атон</t>
  </si>
  <si>
    <t>Балерина</t>
  </si>
  <si>
    <t>Бельведер</t>
  </si>
  <si>
    <t>Биодукс</t>
  </si>
  <si>
    <t>Винцит Форте</t>
  </si>
  <si>
    <t>Гекстар</t>
  </si>
  <si>
    <t>Голтикс</t>
  </si>
  <si>
    <t>ДАШ</t>
  </si>
  <si>
    <t>Дианат</t>
  </si>
  <si>
    <t>Дикватерр Супер</t>
  </si>
  <si>
    <t>Зеллек-супер</t>
  </si>
  <si>
    <t>Карамба</t>
  </si>
  <si>
    <t>Кернел</t>
  </si>
  <si>
    <t>Кинто Дуо</t>
  </si>
  <si>
    <t>Колосаль</t>
  </si>
  <si>
    <t>Конкистадор</t>
  </si>
  <si>
    <t>Корсар</t>
  </si>
  <si>
    <t>Круйзер Рапс</t>
  </si>
  <si>
    <t>Линтур</t>
  </si>
  <si>
    <t>Мортира</t>
  </si>
  <si>
    <t>НОПАСАРАН</t>
  </si>
  <si>
    <t>Паверфол Бор</t>
  </si>
  <si>
    <t>Прозаро</t>
  </si>
  <si>
    <t>Пульсар</t>
  </si>
  <si>
    <t>Эстет</t>
  </si>
  <si>
    <t>Элант-Премиум</t>
  </si>
  <si>
    <t>Хатор</t>
  </si>
  <si>
    <t>Рап</t>
  </si>
  <si>
    <t>Свип</t>
  </si>
  <si>
    <t>Селест Топ</t>
  </si>
  <si>
    <t>Серп</t>
  </si>
  <si>
    <t>Сирокко</t>
  </si>
  <si>
    <t>Спидфол</t>
  </si>
  <si>
    <t>Сценик Комби</t>
  </si>
  <si>
    <t>Табу</t>
  </si>
  <si>
    <t>Тайфун</t>
  </si>
  <si>
    <t>Тотал</t>
  </si>
  <si>
    <t>Фертигрейн</t>
  </si>
  <si>
    <t>Флекси</t>
  </si>
  <si>
    <t>Факт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</si>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</sst>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5" fillId="3" borderId="1" xfId="2" applyNumberFormat="1" applyFont="1" applyFill="1" applyBorder="1" applyAlignment="1">
      <alignment horizontal="left" vertical="top" wrapText="1"/>
    </xf>
    <xf numFmtId="0" fontId="5" fillId="3" borderId="1" xfId="2" applyNumberFormat="1" applyFont="1" applyFill="1" applyBorder="1" applyAlignment="1">
      <alignment vertical="top" wrapText="1"/>
    </xf>
    <xf numFmtId="0" fontId="6" fillId="3" borderId="1" xfId="2" applyNumberFormat="1" applyFont="1" applyFill="1" applyBorder="1" applyAlignment="1">
      <alignment horizontal="left" vertical="top" wrapText="1"/>
    </xf>
    <xf numFmtId="165" fontId="6" fillId="3" borderId="1" xfId="2" applyNumberFormat="1" applyFont="1" applyFill="1" applyBorder="1" applyAlignment="1">
      <alignment horizontal="right" vertical="top" wrapText="1"/>
    </xf>
    <xf numFmtId="166" fontId="6" fillId="3" borderId="1" xfId="2" applyNumberFormat="1" applyFont="1" applyFill="1" applyBorder="1" applyAlignment="1">
      <alignment horizontal="right" vertical="top" wrapText="1"/>
    </xf>
    <xf numFmtId="0" fontId="7" fillId="3" borderId="1" xfId="2" applyNumberFormat="1" applyFont="1" applyFill="1" applyBorder="1" applyAlignment="1">
      <alignment horizontal="left" vertical="top" wrapText="1"/>
    </xf>
    <xf numFmtId="165" fontId="7" fillId="3" borderId="1" xfId="2" applyNumberFormat="1" applyFont="1" applyFill="1" applyBorder="1" applyAlignment="1">
      <alignment horizontal="right" vertical="top" wrapText="1"/>
    </xf>
    <xf numFmtId="166" fontId="7" fillId="3" borderId="1" xfId="2" applyNumberFormat="1" applyFont="1" applyFill="1" applyBorder="1" applyAlignment="1">
      <alignment horizontal="right" vertical="top" wrapText="1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5" borderId="0" xfId="0" applyFont="1" applyFill="1"/>
    <xf numFmtId="0" fontId="1" fillId="6" borderId="0" xfId="0" applyFont="1" applyFill="1"/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2" defaultPivotStyle="PivotStyleLight16"/>
  <colors>
    <mruColors>
      <color rgb="FFD7E4BD"/>
      <color rgb="FF23AA95"/>
      <color rgb="FF5E462A"/>
      <color rgb="FFB9B436"/>
      <color rgb="FF5E463E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1"/>
  <sheetViews>
    <sheetView workbookViewId="0">
      <selection activeCell="I17" sqref="I17"/>
    </sheetView>
  </sheetViews>
  <sheetFormatPr defaultRowHeight="12" x14ac:dyDescent="0.2"/>
  <cols>
    <col min="1" max="1" width="22.85546875" style="1" customWidth="1"/>
    <col min="2" max="2" width="24.42578125" style="1" customWidth="1"/>
    <col min="3" max="4" width="9.140625" style="1"/>
    <col min="5" max="5" width="23.140625" style="1" customWidth="1"/>
    <col min="6" max="6" width="19.5703125" style="1" customWidth="1"/>
    <col min="7" max="16384" width="9.140625" style="1"/>
  </cols>
  <sheetData>
    <row r="3" spans="1:6" x14ac:dyDescent="0.2">
      <c r="A3" s="10" t="s">
        <v>104</v>
      </c>
      <c r="E3" s="10" t="s">
        <v>105</v>
      </c>
    </row>
    <row r="5" spans="1:6" ht="26.25" customHeight="1" x14ac:dyDescent="0.2">
      <c r="A5" s="11" t="s">
        <v>107</v>
      </c>
      <c r="B5" s="11" t="s">
        <v>101</v>
      </c>
      <c r="E5" s="12" t="s">
        <v>106</v>
      </c>
      <c r="F5" s="12" t="s">
        <v>108</v>
      </c>
    </row>
    <row r="6" spans="1:6" x14ac:dyDescent="0.2">
      <c r="A6" s="1" t="s">
        <v>88</v>
      </c>
      <c r="B6" s="1" t="s">
        <v>0</v>
      </c>
      <c r="E6" s="13" t="s">
        <v>109</v>
      </c>
      <c r="F6" s="1" t="s">
        <v>68</v>
      </c>
    </row>
    <row r="7" spans="1:6" x14ac:dyDescent="0.2">
      <c r="A7" s="1" t="s">
        <v>91</v>
      </c>
      <c r="B7" s="1" t="s">
        <v>1</v>
      </c>
      <c r="E7" s="13" t="s">
        <v>110</v>
      </c>
      <c r="F7" s="13" t="s">
        <v>224</v>
      </c>
    </row>
    <row r="8" spans="1:6" x14ac:dyDescent="0.2">
      <c r="A8" s="1" t="s">
        <v>92</v>
      </c>
      <c r="B8" s="1" t="s">
        <v>2</v>
      </c>
      <c r="E8" s="13" t="s">
        <v>56</v>
      </c>
      <c r="F8" s="1" t="s">
        <v>56</v>
      </c>
    </row>
    <row r="9" spans="1:6" x14ac:dyDescent="0.2">
      <c r="A9" s="1" t="s">
        <v>93</v>
      </c>
      <c r="B9" s="1" t="s">
        <v>102</v>
      </c>
      <c r="E9" s="13" t="s">
        <v>53</v>
      </c>
      <c r="F9" s="1" t="s">
        <v>53</v>
      </c>
    </row>
    <row r="10" spans="1:6" x14ac:dyDescent="0.2">
      <c r="E10" s="13" t="s">
        <v>111</v>
      </c>
      <c r="F10" s="1" t="s">
        <v>77</v>
      </c>
    </row>
    <row r="11" spans="1:6" x14ac:dyDescent="0.2">
      <c r="E11" s="13" t="s">
        <v>111</v>
      </c>
      <c r="F11" s="1" t="s">
        <v>77</v>
      </c>
    </row>
    <row r="12" spans="1:6" x14ac:dyDescent="0.2">
      <c r="E12" s="13" t="s">
        <v>112</v>
      </c>
      <c r="F12" s="1" t="s">
        <v>71</v>
      </c>
    </row>
    <row r="13" spans="1:6" x14ac:dyDescent="0.2">
      <c r="E13" s="13" t="s">
        <v>112</v>
      </c>
      <c r="F13" s="1" t="s">
        <v>71</v>
      </c>
    </row>
    <row r="14" spans="1:6" x14ac:dyDescent="0.2">
      <c r="E14" s="13" t="s">
        <v>113</v>
      </c>
      <c r="F14" s="1" t="s">
        <v>40</v>
      </c>
    </row>
    <row r="15" spans="1:6" x14ac:dyDescent="0.2">
      <c r="E15" s="13" t="s">
        <v>114</v>
      </c>
      <c r="F15" s="13" t="s">
        <v>225</v>
      </c>
    </row>
    <row r="16" spans="1:6" x14ac:dyDescent="0.2">
      <c r="E16" s="13" t="s">
        <v>115</v>
      </c>
      <c r="F16" s="1" t="s">
        <v>26</v>
      </c>
    </row>
    <row r="17" spans="5:6" ht="24" x14ac:dyDescent="0.2">
      <c r="E17" s="13" t="s">
        <v>116</v>
      </c>
      <c r="F17" s="1" t="s">
        <v>26</v>
      </c>
    </row>
    <row r="18" spans="5:6" x14ac:dyDescent="0.2">
      <c r="E18" s="13" t="s">
        <v>117</v>
      </c>
      <c r="F18" s="1" t="s">
        <v>57</v>
      </c>
    </row>
    <row r="19" spans="5:6" x14ac:dyDescent="0.2">
      <c r="E19" s="13" t="s">
        <v>118</v>
      </c>
      <c r="F19" s="1" t="s">
        <v>57</v>
      </c>
    </row>
    <row r="20" spans="5:6" x14ac:dyDescent="0.2">
      <c r="E20" s="13" t="s">
        <v>119</v>
      </c>
      <c r="F20" s="1" t="s">
        <v>41</v>
      </c>
    </row>
    <row r="21" spans="5:6" x14ac:dyDescent="0.2">
      <c r="E21" s="13" t="s">
        <v>120</v>
      </c>
      <c r="F21" s="1" t="s">
        <v>41</v>
      </c>
    </row>
    <row r="22" spans="5:6" x14ac:dyDescent="0.2">
      <c r="E22" s="13" t="s">
        <v>121</v>
      </c>
      <c r="F22" s="1" t="s">
        <v>75</v>
      </c>
    </row>
    <row r="23" spans="5:6" x14ac:dyDescent="0.2">
      <c r="E23" s="13" t="s">
        <v>78</v>
      </c>
      <c r="F23" s="1" t="s">
        <v>78</v>
      </c>
    </row>
    <row r="24" spans="5:6" x14ac:dyDescent="0.2">
      <c r="E24" s="13" t="s">
        <v>122</v>
      </c>
      <c r="F24" s="1" t="s">
        <v>28</v>
      </c>
    </row>
    <row r="25" spans="5:6" x14ac:dyDescent="0.2">
      <c r="E25" s="13" t="s">
        <v>123</v>
      </c>
      <c r="F25" s="13" t="s">
        <v>226</v>
      </c>
    </row>
    <row r="26" spans="5:6" x14ac:dyDescent="0.2">
      <c r="E26" s="13" t="s">
        <v>124</v>
      </c>
      <c r="F26" s="1" t="s">
        <v>20</v>
      </c>
    </row>
    <row r="27" spans="5:6" x14ac:dyDescent="0.2">
      <c r="E27" s="13" t="s">
        <v>125</v>
      </c>
      <c r="F27" s="13" t="s">
        <v>227</v>
      </c>
    </row>
    <row r="28" spans="5:6" x14ac:dyDescent="0.2">
      <c r="E28" s="13" t="s">
        <v>126</v>
      </c>
      <c r="F28" s="1" t="s">
        <v>13</v>
      </c>
    </row>
    <row r="29" spans="5:6" x14ac:dyDescent="0.2">
      <c r="E29" s="13" t="s">
        <v>127</v>
      </c>
      <c r="F29" s="13" t="s">
        <v>228</v>
      </c>
    </row>
    <row r="30" spans="5:6" x14ac:dyDescent="0.2">
      <c r="E30" s="13" t="s">
        <v>128</v>
      </c>
      <c r="F30" s="1" t="s">
        <v>5</v>
      </c>
    </row>
    <row r="31" spans="5:6" x14ac:dyDescent="0.2">
      <c r="E31" s="13" t="s">
        <v>129</v>
      </c>
      <c r="F31" s="13" t="s">
        <v>229</v>
      </c>
    </row>
    <row r="32" spans="5:6" x14ac:dyDescent="0.2">
      <c r="E32" s="13" t="s">
        <v>130</v>
      </c>
      <c r="F32" s="1" t="s">
        <v>46</v>
      </c>
    </row>
    <row r="33" spans="5:6" x14ac:dyDescent="0.2">
      <c r="E33" s="13" t="s">
        <v>131</v>
      </c>
      <c r="F33" s="1" t="s">
        <v>50</v>
      </c>
    </row>
    <row r="34" spans="5:6" x14ac:dyDescent="0.2">
      <c r="E34" s="13" t="s">
        <v>132</v>
      </c>
      <c r="F34" s="1" t="s">
        <v>69</v>
      </c>
    </row>
    <row r="35" spans="5:6" x14ac:dyDescent="0.2">
      <c r="E35" s="13" t="s">
        <v>133</v>
      </c>
      <c r="F35" s="13" t="s">
        <v>230</v>
      </c>
    </row>
    <row r="36" spans="5:6" x14ac:dyDescent="0.2">
      <c r="E36" s="13" t="s">
        <v>134</v>
      </c>
      <c r="F36" s="1" t="s">
        <v>29</v>
      </c>
    </row>
    <row r="37" spans="5:6" x14ac:dyDescent="0.2">
      <c r="E37" s="13" t="s">
        <v>54</v>
      </c>
      <c r="F37" s="1" t="s">
        <v>54</v>
      </c>
    </row>
    <row r="38" spans="5:6" x14ac:dyDescent="0.2">
      <c r="E38" s="13" t="s">
        <v>87</v>
      </c>
      <c r="F38" s="1" t="s">
        <v>9</v>
      </c>
    </row>
    <row r="39" spans="5:6" x14ac:dyDescent="0.2">
      <c r="E39" s="13" t="s">
        <v>135</v>
      </c>
      <c r="F39" s="1" t="s">
        <v>74</v>
      </c>
    </row>
    <row r="40" spans="5:6" x14ac:dyDescent="0.2">
      <c r="E40" s="13" t="s">
        <v>135</v>
      </c>
      <c r="F40" s="1" t="s">
        <v>74</v>
      </c>
    </row>
    <row r="41" spans="5:6" x14ac:dyDescent="0.2">
      <c r="E41" s="13" t="s">
        <v>89</v>
      </c>
      <c r="F41" s="1" t="s">
        <v>45</v>
      </c>
    </row>
    <row r="42" spans="5:6" x14ac:dyDescent="0.2">
      <c r="E42" s="13" t="s">
        <v>136</v>
      </c>
      <c r="F42" s="13" t="s">
        <v>231</v>
      </c>
    </row>
    <row r="43" spans="5:6" x14ac:dyDescent="0.2">
      <c r="E43" s="13" t="s">
        <v>137</v>
      </c>
      <c r="F43" s="1" t="s">
        <v>19</v>
      </c>
    </row>
    <row r="44" spans="5:6" x14ac:dyDescent="0.2">
      <c r="E44" s="13" t="s">
        <v>138</v>
      </c>
      <c r="F44" s="1" t="s">
        <v>17</v>
      </c>
    </row>
    <row r="45" spans="5:6" x14ac:dyDescent="0.2">
      <c r="E45" s="13" t="s">
        <v>139</v>
      </c>
      <c r="F45" s="13" t="s">
        <v>232</v>
      </c>
    </row>
    <row r="46" spans="5:6" x14ac:dyDescent="0.2">
      <c r="E46" s="13" t="s">
        <v>140</v>
      </c>
      <c r="F46" s="13" t="s">
        <v>233</v>
      </c>
    </row>
    <row r="47" spans="5:6" x14ac:dyDescent="0.2">
      <c r="E47" s="13" t="s">
        <v>141</v>
      </c>
      <c r="F47" s="1" t="s">
        <v>35</v>
      </c>
    </row>
    <row r="48" spans="5:6" x14ac:dyDescent="0.2">
      <c r="E48" s="13" t="s">
        <v>142</v>
      </c>
      <c r="F48" s="1" t="s">
        <v>25</v>
      </c>
    </row>
    <row r="49" spans="5:6" x14ac:dyDescent="0.2">
      <c r="E49" s="13" t="s">
        <v>143</v>
      </c>
      <c r="F49" s="13" t="s">
        <v>234</v>
      </c>
    </row>
    <row r="50" spans="5:6" x14ac:dyDescent="0.2">
      <c r="E50" s="13" t="s">
        <v>144</v>
      </c>
      <c r="F50" s="1" t="s">
        <v>51</v>
      </c>
    </row>
    <row r="51" spans="5:6" x14ac:dyDescent="0.2">
      <c r="E51" s="13" t="s">
        <v>145</v>
      </c>
      <c r="F51" s="1" t="s">
        <v>66</v>
      </c>
    </row>
    <row r="52" spans="5:6" x14ac:dyDescent="0.2">
      <c r="E52" s="13" t="s">
        <v>146</v>
      </c>
      <c r="F52" s="13" t="s">
        <v>235</v>
      </c>
    </row>
    <row r="53" spans="5:6" x14ac:dyDescent="0.2">
      <c r="E53" s="13" t="s">
        <v>90</v>
      </c>
      <c r="F53" s="1" t="s">
        <v>44</v>
      </c>
    </row>
    <row r="54" spans="5:6" x14ac:dyDescent="0.2">
      <c r="E54" s="13" t="s">
        <v>147</v>
      </c>
      <c r="F54" s="13" t="s">
        <v>236</v>
      </c>
    </row>
    <row r="55" spans="5:6" x14ac:dyDescent="0.2">
      <c r="E55" s="13" t="s">
        <v>94</v>
      </c>
      <c r="F55" s="1" t="s">
        <v>18</v>
      </c>
    </row>
    <row r="56" spans="5:6" x14ac:dyDescent="0.2">
      <c r="E56" s="13" t="s">
        <v>148</v>
      </c>
      <c r="F56" s="13" t="s">
        <v>237</v>
      </c>
    </row>
    <row r="57" spans="5:6" x14ac:dyDescent="0.2">
      <c r="E57" s="13" t="s">
        <v>149</v>
      </c>
      <c r="F57" s="1" t="s">
        <v>80</v>
      </c>
    </row>
    <row r="58" spans="5:6" x14ac:dyDescent="0.2">
      <c r="E58" s="13" t="s">
        <v>150</v>
      </c>
      <c r="F58" s="1" t="s">
        <v>58</v>
      </c>
    </row>
    <row r="59" spans="5:6" x14ac:dyDescent="0.2">
      <c r="E59" s="13" t="s">
        <v>151</v>
      </c>
      <c r="F59" s="1" t="s">
        <v>27</v>
      </c>
    </row>
    <row r="60" spans="5:6" x14ac:dyDescent="0.2">
      <c r="E60" s="13" t="s">
        <v>152</v>
      </c>
      <c r="F60" s="1" t="s">
        <v>49</v>
      </c>
    </row>
    <row r="61" spans="5:6" x14ac:dyDescent="0.2">
      <c r="E61" s="13" t="s">
        <v>153</v>
      </c>
      <c r="F61" s="1" t="s">
        <v>7</v>
      </c>
    </row>
    <row r="62" spans="5:6" x14ac:dyDescent="0.2">
      <c r="E62" s="13" t="s">
        <v>95</v>
      </c>
      <c r="F62" s="1" t="s">
        <v>43</v>
      </c>
    </row>
    <row r="63" spans="5:6" ht="24" x14ac:dyDescent="0.2">
      <c r="E63" s="13" t="s">
        <v>96</v>
      </c>
      <c r="F63" s="1" t="s">
        <v>67</v>
      </c>
    </row>
    <row r="64" spans="5:6" x14ac:dyDescent="0.2">
      <c r="E64" s="13" t="s">
        <v>154</v>
      </c>
      <c r="F64" s="13" t="s">
        <v>238</v>
      </c>
    </row>
    <row r="65" spans="5:6" x14ac:dyDescent="0.2">
      <c r="E65" s="13" t="s">
        <v>97</v>
      </c>
      <c r="F65" s="1" t="s">
        <v>37</v>
      </c>
    </row>
    <row r="66" spans="5:6" x14ac:dyDescent="0.2">
      <c r="E66" s="13" t="s">
        <v>155</v>
      </c>
      <c r="F66" s="1" t="s">
        <v>47</v>
      </c>
    </row>
    <row r="67" spans="5:6" x14ac:dyDescent="0.2">
      <c r="E67" s="13" t="s">
        <v>156</v>
      </c>
      <c r="F67" s="13" t="s">
        <v>239</v>
      </c>
    </row>
    <row r="68" spans="5:6" x14ac:dyDescent="0.2">
      <c r="E68" s="13" t="s">
        <v>157</v>
      </c>
      <c r="F68" s="13" t="s">
        <v>240</v>
      </c>
    </row>
    <row r="69" spans="5:6" x14ac:dyDescent="0.2">
      <c r="E69" s="13" t="s">
        <v>158</v>
      </c>
      <c r="F69" s="13" t="s">
        <v>241</v>
      </c>
    </row>
    <row r="70" spans="5:6" x14ac:dyDescent="0.2">
      <c r="E70" s="13" t="s">
        <v>159</v>
      </c>
      <c r="F70" s="13" t="s">
        <v>242</v>
      </c>
    </row>
    <row r="71" spans="5:6" x14ac:dyDescent="0.2">
      <c r="E71" s="13" t="s">
        <v>160</v>
      </c>
      <c r="F71" s="1" t="s">
        <v>62</v>
      </c>
    </row>
    <row r="72" spans="5:6" ht="24" x14ac:dyDescent="0.2">
      <c r="E72" s="13" t="s">
        <v>161</v>
      </c>
      <c r="F72" s="1" t="s">
        <v>34</v>
      </c>
    </row>
    <row r="73" spans="5:6" x14ac:dyDescent="0.2">
      <c r="E73" s="13" t="s">
        <v>162</v>
      </c>
      <c r="F73" s="13" t="s">
        <v>243</v>
      </c>
    </row>
    <row r="74" spans="5:6" x14ac:dyDescent="0.2">
      <c r="E74" s="13" t="s">
        <v>163</v>
      </c>
      <c r="F74" s="13" t="s">
        <v>244</v>
      </c>
    </row>
    <row r="75" spans="5:6" x14ac:dyDescent="0.2">
      <c r="E75" s="13" t="s">
        <v>164</v>
      </c>
      <c r="F75" s="13" t="s">
        <v>245</v>
      </c>
    </row>
    <row r="76" spans="5:6" x14ac:dyDescent="0.2">
      <c r="E76" s="13" t="s">
        <v>165</v>
      </c>
      <c r="F76" s="1" t="s">
        <v>30</v>
      </c>
    </row>
    <row r="77" spans="5:6" ht="12" customHeight="1" x14ac:dyDescent="0.2">
      <c r="E77" s="13" t="s">
        <v>166</v>
      </c>
      <c r="F77" s="1" t="s">
        <v>30</v>
      </c>
    </row>
    <row r="78" spans="5:6" x14ac:dyDescent="0.2">
      <c r="E78" s="13" t="s">
        <v>167</v>
      </c>
      <c r="F78" s="1" t="s">
        <v>36</v>
      </c>
    </row>
    <row r="79" spans="5:6" x14ac:dyDescent="0.2">
      <c r="E79" s="13" t="s">
        <v>168</v>
      </c>
      <c r="F79" s="1" t="s">
        <v>10</v>
      </c>
    </row>
    <row r="80" spans="5:6" x14ac:dyDescent="0.2">
      <c r="E80" s="13" t="s">
        <v>169</v>
      </c>
      <c r="F80" s="1" t="s">
        <v>10</v>
      </c>
    </row>
    <row r="81" spans="5:6" x14ac:dyDescent="0.2">
      <c r="E81" s="13" t="s">
        <v>98</v>
      </c>
      <c r="F81" s="1" t="s">
        <v>42</v>
      </c>
    </row>
    <row r="82" spans="5:6" x14ac:dyDescent="0.2">
      <c r="E82" s="13" t="s">
        <v>170</v>
      </c>
      <c r="F82" s="1" t="s">
        <v>10</v>
      </c>
    </row>
    <row r="83" spans="5:6" x14ac:dyDescent="0.2">
      <c r="E83" s="13" t="s">
        <v>83</v>
      </c>
      <c r="F83" s="1" t="s">
        <v>83</v>
      </c>
    </row>
    <row r="84" spans="5:6" x14ac:dyDescent="0.2">
      <c r="E84" s="13" t="s">
        <v>81</v>
      </c>
      <c r="F84" s="1" t="s">
        <v>81</v>
      </c>
    </row>
    <row r="85" spans="5:6" x14ac:dyDescent="0.2">
      <c r="E85" s="13" t="s">
        <v>171</v>
      </c>
      <c r="F85" s="1" t="s">
        <v>39</v>
      </c>
    </row>
    <row r="86" spans="5:6" x14ac:dyDescent="0.2">
      <c r="E86" s="13" t="s">
        <v>172</v>
      </c>
      <c r="F86" s="13" t="s">
        <v>246</v>
      </c>
    </row>
    <row r="87" spans="5:6" x14ac:dyDescent="0.2">
      <c r="E87" s="13" t="s">
        <v>173</v>
      </c>
      <c r="F87" s="1" t="s">
        <v>72</v>
      </c>
    </row>
    <row r="88" spans="5:6" x14ac:dyDescent="0.2">
      <c r="E88" s="13" t="s">
        <v>11</v>
      </c>
      <c r="F88" s="1" t="s">
        <v>11</v>
      </c>
    </row>
    <row r="89" spans="5:6" x14ac:dyDescent="0.2">
      <c r="E89" s="13" t="s">
        <v>174</v>
      </c>
      <c r="F89" s="13" t="s">
        <v>247</v>
      </c>
    </row>
    <row r="90" spans="5:6" x14ac:dyDescent="0.2">
      <c r="E90" s="13" t="s">
        <v>175</v>
      </c>
      <c r="F90" s="1" t="s">
        <v>21</v>
      </c>
    </row>
    <row r="91" spans="5:6" x14ac:dyDescent="0.2">
      <c r="E91" s="13" t="s">
        <v>176</v>
      </c>
      <c r="F91" s="13" t="s">
        <v>248</v>
      </c>
    </row>
    <row r="92" spans="5:6" x14ac:dyDescent="0.2">
      <c r="E92" s="13" t="s">
        <v>177</v>
      </c>
      <c r="F92" s="1" t="s">
        <v>52</v>
      </c>
    </row>
    <row r="93" spans="5:6" x14ac:dyDescent="0.2">
      <c r="E93" s="13" t="s">
        <v>178</v>
      </c>
      <c r="F93" s="1" t="s">
        <v>32</v>
      </c>
    </row>
    <row r="94" spans="5:6" x14ac:dyDescent="0.2">
      <c r="E94" s="13" t="s">
        <v>99</v>
      </c>
      <c r="F94" s="1" t="s">
        <v>23</v>
      </c>
    </row>
    <row r="95" spans="5:6" x14ac:dyDescent="0.2">
      <c r="E95" s="13" t="s">
        <v>179</v>
      </c>
      <c r="F95" s="1" t="s">
        <v>48</v>
      </c>
    </row>
    <row r="96" spans="5:6" ht="36" x14ac:dyDescent="0.2">
      <c r="E96" s="13" t="s">
        <v>180</v>
      </c>
      <c r="F96" s="13" t="s">
        <v>180</v>
      </c>
    </row>
    <row r="97" spans="5:6" x14ac:dyDescent="0.2">
      <c r="E97" s="13" t="s">
        <v>181</v>
      </c>
      <c r="F97" s="1" t="s">
        <v>38</v>
      </c>
    </row>
    <row r="98" spans="5:6" x14ac:dyDescent="0.2">
      <c r="E98" s="13" t="s">
        <v>182</v>
      </c>
      <c r="F98" s="13" t="s">
        <v>249</v>
      </c>
    </row>
    <row r="99" spans="5:6" x14ac:dyDescent="0.2">
      <c r="E99" s="13" t="s">
        <v>183</v>
      </c>
      <c r="F99" s="1" t="s">
        <v>12</v>
      </c>
    </row>
    <row r="100" spans="5:6" x14ac:dyDescent="0.2">
      <c r="E100" s="13" t="s">
        <v>184</v>
      </c>
      <c r="F100" s="13" t="s">
        <v>250</v>
      </c>
    </row>
    <row r="101" spans="5:6" x14ac:dyDescent="0.2">
      <c r="E101" s="13" t="s">
        <v>185</v>
      </c>
      <c r="F101" s="1" t="s">
        <v>60</v>
      </c>
    </row>
    <row r="102" spans="5:6" x14ac:dyDescent="0.2">
      <c r="E102" s="13" t="s">
        <v>186</v>
      </c>
      <c r="F102" s="1" t="s">
        <v>63</v>
      </c>
    </row>
    <row r="103" spans="5:6" x14ac:dyDescent="0.2">
      <c r="E103" s="13" t="s">
        <v>187</v>
      </c>
      <c r="F103" s="1" t="s">
        <v>63</v>
      </c>
    </row>
    <row r="104" spans="5:6" x14ac:dyDescent="0.2">
      <c r="E104" s="13" t="s">
        <v>188</v>
      </c>
      <c r="F104" s="13" t="s">
        <v>254</v>
      </c>
    </row>
    <row r="105" spans="5:6" x14ac:dyDescent="0.2">
      <c r="E105" s="13" t="s">
        <v>189</v>
      </c>
      <c r="F105" s="1" t="s">
        <v>4</v>
      </c>
    </row>
    <row r="106" spans="5:6" x14ac:dyDescent="0.2">
      <c r="E106" s="13" t="s">
        <v>190</v>
      </c>
      <c r="F106" s="1" t="s">
        <v>16</v>
      </c>
    </row>
    <row r="107" spans="5:6" x14ac:dyDescent="0.2">
      <c r="E107" s="13" t="s">
        <v>191</v>
      </c>
      <c r="F107" s="1" t="s">
        <v>70</v>
      </c>
    </row>
    <row r="108" spans="5:6" x14ac:dyDescent="0.2">
      <c r="E108" s="13" t="s">
        <v>8</v>
      </c>
      <c r="F108" s="1" t="s">
        <v>8</v>
      </c>
    </row>
    <row r="109" spans="5:6" x14ac:dyDescent="0.2">
      <c r="E109" s="13" t="s">
        <v>192</v>
      </c>
      <c r="F109" s="13" t="s">
        <v>255</v>
      </c>
    </row>
    <row r="110" spans="5:6" x14ac:dyDescent="0.2">
      <c r="E110" s="13" t="s">
        <v>193</v>
      </c>
      <c r="F110" s="1" t="s">
        <v>59</v>
      </c>
    </row>
    <row r="111" spans="5:6" x14ac:dyDescent="0.2">
      <c r="E111" s="13" t="s">
        <v>194</v>
      </c>
      <c r="F111" s="13" t="s">
        <v>256</v>
      </c>
    </row>
    <row r="112" spans="5:6" x14ac:dyDescent="0.2">
      <c r="E112" s="13" t="s">
        <v>195</v>
      </c>
      <c r="F112" s="13" t="s">
        <v>257</v>
      </c>
    </row>
    <row r="113" spans="5:6" x14ac:dyDescent="0.2">
      <c r="E113" s="13" t="s">
        <v>196</v>
      </c>
      <c r="F113" s="13" t="s">
        <v>258</v>
      </c>
    </row>
    <row r="114" spans="5:6" x14ac:dyDescent="0.2">
      <c r="E114" s="13" t="s">
        <v>197</v>
      </c>
      <c r="F114" s="1" t="s">
        <v>64</v>
      </c>
    </row>
    <row r="115" spans="5:6" x14ac:dyDescent="0.2">
      <c r="E115" s="13" t="s">
        <v>198</v>
      </c>
      <c r="F115" s="13" t="s">
        <v>259</v>
      </c>
    </row>
    <row r="116" spans="5:6" x14ac:dyDescent="0.2">
      <c r="E116" s="13" t="s">
        <v>199</v>
      </c>
      <c r="F116" s="1" t="s">
        <v>61</v>
      </c>
    </row>
    <row r="117" spans="5:6" x14ac:dyDescent="0.2">
      <c r="E117" s="13" t="s">
        <v>100</v>
      </c>
      <c r="F117" s="1" t="s">
        <v>22</v>
      </c>
    </row>
    <row r="118" spans="5:6" x14ac:dyDescent="0.2">
      <c r="E118" s="13" t="s">
        <v>200</v>
      </c>
      <c r="F118" s="1" t="s">
        <v>55</v>
      </c>
    </row>
    <row r="119" spans="5:6" x14ac:dyDescent="0.2">
      <c r="E119" s="13" t="s">
        <v>201</v>
      </c>
      <c r="F119" s="13" t="s">
        <v>260</v>
      </c>
    </row>
    <row r="120" spans="5:6" x14ac:dyDescent="0.2">
      <c r="E120" s="13" t="s">
        <v>202</v>
      </c>
      <c r="F120" s="13" t="s">
        <v>261</v>
      </c>
    </row>
    <row r="121" spans="5:6" x14ac:dyDescent="0.2">
      <c r="E121" s="13" t="s">
        <v>203</v>
      </c>
      <c r="F121" s="13" t="s">
        <v>262</v>
      </c>
    </row>
    <row r="122" spans="5:6" x14ac:dyDescent="0.2">
      <c r="E122" s="13" t="s">
        <v>204</v>
      </c>
      <c r="F122" s="13" t="s">
        <v>204</v>
      </c>
    </row>
    <row r="123" spans="5:6" x14ac:dyDescent="0.2">
      <c r="E123" s="13" t="s">
        <v>205</v>
      </c>
      <c r="F123" s="13" t="s">
        <v>205</v>
      </c>
    </row>
    <row r="124" spans="5:6" x14ac:dyDescent="0.2">
      <c r="E124" s="13" t="s">
        <v>206</v>
      </c>
      <c r="F124" s="1" t="s">
        <v>82</v>
      </c>
    </row>
    <row r="125" spans="5:6" x14ac:dyDescent="0.2">
      <c r="E125" s="13" t="s">
        <v>207</v>
      </c>
      <c r="F125" s="13" t="s">
        <v>263</v>
      </c>
    </row>
    <row r="126" spans="5:6" x14ac:dyDescent="0.2">
      <c r="E126" s="13" t="s">
        <v>208</v>
      </c>
      <c r="F126" s="1" t="s">
        <v>6</v>
      </c>
    </row>
    <row r="127" spans="5:6" x14ac:dyDescent="0.2">
      <c r="E127" s="13" t="s">
        <v>209</v>
      </c>
      <c r="F127" s="1" t="s">
        <v>3</v>
      </c>
    </row>
    <row r="128" spans="5:6" x14ac:dyDescent="0.2">
      <c r="E128" s="13" t="s">
        <v>210</v>
      </c>
      <c r="F128" s="1" t="s">
        <v>65</v>
      </c>
    </row>
    <row r="129" spans="5:6" x14ac:dyDescent="0.2">
      <c r="E129" s="13" t="s">
        <v>211</v>
      </c>
      <c r="F129" s="1" t="s">
        <v>79</v>
      </c>
    </row>
    <row r="130" spans="5:6" x14ac:dyDescent="0.2">
      <c r="E130" s="13" t="s">
        <v>212</v>
      </c>
      <c r="F130" s="13" t="s">
        <v>264</v>
      </c>
    </row>
    <row r="131" spans="5:6" x14ac:dyDescent="0.2">
      <c r="E131" s="13" t="s">
        <v>213</v>
      </c>
      <c r="F131" s="13" t="s">
        <v>265</v>
      </c>
    </row>
    <row r="132" spans="5:6" x14ac:dyDescent="0.2">
      <c r="E132" s="13" t="s">
        <v>214</v>
      </c>
      <c r="F132" s="1" t="s">
        <v>73</v>
      </c>
    </row>
    <row r="133" spans="5:6" x14ac:dyDescent="0.2">
      <c r="E133" s="13" t="s">
        <v>215</v>
      </c>
      <c r="F133" s="13" t="s">
        <v>215</v>
      </c>
    </row>
    <row r="134" spans="5:6" x14ac:dyDescent="0.2">
      <c r="E134" s="13" t="s">
        <v>216</v>
      </c>
      <c r="F134" s="1" t="s">
        <v>15</v>
      </c>
    </row>
    <row r="135" spans="5:6" x14ac:dyDescent="0.2">
      <c r="E135" s="13" t="s">
        <v>217</v>
      </c>
      <c r="F135" s="1" t="s">
        <v>14</v>
      </c>
    </row>
    <row r="136" spans="5:6" x14ac:dyDescent="0.2">
      <c r="E136" s="13" t="s">
        <v>218</v>
      </c>
      <c r="F136" s="13" t="s">
        <v>253</v>
      </c>
    </row>
    <row r="137" spans="5:6" x14ac:dyDescent="0.2">
      <c r="E137" s="13" t="s">
        <v>219</v>
      </c>
      <c r="F137" s="1" t="s">
        <v>24</v>
      </c>
    </row>
    <row r="138" spans="5:6" x14ac:dyDescent="0.2">
      <c r="E138" s="13" t="s">
        <v>220</v>
      </c>
      <c r="F138" s="13" t="s">
        <v>252</v>
      </c>
    </row>
    <row r="139" spans="5:6" x14ac:dyDescent="0.2">
      <c r="E139" s="13" t="s">
        <v>221</v>
      </c>
      <c r="F139" s="1" t="s">
        <v>33</v>
      </c>
    </row>
    <row r="140" spans="5:6" x14ac:dyDescent="0.2">
      <c r="E140" s="13" t="s">
        <v>222</v>
      </c>
      <c r="F140" s="13" t="s">
        <v>251</v>
      </c>
    </row>
    <row r="141" spans="5:6" x14ac:dyDescent="0.2">
      <c r="E141" s="13" t="s">
        <v>223</v>
      </c>
      <c r="F141" s="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G9" sqref="G9"/>
    </sheetView>
  </sheetViews>
  <sheetFormatPr defaultRowHeight="15" x14ac:dyDescent="0.25"/>
  <cols>
    <col min="1" max="1" width="15.28515625" customWidth="1"/>
    <col min="3" max="3" width="16" customWidth="1"/>
    <col min="4" max="4" width="13.42578125" customWidth="1"/>
    <col min="5" max="5" width="6.5703125" customWidth="1"/>
    <col min="6" max="6" width="7" customWidth="1"/>
  </cols>
  <sheetData>
    <row r="2" spans="1:6" ht="24.75" x14ac:dyDescent="0.25">
      <c r="A2" s="2" t="s">
        <v>85</v>
      </c>
      <c r="B2" s="3" t="s">
        <v>86</v>
      </c>
      <c r="C2" s="1" t="s">
        <v>103</v>
      </c>
      <c r="D2" s="13" t="s">
        <v>84</v>
      </c>
      <c r="E2" s="1" t="s">
        <v>266</v>
      </c>
      <c r="F2" s="13" t="s">
        <v>76</v>
      </c>
    </row>
    <row r="3" spans="1:6" ht="14.25" customHeight="1" x14ac:dyDescent="0.25">
      <c r="A3" s="4" t="s">
        <v>87</v>
      </c>
      <c r="B3" s="5">
        <v>130</v>
      </c>
      <c r="C3" s="1" t="str">
        <f>INDEX(спр!$E$5:$F$141,MATCH('Факт отгузки'!A3,спр!$E$6:$E$141)+1,2)</f>
        <v>Брейк</v>
      </c>
      <c r="D3" s="1" t="str">
        <f>IFERROR(VLOOKUP($A3,спр!$A$6:$B$9,2),"ГК АТ")</f>
        <v>ГК АТ</v>
      </c>
      <c r="E3" s="1" t="s">
        <v>267</v>
      </c>
      <c r="F3" s="1">
        <v>14</v>
      </c>
    </row>
    <row r="4" spans="1:6" x14ac:dyDescent="0.25">
      <c r="A4" s="7" t="s">
        <v>88</v>
      </c>
      <c r="B4" s="8">
        <v>130</v>
      </c>
      <c r="C4" s="14" t="str">
        <f>C3</f>
        <v>Брейк</v>
      </c>
      <c r="D4" s="1" t="str">
        <f>IFERROR(VLOOKUP($A4,спр!$A$6:$B$9,2),"ГК АТ")</f>
        <v>Курск</v>
      </c>
      <c r="E4" s="1" t="s">
        <v>267</v>
      </c>
      <c r="F4" s="1">
        <v>14</v>
      </c>
    </row>
    <row r="5" spans="1:6" x14ac:dyDescent="0.25">
      <c r="A5" s="4" t="s">
        <v>89</v>
      </c>
      <c r="B5" s="6">
        <v>1990</v>
      </c>
      <c r="C5" s="1" t="str">
        <f>INDEX(спр!$E$5:$F$141,MATCH('Факт отгузки'!A5,спр!$E$6:$E$141)+1,2)</f>
        <v>Виктор</v>
      </c>
      <c r="D5" s="1" t="str">
        <f>IFERROR(VLOOKUP($A5,спр!$A$6:$B$9,2),"ГК АТ")</f>
        <v>ГК АТ</v>
      </c>
      <c r="E5" s="1" t="s">
        <v>267</v>
      </c>
      <c r="F5" s="1">
        <v>14</v>
      </c>
    </row>
    <row r="6" spans="1:6" x14ac:dyDescent="0.25">
      <c r="A6" s="7" t="s">
        <v>88</v>
      </c>
      <c r="B6" s="9">
        <v>1990</v>
      </c>
      <c r="C6" s="14" t="str">
        <f>C5</f>
        <v>Виктор</v>
      </c>
      <c r="D6" s="1" t="str">
        <f>IFERROR(VLOOKUP($A6,спр!$A$6:$B$9,2),"ГК АТ")</f>
        <v>Курск</v>
      </c>
      <c r="E6" s="1" t="s">
        <v>267</v>
      </c>
      <c r="F6" s="1">
        <v>14</v>
      </c>
    </row>
    <row r="7" spans="1:6" ht="22.5" x14ac:dyDescent="0.25">
      <c r="A7" s="4" t="s">
        <v>90</v>
      </c>
      <c r="B7" s="6">
        <v>1105</v>
      </c>
      <c r="C7" s="1" t="str">
        <f>INDEX(спр!$E$5:$F$141,MATCH('Факт отгузки'!A7,спр!$E$6:$E$141)+1,2)</f>
        <v>Дивиденд Экстрим</v>
      </c>
      <c r="D7" s="1" t="str">
        <f>IFERROR(VLOOKUP($A7,спр!$A$6:$B$9,2),"ГК АТ")</f>
        <v>ГК АТ</v>
      </c>
      <c r="E7" s="1" t="s">
        <v>267</v>
      </c>
      <c r="F7" s="1">
        <v>14</v>
      </c>
    </row>
    <row r="8" spans="1:6" x14ac:dyDescent="0.25">
      <c r="A8" s="7" t="s">
        <v>88</v>
      </c>
      <c r="B8" s="8">
        <v>210</v>
      </c>
      <c r="C8" s="14" t="str">
        <f>C7</f>
        <v>Дивиденд Экстрим</v>
      </c>
      <c r="D8" s="1" t="str">
        <f>IFERROR(VLOOKUP($A8,спр!$A$6:$B$9,2),"ГК АТ")</f>
        <v>Курск</v>
      </c>
      <c r="E8" s="1" t="s">
        <v>267</v>
      </c>
      <c r="F8" s="1">
        <v>14</v>
      </c>
    </row>
    <row r="9" spans="1:6" ht="22.5" x14ac:dyDescent="0.25">
      <c r="A9" s="7" t="s">
        <v>91</v>
      </c>
      <c r="B9" s="8">
        <v>105</v>
      </c>
      <c r="C9" s="14" t="str">
        <f t="shared" ref="C9:C11" si="0">C8</f>
        <v>Дивиденд Экстрим</v>
      </c>
      <c r="D9" s="1" t="str">
        <f>IFERROR(VLOOKUP($A9,спр!$A$6:$B$9,2),"ГК АТ")</f>
        <v>Тамбов</v>
      </c>
      <c r="E9" s="1" t="s">
        <v>267</v>
      </c>
      <c r="F9" s="1">
        <v>14</v>
      </c>
    </row>
    <row r="10" spans="1:6" x14ac:dyDescent="0.25">
      <c r="A10" s="7" t="s">
        <v>92</v>
      </c>
      <c r="B10" s="8">
        <v>280</v>
      </c>
      <c r="C10" s="14" t="str">
        <f t="shared" si="0"/>
        <v>Дивиденд Экстрим</v>
      </c>
      <c r="D10" s="1" t="str">
        <f>IFERROR(VLOOKUP($A10,спр!$A$6:$B$9,2),"ГК АТ")</f>
        <v>Тула</v>
      </c>
      <c r="E10" s="1" t="s">
        <v>267</v>
      </c>
      <c r="F10" s="1">
        <v>14</v>
      </c>
    </row>
    <row r="11" spans="1:6" ht="22.5" x14ac:dyDescent="0.25">
      <c r="A11" s="7" t="s">
        <v>93</v>
      </c>
      <c r="B11" s="8">
        <v>510</v>
      </c>
      <c r="C11" s="14" t="str">
        <f t="shared" si="0"/>
        <v>Дивиденд Экстрим</v>
      </c>
      <c r="D11" s="1" t="str">
        <f>IFERROR(VLOOKUP($A11,спр!$A$6:$B$9,2),"ГК АТ")</f>
        <v>???</v>
      </c>
      <c r="E11" s="1" t="s">
        <v>267</v>
      </c>
      <c r="F11" s="1">
        <v>14</v>
      </c>
    </row>
    <row r="12" spans="1:6" x14ac:dyDescent="0.25">
      <c r="A12" s="4" t="s">
        <v>94</v>
      </c>
      <c r="B12" s="6">
        <v>1660</v>
      </c>
      <c r="C12" s="1" t="str">
        <f>INDEX(спр!$E$5:$F$141,MATCH('Факт отгузки'!A12,спр!$E$6:$E$141)+1,2)</f>
        <v>Дуал Голд</v>
      </c>
      <c r="D12" s="1" t="str">
        <f>IFERROR(VLOOKUP($A12,спр!$A$6:$B$9,2),"ГК АТ")</f>
        <v>ГК АТ</v>
      </c>
      <c r="E12" s="1" t="s">
        <v>267</v>
      </c>
      <c r="F12" s="1">
        <v>14</v>
      </c>
    </row>
    <row r="13" spans="1:6" x14ac:dyDescent="0.25">
      <c r="A13" s="7" t="s">
        <v>88</v>
      </c>
      <c r="B13" s="9">
        <v>1660</v>
      </c>
      <c r="C13" s="14" t="str">
        <f>C12</f>
        <v>Дуал Голд</v>
      </c>
      <c r="D13" s="1" t="str">
        <f>IFERROR(VLOOKUP($A13,спр!$A$6:$B$9,2),"ГК АТ")</f>
        <v>Курск</v>
      </c>
      <c r="E13" s="1" t="s">
        <v>267</v>
      </c>
      <c r="F13" s="1">
        <v>14</v>
      </c>
    </row>
    <row r="14" spans="1:6" x14ac:dyDescent="0.25">
      <c r="A14" s="4" t="s">
        <v>95</v>
      </c>
      <c r="B14" s="6">
        <v>2855</v>
      </c>
      <c r="C14" s="1" t="str">
        <f>INDEX(спр!$E$5:$F$141,MATCH('Факт отгузки'!A14,спр!$E$6:$E$141)+1,2)</f>
        <v>Инстиво</v>
      </c>
      <c r="D14" s="1" t="str">
        <f>IFERROR(VLOOKUP($A14,спр!$A$6:$B$9,2),"ГК АТ")</f>
        <v>ГК АТ</v>
      </c>
      <c r="E14" s="1" t="s">
        <v>267</v>
      </c>
      <c r="F14" s="1">
        <v>14</v>
      </c>
    </row>
    <row r="15" spans="1:6" x14ac:dyDescent="0.25">
      <c r="A15" s="7" t="s">
        <v>88</v>
      </c>
      <c r="B15" s="8">
        <v>670</v>
      </c>
      <c r="C15" s="14" t="str">
        <f>$C$14</f>
        <v>Инстиво</v>
      </c>
      <c r="D15" s="1" t="str">
        <f>IFERROR(VLOOKUP($A15,спр!$A$6:$B$9,2),"ГК АТ")</f>
        <v>Курск</v>
      </c>
      <c r="E15" s="1" t="s">
        <v>267</v>
      </c>
      <c r="F15" s="1">
        <v>14</v>
      </c>
    </row>
    <row r="16" spans="1:6" ht="22.5" x14ac:dyDescent="0.25">
      <c r="A16" s="7" t="s">
        <v>91</v>
      </c>
      <c r="B16" s="8">
        <v>300</v>
      </c>
      <c r="C16" s="14" t="str">
        <f t="shared" ref="C16:C18" si="1">$C$14</f>
        <v>Инстиво</v>
      </c>
      <c r="D16" s="1" t="str">
        <f>IFERROR(VLOOKUP($A16,спр!$A$6:$B$9,2),"ГК АТ")</f>
        <v>Тамбов</v>
      </c>
      <c r="E16" s="1" t="s">
        <v>267</v>
      </c>
      <c r="F16" s="1">
        <v>14</v>
      </c>
    </row>
    <row r="17" spans="1:6" x14ac:dyDescent="0.25">
      <c r="A17" s="7" t="s">
        <v>92</v>
      </c>
      <c r="B17" s="8">
        <v>500</v>
      </c>
      <c r="C17" s="14" t="str">
        <f t="shared" si="1"/>
        <v>Инстиво</v>
      </c>
      <c r="D17" s="1" t="str">
        <f>IFERROR(VLOOKUP($A17,спр!$A$6:$B$9,2),"ГК АТ")</f>
        <v>Тула</v>
      </c>
      <c r="E17" s="1" t="s">
        <v>267</v>
      </c>
      <c r="F17" s="1">
        <v>14</v>
      </c>
    </row>
    <row r="18" spans="1:6" ht="22.5" x14ac:dyDescent="0.25">
      <c r="A18" s="7" t="s">
        <v>93</v>
      </c>
      <c r="B18" s="9">
        <v>1385</v>
      </c>
      <c r="C18" s="14" t="str">
        <f t="shared" si="1"/>
        <v>Инстиво</v>
      </c>
      <c r="D18" s="1" t="str">
        <f>IFERROR(VLOOKUP($A18,спр!$A$6:$B$9,2),"ГК АТ")</f>
        <v>???</v>
      </c>
      <c r="E18" s="1" t="s">
        <v>267</v>
      </c>
      <c r="F18" s="1">
        <v>14</v>
      </c>
    </row>
    <row r="19" spans="1:6" ht="22.5" x14ac:dyDescent="0.25">
      <c r="A19" s="4" t="s">
        <v>96</v>
      </c>
      <c r="B19" s="5">
        <v>160</v>
      </c>
      <c r="C19" s="1" t="str">
        <f>INDEX(спр!$E$5:$F$141,MATCH('Факт отгузки'!A19,спр!$E$6:$E$141)+1,2)</f>
        <v>Иншур Перформ</v>
      </c>
      <c r="D19" s="1" t="str">
        <f>IFERROR(VLOOKUP($A19,спр!$A$6:$B$9,2),"ГК АТ")</f>
        <v>ГК АТ</v>
      </c>
      <c r="E19" s="1" t="s">
        <v>267</v>
      </c>
      <c r="F19" s="1">
        <v>14</v>
      </c>
    </row>
    <row r="20" spans="1:6" x14ac:dyDescent="0.25">
      <c r="A20" s="7" t="s">
        <v>88</v>
      </c>
      <c r="B20" s="8">
        <v>75</v>
      </c>
      <c r="C20" s="14" t="str">
        <f>$C$19</f>
        <v>Иншур Перформ</v>
      </c>
      <c r="D20" s="1" t="str">
        <f>IFERROR(VLOOKUP($A20,спр!$A$6:$B$9,2),"ГК АТ")</f>
        <v>Курск</v>
      </c>
      <c r="E20" s="1" t="s">
        <v>267</v>
      </c>
      <c r="F20" s="1">
        <v>14</v>
      </c>
    </row>
    <row r="21" spans="1:6" x14ac:dyDescent="0.25">
      <c r="A21" s="7" t="s">
        <v>92</v>
      </c>
      <c r="B21" s="8">
        <v>40</v>
      </c>
      <c r="C21" s="14" t="str">
        <f t="shared" ref="C21:C22" si="2">$C$19</f>
        <v>Иншур Перформ</v>
      </c>
      <c r="D21" s="1" t="str">
        <f>IFERROR(VLOOKUP($A21,спр!$A$6:$B$9,2),"ГК АТ")</f>
        <v>Тула</v>
      </c>
      <c r="E21" s="1" t="s">
        <v>267</v>
      </c>
      <c r="F21" s="1">
        <v>14</v>
      </c>
    </row>
    <row r="22" spans="1:6" ht="22.5" x14ac:dyDescent="0.25">
      <c r="A22" s="7" t="s">
        <v>93</v>
      </c>
      <c r="B22" s="8">
        <v>45</v>
      </c>
      <c r="C22" s="14" t="str">
        <f t="shared" si="2"/>
        <v>Иншур Перформ</v>
      </c>
      <c r="D22" s="1" t="str">
        <f>IFERROR(VLOOKUP($A22,спр!$A$6:$B$9,2),"ГК АТ")</f>
        <v>???</v>
      </c>
      <c r="E22" s="1" t="s">
        <v>267</v>
      </c>
      <c r="F22" s="1">
        <v>14</v>
      </c>
    </row>
    <row r="23" spans="1:6" x14ac:dyDescent="0.25">
      <c r="A23" s="4" t="s">
        <v>97</v>
      </c>
      <c r="B23" s="5">
        <v>60</v>
      </c>
      <c r="C23" s="1" t="str">
        <f>INDEX(спр!$E$5:$F$141,MATCH('Факт отгузки'!A23,спр!$E$6:$E$141)+1,2)</f>
        <v>Карате Зеон</v>
      </c>
      <c r="D23" s="1" t="str">
        <f>IFERROR(VLOOKUP($A23,спр!$A$6:$B$9,2),"ГК АТ")</f>
        <v>ГК АТ</v>
      </c>
      <c r="E23" s="1" t="s">
        <v>267</v>
      </c>
      <c r="F23" s="1">
        <v>14</v>
      </c>
    </row>
    <row r="24" spans="1:6" x14ac:dyDescent="0.25">
      <c r="A24" s="7" t="s">
        <v>88</v>
      </c>
      <c r="B24" s="8">
        <v>60</v>
      </c>
      <c r="C24" s="14" t="str">
        <f>C23</f>
        <v>Карате Зеон</v>
      </c>
      <c r="D24" s="1" t="str">
        <f>IFERROR(VLOOKUP($A24,спр!$A$6:$B$9,2),"ГК АТ")</f>
        <v>Курск</v>
      </c>
      <c r="E24" s="1" t="s">
        <v>267</v>
      </c>
      <c r="F24" s="1">
        <v>14</v>
      </c>
    </row>
    <row r="25" spans="1:6" ht="22.5" x14ac:dyDescent="0.25">
      <c r="A25" s="4" t="s">
        <v>98</v>
      </c>
      <c r="B25" s="6">
        <v>4690</v>
      </c>
      <c r="C25" s="1" t="str">
        <f>INDEX(спр!$E$5:$F$141,MATCH('Факт отгузки'!A25,спр!$E$6:$E$141)+1,2)</f>
        <v>Максим Экстрим</v>
      </c>
      <c r="D25" s="15" t="str">
        <f>IFERROR(VLOOKUP($A25,спр!$A$6:$B$9,2),"ГК АТ")</f>
        <v>Курск</v>
      </c>
      <c r="E25" s="1" t="s">
        <v>267</v>
      </c>
      <c r="F25" s="1">
        <v>14</v>
      </c>
    </row>
    <row r="26" spans="1:6" x14ac:dyDescent="0.25">
      <c r="A26" s="7" t="s">
        <v>88</v>
      </c>
      <c r="B26" s="9">
        <v>1290</v>
      </c>
      <c r="C26" s="14" t="str">
        <f>$C$25</f>
        <v>Максим Экстрим</v>
      </c>
      <c r="D26" s="1" t="str">
        <f>IFERROR(VLOOKUP($A26,спр!$A$6:$B$9,2),"ГК АТ")</f>
        <v>Курск</v>
      </c>
      <c r="E26" s="1" t="s">
        <v>267</v>
      </c>
      <c r="F26" s="1">
        <v>14</v>
      </c>
    </row>
    <row r="27" spans="1:6" ht="22.5" x14ac:dyDescent="0.25">
      <c r="A27" s="7" t="s">
        <v>91</v>
      </c>
      <c r="B27" s="8">
        <v>310</v>
      </c>
      <c r="C27" s="14" t="str">
        <f t="shared" ref="C27:C29" si="3">$C$25</f>
        <v>Максим Экстрим</v>
      </c>
      <c r="D27" s="1" t="str">
        <f>IFERROR(VLOOKUP($A27,спр!$A$6:$B$9,2),"ГК АТ")</f>
        <v>Тамбов</v>
      </c>
      <c r="E27" s="1" t="s">
        <v>267</v>
      </c>
      <c r="F27" s="1">
        <v>14</v>
      </c>
    </row>
    <row r="28" spans="1:6" x14ac:dyDescent="0.25">
      <c r="A28" s="7" t="s">
        <v>92</v>
      </c>
      <c r="B28" s="8">
        <v>700</v>
      </c>
      <c r="C28" s="14" t="str">
        <f t="shared" si="3"/>
        <v>Максим Экстрим</v>
      </c>
      <c r="D28" s="1" t="str">
        <f>IFERROR(VLOOKUP($A28,спр!$A$6:$B$9,2),"ГК АТ")</f>
        <v>Тула</v>
      </c>
      <c r="E28" s="1" t="s">
        <v>267</v>
      </c>
      <c r="F28" s="1">
        <v>14</v>
      </c>
    </row>
    <row r="29" spans="1:6" ht="22.5" x14ac:dyDescent="0.25">
      <c r="A29" s="7" t="s">
        <v>93</v>
      </c>
      <c r="B29" s="9">
        <v>2390</v>
      </c>
      <c r="C29" s="14" t="str">
        <f t="shared" si="3"/>
        <v>Максим Экстрим</v>
      </c>
      <c r="D29" s="1" t="str">
        <f>IFERROR(VLOOKUP($A29,спр!$A$6:$B$9,2),"ГК АТ")</f>
        <v>???</v>
      </c>
      <c r="E29" s="1" t="s">
        <v>267</v>
      </c>
      <c r="F29" s="1">
        <v>14</v>
      </c>
    </row>
    <row r="30" spans="1:6" ht="22.5" x14ac:dyDescent="0.25">
      <c r="A30" s="4" t="s">
        <v>81</v>
      </c>
      <c r="B30" s="5">
        <v>870</v>
      </c>
      <c r="C30" s="1" t="str">
        <f>INDEX(спр!$E$5:$F$141,MATCH('Факт отгузки'!A30,спр!$E$6:$E$141)+1,2)</f>
        <v>Максифол Радифарм</v>
      </c>
      <c r="D30" s="15" t="str">
        <f>IFERROR(VLOOKUP($A30,спр!$A$6:$B$9,2),"ГК АТ")</f>
        <v>Курск</v>
      </c>
      <c r="E30" s="1" t="s">
        <v>267</v>
      </c>
      <c r="F30" s="1">
        <v>14</v>
      </c>
    </row>
    <row r="31" spans="1:6" x14ac:dyDescent="0.25">
      <c r="A31" s="7" t="s">
        <v>88</v>
      </c>
      <c r="B31" s="8">
        <v>260</v>
      </c>
      <c r="C31" s="14" t="str">
        <f>$C$30</f>
        <v>Максифол Радифарм</v>
      </c>
      <c r="D31" s="1" t="str">
        <f>IFERROR(VLOOKUP($A31,спр!$A$6:$B$9,2),"ГК АТ")</f>
        <v>Курск</v>
      </c>
      <c r="E31" s="1" t="s">
        <v>267</v>
      </c>
      <c r="F31" s="1">
        <v>14</v>
      </c>
    </row>
    <row r="32" spans="1:6" x14ac:dyDescent="0.25">
      <c r="A32" s="7" t="s">
        <v>92</v>
      </c>
      <c r="B32" s="8">
        <v>85</v>
      </c>
      <c r="C32" s="14" t="str">
        <f t="shared" ref="C32:C33" si="4">$C$30</f>
        <v>Максифол Радифарм</v>
      </c>
      <c r="D32" s="1" t="str">
        <f>IFERROR(VLOOKUP($A32,спр!$A$6:$B$9,2),"ГК АТ")</f>
        <v>Тула</v>
      </c>
      <c r="E32" s="1" t="s">
        <v>267</v>
      </c>
      <c r="F32" s="1">
        <v>14</v>
      </c>
    </row>
    <row r="33" spans="1:6" ht="22.5" x14ac:dyDescent="0.25">
      <c r="A33" s="7" t="s">
        <v>93</v>
      </c>
      <c r="B33" s="8">
        <v>525</v>
      </c>
      <c r="C33" s="14" t="str">
        <f t="shared" si="4"/>
        <v>Максифол Радифарм</v>
      </c>
      <c r="D33" s="1" t="str">
        <f>IFERROR(VLOOKUP($A33,спр!$A$6:$B$9,2),"ГК АТ")</f>
        <v>???</v>
      </c>
      <c r="E33" s="1" t="s">
        <v>267</v>
      </c>
      <c r="F33" s="1">
        <v>14</v>
      </c>
    </row>
    <row r="34" spans="1:6" x14ac:dyDescent="0.25">
      <c r="A34" s="4" t="s">
        <v>99</v>
      </c>
      <c r="B34" s="6">
        <v>1910</v>
      </c>
      <c r="C34" s="1" t="str">
        <f>INDEX(спр!$E$5:$F$141,MATCH('Факт отгузки'!A34,спр!$E$6:$E$141)+1,2)</f>
        <v>Пикус</v>
      </c>
      <c r="D34" s="15" t="str">
        <f>IFERROR(VLOOKUP($A34,спр!$A$6:$B$9,2),"ГК АТ")</f>
        <v>Курск</v>
      </c>
      <c r="E34" s="1" t="s">
        <v>267</v>
      </c>
      <c r="F34" s="1">
        <v>14</v>
      </c>
    </row>
    <row r="35" spans="1:6" x14ac:dyDescent="0.25">
      <c r="A35" s="7" t="s">
        <v>88</v>
      </c>
      <c r="B35" s="8">
        <v>265</v>
      </c>
      <c r="C35" s="14" t="str">
        <f>$C$34</f>
        <v>Пикус</v>
      </c>
      <c r="D35" s="1" t="str">
        <f>IFERROR(VLOOKUP($A35,спр!$A$6:$B$9,2),"ГК АТ")</f>
        <v>Курск</v>
      </c>
      <c r="E35" s="1" t="s">
        <v>267</v>
      </c>
      <c r="F35" s="1">
        <v>14</v>
      </c>
    </row>
    <row r="36" spans="1:6" ht="22.5" x14ac:dyDescent="0.25">
      <c r="A36" s="7" t="s">
        <v>91</v>
      </c>
      <c r="B36" s="8">
        <v>530</v>
      </c>
      <c r="C36" s="14" t="str">
        <f t="shared" ref="C36:C38" si="5">$C$34</f>
        <v>Пикус</v>
      </c>
      <c r="D36" s="1" t="str">
        <f>IFERROR(VLOOKUP($A36,спр!$A$6:$B$9,2),"ГК АТ")</f>
        <v>Тамбов</v>
      </c>
      <c r="E36" s="1" t="s">
        <v>267</v>
      </c>
      <c r="F36" s="1">
        <v>14</v>
      </c>
    </row>
    <row r="37" spans="1:6" x14ac:dyDescent="0.25">
      <c r="A37" s="7" t="s">
        <v>92</v>
      </c>
      <c r="B37" s="8">
        <v>330</v>
      </c>
      <c r="C37" s="14" t="str">
        <f t="shared" si="5"/>
        <v>Пикус</v>
      </c>
      <c r="D37" s="1" t="str">
        <f>IFERROR(VLOOKUP($A37,спр!$A$6:$B$9,2),"ГК АТ")</f>
        <v>Тула</v>
      </c>
      <c r="E37" s="1" t="s">
        <v>267</v>
      </c>
      <c r="F37" s="1">
        <v>14</v>
      </c>
    </row>
    <row r="38" spans="1:6" ht="22.5" x14ac:dyDescent="0.25">
      <c r="A38" s="7" t="s">
        <v>93</v>
      </c>
      <c r="B38" s="8">
        <v>785</v>
      </c>
      <c r="C38" s="14" t="str">
        <f t="shared" si="5"/>
        <v>Пикус</v>
      </c>
      <c r="D38" s="1" t="str">
        <f>IFERROR(VLOOKUP($A38,спр!$A$6:$B$9,2),"ГК АТ")</f>
        <v>???</v>
      </c>
      <c r="E38" s="1" t="s">
        <v>267</v>
      </c>
      <c r="F38" s="1">
        <v>14</v>
      </c>
    </row>
    <row r="39" spans="1:6" x14ac:dyDescent="0.25">
      <c r="A39" s="4" t="s">
        <v>100</v>
      </c>
      <c r="B39" s="6">
        <v>1625</v>
      </c>
      <c r="C39" s="1" t="str">
        <f>INDEX(спр!$E$5:$F$141,MATCH('Факт отгузки'!A39,спр!$E$6:$E$141)+1,2)</f>
        <v>Стингер Трио</v>
      </c>
      <c r="D39" s="15" t="str">
        <f>VLOOKUP($A39,спр!$A$6:$B$9,2)</f>
        <v>Тамбов</v>
      </c>
      <c r="E39" s="1" t="s">
        <v>267</v>
      </c>
      <c r="F39" s="1">
        <v>14</v>
      </c>
    </row>
    <row r="40" spans="1:6" x14ac:dyDescent="0.25">
      <c r="A40" s="7" t="s">
        <v>88</v>
      </c>
      <c r="B40" s="8">
        <v>205</v>
      </c>
      <c r="C40" s="14" t="str">
        <f>$C$39</f>
        <v>Стингер Трио</v>
      </c>
      <c r="D40" s="1" t="str">
        <f>VLOOKUP($A40,спр!$A$6:$B$9,2)</f>
        <v>Курск</v>
      </c>
      <c r="E40" s="1" t="s">
        <v>267</v>
      </c>
      <c r="F40" s="1">
        <v>14</v>
      </c>
    </row>
    <row r="41" spans="1:6" ht="22.5" x14ac:dyDescent="0.25">
      <c r="A41" s="7" t="s">
        <v>91</v>
      </c>
      <c r="B41" s="8">
        <v>415</v>
      </c>
      <c r="C41" s="14" t="str">
        <f t="shared" ref="C41:C43" si="6">$C$39</f>
        <v>Стингер Трио</v>
      </c>
      <c r="D41" s="1" t="str">
        <f>VLOOKUP($A41,спр!$A$6:$B$9,2)</f>
        <v>Тамбов</v>
      </c>
      <c r="E41" s="1" t="s">
        <v>267</v>
      </c>
      <c r="F41" s="1">
        <v>14</v>
      </c>
    </row>
    <row r="42" spans="1:6" x14ac:dyDescent="0.25">
      <c r="A42" s="7" t="s">
        <v>92</v>
      </c>
      <c r="B42" s="8">
        <v>390</v>
      </c>
      <c r="C42" s="14" t="str">
        <f t="shared" si="6"/>
        <v>Стингер Трио</v>
      </c>
      <c r="D42" s="1" t="str">
        <f>VLOOKUP($A42,спр!$A$6:$B$9,2)</f>
        <v>Тула</v>
      </c>
      <c r="E42" s="1" t="s">
        <v>267</v>
      </c>
      <c r="F42" s="1">
        <v>14</v>
      </c>
    </row>
    <row r="43" spans="1:6" ht="15" customHeight="1" x14ac:dyDescent="0.25">
      <c r="A43" s="7" t="s">
        <v>93</v>
      </c>
      <c r="B43" s="8">
        <v>615</v>
      </c>
      <c r="C43" s="14" t="str">
        <f t="shared" si="6"/>
        <v>Стингер Трио</v>
      </c>
      <c r="D43" s="1" t="str">
        <f>VLOOKUP($A43,спр!$A$6:$B$9,2)</f>
        <v>???</v>
      </c>
      <c r="E43" s="1" t="s">
        <v>267</v>
      </c>
      <c r="F43" s="1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</vt:lpstr>
      <vt:lpstr>Факт отгузки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Alexey Minashkin</cp:lastModifiedBy>
  <cp:lastPrinted>2016-04-04T15:06:08Z</cp:lastPrinted>
  <dcterms:created xsi:type="dcterms:W3CDTF">2015-12-25T08:45:26Z</dcterms:created>
  <dcterms:modified xsi:type="dcterms:W3CDTF">2016-04-11T08:42:13Z</dcterms:modified>
</cp:coreProperties>
</file>