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7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<sst xmlns="http://schemas.openxmlformats.org/spreadsheetml/2006/main" count="31" uniqueCount="31">
  <si>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Стандартная небольшая Газель</t>
  </si>
  <si>
    <r>
      <t>Доп. час</t>
    </r>
    <r>
      <rPr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500 руб</t>
    </r>
    <r>
      <rPr>
        <sz val="12"/>
        <color indexed="8"/>
        <rFont val="Calibri"/>
        <family val="2"/>
      </rPr>
      <t>.</t>
    </r>
  </si>
  <si>
    <t>Расстояние</t>
  </si>
  <si>
    <t>М-100 (В-7,5)</t>
  </si>
  <si>
    <t>М-150 (В-10)</t>
  </si>
  <si>
    <t>М-200 (В-15)</t>
  </si>
  <si>
    <t>М-250 (В-20)</t>
  </si>
  <si>
    <t>М-300 (В-22.5)</t>
  </si>
  <si>
    <t>М-350 (В-25)</t>
  </si>
  <si>
    <t>М-400 (В-30)</t>
  </si>
  <si>
    <t>М-450 (В-35)</t>
  </si>
  <si>
    <t>М-500 (В-40)</t>
  </si>
  <si>
    <t>РАССТОЯНИЕ от завода д. Саларьево (Москва)</t>
  </si>
  <si>
    <t>договорная</t>
  </si>
  <si>
    <t>Цена за 1 м3 с доставкой</t>
  </si>
  <si>
    <t>невозможно доставить</t>
  </si>
  <si>
    <t>Ваша кубатура</t>
  </si>
  <si>
    <t>Общая сумма за бетон</t>
  </si>
  <si>
    <t>Цена за 1 м3 без доставки</t>
  </si>
  <si>
    <t>км. от завода, наш завод находится в д. Саларьево, Киевское шоссе 3 км. от МКАД</t>
  </si>
  <si>
    <t>СКИДКА при заказе более 50 м3 = 5 %</t>
  </si>
  <si>
    <t>МАРКА ТОВАРНОГО БЕТОНА</t>
  </si>
  <si>
    <t>70 - 100 км</t>
  </si>
  <si>
    <t>100 - выше, км</t>
  </si>
  <si>
    <t>5-10, км</t>
  </si>
  <si>
    <t>0-5, км</t>
  </si>
  <si>
    <t>10-20, км</t>
  </si>
  <si>
    <t>20-30, км</t>
  </si>
  <si>
    <t>30-40, км</t>
  </si>
  <si>
    <t>40-50, км</t>
  </si>
  <si>
    <t>51-60, км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</si>
</sst>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6"/>
      <color indexed="10"/>
      <name val="Calibri"/>
      <family val="2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6"/>
      <color rgb="FFFF0000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  <font>
      <sz val="20"/>
      <color theme="1"/>
      <name val="Calibri"/>
      <family val="2"/>
    </font>
    <font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top" wrapText="1"/>
    </xf>
    <xf numFmtId="0" fontId="42" fillId="33" borderId="11" xfId="0" applyFont="1" applyFill="1" applyBorder="1" applyAlignment="1">
      <alignment horizontal="center" vertical="center"/>
    </xf>
    <xf numFmtId="0" fontId="43" fillId="0" borderId="12" xfId="0" applyFont="1" applyBorder="1" applyAlignment="1">
      <alignment wrapText="1"/>
    </xf>
    <xf numFmtId="49" fontId="0" fillId="0" borderId="11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44" fillId="0" borderId="11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0" fillId="0" borderId="18" xfId="0" applyNumberForma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8" xfId="0" applyNumberFormat="1" applyBorder="1" applyAlignment="1">
      <alignment vertical="center"/>
    </xf>
    <xf numFmtId="164" fontId="0" fillId="0" borderId="11" xfId="0" applyNumberFormat="1" applyBorder="1" applyAlignment="1">
      <alignment vertical="center"/>
    </xf>
    <xf numFmtId="164" fontId="0" fillId="0" borderId="13" xfId="0" applyNumberFormat="1" applyBorder="1" applyAlignment="1">
      <alignment vertical="center"/>
    </xf>
    <xf numFmtId="164" fontId="0" fillId="0" borderId="24" xfId="0" applyNumberFormat="1" applyBorder="1" applyAlignment="1">
      <alignment horizontal="center" vertical="center"/>
    </xf>
    <xf numFmtId="164" fontId="0" fillId="0" borderId="24" xfId="0" applyNumberFormat="1" applyBorder="1" applyAlignment="1">
      <alignment vertical="center"/>
    </xf>
    <xf numFmtId="164" fontId="0" fillId="0" borderId="25" xfId="0" applyNumberFormat="1" applyBorder="1" applyAlignment="1">
      <alignment vertical="center"/>
    </xf>
    <xf numFmtId="0" fontId="32" fillId="34" borderId="22" xfId="0" applyFont="1" applyFill="1" applyBorder="1" applyAlignment="1">
      <alignment horizontal="center" vertical="center"/>
    </xf>
    <xf numFmtId="164" fontId="0" fillId="34" borderId="11" xfId="0" applyNumberFormat="1" applyFill="1" applyBorder="1" applyAlignment="1">
      <alignment horizontal="center" vertical="center"/>
    </xf>
    <xf numFmtId="164" fontId="0" fillId="34" borderId="18" xfId="0" applyNumberFormat="1" applyFill="1" applyBorder="1" applyAlignment="1">
      <alignment vertical="center"/>
    </xf>
    <xf numFmtId="164" fontId="0" fillId="34" borderId="11" xfId="0" applyNumberFormat="1" applyFill="1" applyBorder="1" applyAlignment="1">
      <alignment vertical="center"/>
    </xf>
    <xf numFmtId="164" fontId="0" fillId="34" borderId="13" xfId="0" applyNumberFormat="1" applyFill="1" applyBorder="1" applyAlignment="1">
      <alignment vertical="center"/>
    </xf>
    <xf numFmtId="165" fontId="44" fillId="34" borderId="11" xfId="0" applyNumberFormat="1" applyFont="1" applyFill="1" applyBorder="1" applyAlignment="1">
      <alignment horizontal="center" vertical="center"/>
    </xf>
    <xf numFmtId="165" fontId="44" fillId="0" borderId="11" xfId="0" applyNumberFormat="1" applyFont="1" applyFill="1" applyBorder="1" applyAlignment="1">
      <alignment horizontal="center" vertical="center"/>
    </xf>
    <xf numFmtId="165" fontId="44" fillId="0" borderId="24" xfId="0" applyNumberFormat="1" applyFont="1" applyFill="1" applyBorder="1" applyAlignment="1">
      <alignment horizontal="center" vertical="center"/>
    </xf>
    <xf numFmtId="0" fontId="43" fillId="0" borderId="0" xfId="0" applyFont="1" applyBorder="1" applyAlignment="1">
      <alignment wrapText="1"/>
    </xf>
    <xf numFmtId="0" fontId="43" fillId="0" borderId="0" xfId="0" applyFont="1" applyBorder="1" applyAlignment="1">
      <alignment horizontal="center" vertical="top" wrapText="1"/>
    </xf>
    <xf numFmtId="0" fontId="41" fillId="0" borderId="0" xfId="0" applyFont="1" applyBorder="1" applyAlignment="1">
      <alignment horizontal="center" vertical="top" wrapText="1"/>
    </xf>
    <xf numFmtId="0" fontId="45" fillId="0" borderId="0" xfId="0" applyFont="1" applyAlignment="1">
      <alignment horizont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165" fontId="44" fillId="0" borderId="0" xfId="0" applyNumberFormat="1" applyFont="1" applyFill="1" applyBorder="1" applyAlignment="1">
      <alignment horizontal="center" vertical="center"/>
    </xf>
    <xf numFmtId="165" fontId="44" fillId="0" borderId="20" xfId="0" applyNumberFormat="1" applyFont="1" applyFill="1" applyBorder="1" applyAlignment="1">
      <alignment horizontal="right" vertical="center"/>
    </xf>
    <xf numFmtId="165" fontId="44" fillId="34" borderId="20" xfId="0" applyNumberFormat="1" applyFont="1" applyFill="1" applyBorder="1" applyAlignment="1">
      <alignment horizontal="right" vertical="center"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0" fontId="43" fillId="0" borderId="28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44" fillId="0" borderId="29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165" fontId="44" fillId="0" borderId="32" xfId="0" applyNumberFormat="1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0" fillId="0" borderId="3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/>
    </xf>
    <xf numFmtId="0" fontId="41" fillId="0" borderId="0" xfId="0" applyFont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164" fontId="0" fillId="0" borderId="18" xfId="0" applyNumberFormat="1" applyFill="1" applyBorder="1" applyAlignment="1">
      <alignment vertical="center"/>
    </xf>
    <xf numFmtId="164" fontId="0" fillId="0" borderId="24" xfId="0" applyNumberFormat="1" applyFill="1" applyBorder="1" applyAlignment="1">
      <alignment vertical="center"/>
    </xf>
    <xf numFmtId="164" fontId="0" fillId="0" borderId="42" xfId="0" applyNumberFormat="1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workbookViewId="0" topLeftCell="A2">
      <selection activeCell="M14" sqref="M14"/>
    </sheetView>
  </sheetViews>
  <sheetFormatPr defaultColWidth="9.140625" defaultRowHeight="15"/>
  <cols>
    <col min="1" max="1" width="27.57421875" style="0" customWidth="1"/>
    <col min="2" max="2" width="12.57421875" style="0" customWidth="1"/>
    <col min="3" max="3" width="7.140625" style="0" bestFit="1" customWidth="1"/>
    <col min="4" max="4" width="9.57421875" style="0" customWidth="1"/>
    <col min="5" max="7" width="9.140625" style="0" bestFit="1" customWidth="1"/>
    <col min="8" max="8" width="9.140625" style="0" customWidth="1"/>
    <col min="9" max="9" width="9.140625" style="0" bestFit="1" customWidth="1"/>
    <col min="10" max="10" width="11.57421875" style="0" customWidth="1"/>
    <col min="11" max="11" width="22.421875" style="0" bestFit="1" customWidth="1"/>
    <col min="12" max="12" width="31.421875" style="0" bestFit="1" customWidth="1"/>
    <col min="13" max="13" width="9.140625" style="0" bestFit="1" customWidth="1"/>
    <col min="14" max="14" width="27.140625" style="0" customWidth="1"/>
    <col min="15" max="15" width="14.57421875" style="0" bestFit="1" customWidth="1"/>
    <col min="16" max="16" width="7.28125" style="0" customWidth="1"/>
  </cols>
  <sheetData>
    <row r="1" spans="1:4" ht="16.5" customHeight="1" hidden="1" thickBot="1">
      <c r="A1" s="3"/>
      <c r="B1" s="46" t="s">
        <v>0</v>
      </c>
      <c r="C1" s="47"/>
      <c r="D1" s="1" t="s">
        <v>1</v>
      </c>
    </row>
    <row r="2" spans="1:4" ht="16.5" customHeight="1">
      <c r="A2" s="35"/>
      <c r="B2" s="36"/>
      <c r="C2" s="36"/>
      <c r="D2" s="37"/>
    </row>
    <row r="3" spans="1:4" ht="16.5" customHeight="1">
      <c r="A3" s="35"/>
      <c r="B3" s="36"/>
      <c r="C3" s="36"/>
      <c r="D3" s="68"/>
    </row>
    <row r="4" spans="1:4" ht="16.5" customHeight="1">
      <c r="A4" s="35"/>
      <c r="B4" s="36"/>
      <c r="C4" s="36"/>
      <c r="D4" s="68"/>
    </row>
    <row r="5" ht="15">
      <c r="D5" s="69"/>
    </row>
    <row r="6" spans="1:12" ht="26.25">
      <c r="A6" s="38" t="s">
        <v>2</v>
      </c>
      <c r="B6" s="2">
        <v>50</v>
      </c>
      <c r="D6" s="70"/>
      <c r="L6" t="s">
        <v>19</v>
      </c>
    </row>
    <row r="7" ht="15">
      <c r="D7" s="70"/>
    </row>
    <row r="8" ht="15.75" thickBot="1">
      <c r="D8" s="70"/>
    </row>
    <row r="9" spans="2:16" ht="35.25" customHeight="1" thickBot="1">
      <c r="B9" s="15" t="s">
        <v>18</v>
      </c>
      <c r="C9" s="64" t="s">
        <v>12</v>
      </c>
      <c r="D9" s="65"/>
      <c r="E9" s="65"/>
      <c r="F9" s="65"/>
      <c r="G9" s="65"/>
      <c r="H9" s="65"/>
      <c r="I9" s="65"/>
      <c r="J9" s="65"/>
      <c r="K9" s="66"/>
      <c r="L9" s="39" t="s">
        <v>14</v>
      </c>
      <c r="M9" s="39" t="s">
        <v>16</v>
      </c>
      <c r="N9" s="40" t="s">
        <v>17</v>
      </c>
      <c r="O9" s="54"/>
      <c r="P9" s="55"/>
    </row>
    <row r="10" spans="1:14" ht="21">
      <c r="A10" s="15"/>
      <c r="B10" s="5"/>
      <c r="C10" s="14" t="s">
        <v>25</v>
      </c>
      <c r="D10" s="4" t="s">
        <v>24</v>
      </c>
      <c r="E10" s="5" t="s">
        <v>26</v>
      </c>
      <c r="F10" s="6" t="s">
        <v>27</v>
      </c>
      <c r="G10" s="56" t="s">
        <v>28</v>
      </c>
      <c r="H10" s="60" t="s">
        <v>29</v>
      </c>
      <c r="I10" s="6" t="s">
        <v>30</v>
      </c>
      <c r="J10" s="60" t="s">
        <v>22</v>
      </c>
      <c r="K10" s="56" t="s">
        <v>23</v>
      </c>
      <c r="L10" s="10"/>
      <c r="M10" s="9"/>
      <c r="N10" s="16"/>
    </row>
    <row r="11" spans="1:14" ht="15">
      <c r="A11" s="57" t="s">
        <v>21</v>
      </c>
      <c r="B11" s="11"/>
      <c r="C11" s="61">
        <v>300</v>
      </c>
      <c r="D11" s="61">
        <v>350</v>
      </c>
      <c r="E11" s="61">
        <v>450</v>
      </c>
      <c r="F11" s="61">
        <v>500</v>
      </c>
      <c r="G11" s="62">
        <v>550</v>
      </c>
      <c r="H11" s="63">
        <v>650</v>
      </c>
      <c r="I11" s="67">
        <v>750</v>
      </c>
      <c r="J11" s="7" t="s">
        <v>13</v>
      </c>
      <c r="K11" s="7" t="s">
        <v>15</v>
      </c>
      <c r="L11" s="11"/>
      <c r="M11" s="13"/>
      <c r="N11" s="17"/>
    </row>
    <row r="12" spans="1:14" ht="15">
      <c r="A12" s="58"/>
      <c r="B12" s="13"/>
      <c r="C12" s="7"/>
      <c r="D12" s="7"/>
      <c r="E12" s="7"/>
      <c r="F12" s="7"/>
      <c r="G12" s="7"/>
      <c r="H12" s="7"/>
      <c r="I12" s="7"/>
      <c r="J12" s="7"/>
      <c r="K12" s="7"/>
      <c r="L12" s="13"/>
      <c r="M12" s="13"/>
      <c r="N12" s="17"/>
    </row>
    <row r="13" spans="1:14" ht="15">
      <c r="A13" s="59"/>
      <c r="B13" s="12"/>
      <c r="C13" s="8"/>
      <c r="D13" s="8"/>
      <c r="E13" s="8"/>
      <c r="F13" s="8"/>
      <c r="G13" s="7"/>
      <c r="H13" s="7"/>
      <c r="I13" s="8"/>
      <c r="J13" s="7"/>
      <c r="K13" s="7"/>
      <c r="L13" s="12"/>
      <c r="M13" s="13"/>
      <c r="N13" s="17"/>
    </row>
    <row r="14" spans="1:15" ht="21">
      <c r="A14" s="18" t="s">
        <v>3</v>
      </c>
      <c r="B14" s="20">
        <v>2900</v>
      </c>
      <c r="C14" s="21">
        <f>$B$14+C11</f>
        <v>3200</v>
      </c>
      <c r="D14" s="21">
        <f aca="true" t="shared" si="0" ref="D14:I14">$B$14+D11</f>
        <v>3250</v>
      </c>
      <c r="E14" s="21">
        <f t="shared" si="0"/>
        <v>3350</v>
      </c>
      <c r="F14" s="21">
        <f t="shared" si="0"/>
        <v>3400</v>
      </c>
      <c r="G14" s="21">
        <f t="shared" si="0"/>
        <v>3450</v>
      </c>
      <c r="H14" s="21">
        <f t="shared" si="0"/>
        <v>3550</v>
      </c>
      <c r="I14" s="21">
        <f t="shared" si="0"/>
        <v>3650</v>
      </c>
      <c r="J14" s="23" t="str">
        <f>$J$11</f>
        <v>договорная</v>
      </c>
      <c r="K14" s="22" t="str">
        <f>$K$11</f>
        <v>невозможно доставить</v>
      </c>
      <c r="L14" s="33">
        <f>IF($B$6&gt;100,(K14),LOOKUP($B$6,{0,6,11,21,31,41,51,61},C14:I14))</f>
        <v>3550</v>
      </c>
      <c r="M14" s="2"/>
      <c r="N14" s="42">
        <f aca="true" t="shared" si="1" ref="N14:N22">IF(M14&gt;49,((L14*0.95)*M14),M14*L14)</f>
        <v>0</v>
      </c>
      <c r="O14" s="41"/>
    </row>
    <row r="15" spans="1:14" ht="21">
      <c r="A15" s="27" t="s">
        <v>4</v>
      </c>
      <c r="B15" s="28">
        <v>3000</v>
      </c>
      <c r="C15" s="29">
        <f>$B$15+C11</f>
        <v>3300</v>
      </c>
      <c r="D15" s="29">
        <f aca="true" t="shared" si="2" ref="D15:I15">$B$15+D11</f>
        <v>3350</v>
      </c>
      <c r="E15" s="29">
        <f t="shared" si="2"/>
        <v>3450</v>
      </c>
      <c r="F15" s="29">
        <f t="shared" si="2"/>
        <v>3500</v>
      </c>
      <c r="G15" s="29">
        <f t="shared" si="2"/>
        <v>3550</v>
      </c>
      <c r="H15" s="29">
        <f t="shared" si="2"/>
        <v>3650</v>
      </c>
      <c r="I15" s="29">
        <f t="shared" si="2"/>
        <v>3750</v>
      </c>
      <c r="J15" s="31" t="str">
        <f aca="true" t="shared" si="3" ref="J15:J22">$J$11</f>
        <v>договорная</v>
      </c>
      <c r="K15" s="30" t="str">
        <f aca="true" t="shared" si="4" ref="K15:K22">$K$11</f>
        <v>невозможно доставить</v>
      </c>
      <c r="L15" s="32">
        <f>IF($B$6&gt;100,(K15),LOOKUP($B$6,{0,6,11,21,31,41,51,61},C15:I15))</f>
        <v>3650</v>
      </c>
      <c r="M15" s="2"/>
      <c r="N15" s="43">
        <f t="shared" si="1"/>
        <v>0</v>
      </c>
    </row>
    <row r="16" spans="1:14" ht="21">
      <c r="A16" s="18" t="s">
        <v>5</v>
      </c>
      <c r="B16" s="20">
        <v>3050</v>
      </c>
      <c r="C16" s="21">
        <f>$B$16+C11</f>
        <v>3350</v>
      </c>
      <c r="D16" s="21">
        <f aca="true" t="shared" si="5" ref="D16:I16">$B$16+D11</f>
        <v>3400</v>
      </c>
      <c r="E16" s="21">
        <f t="shared" si="5"/>
        <v>3500</v>
      </c>
      <c r="F16" s="21">
        <f t="shared" si="5"/>
        <v>3550</v>
      </c>
      <c r="G16" s="21">
        <f t="shared" si="5"/>
        <v>3600</v>
      </c>
      <c r="H16" s="21">
        <f t="shared" si="5"/>
        <v>3700</v>
      </c>
      <c r="I16" s="21">
        <f t="shared" si="5"/>
        <v>3800</v>
      </c>
      <c r="J16" s="23" t="str">
        <f t="shared" si="3"/>
        <v>договорная</v>
      </c>
      <c r="K16" s="22" t="str">
        <f t="shared" si="4"/>
        <v>невозможно доставить</v>
      </c>
      <c r="L16" s="33">
        <f>IF($B$6&gt;100,(K16),LOOKUP($B$6,{0,6,11,21,31,41,51,61},C16:I16))</f>
        <v>3700</v>
      </c>
      <c r="M16" s="2"/>
      <c r="N16" s="42">
        <f t="shared" si="1"/>
        <v>0</v>
      </c>
    </row>
    <row r="17" spans="1:14" ht="21">
      <c r="A17" s="27" t="s">
        <v>6</v>
      </c>
      <c r="B17" s="28">
        <v>3150</v>
      </c>
      <c r="C17" s="29">
        <f>$B17+C$11</f>
        <v>3450</v>
      </c>
      <c r="D17" s="29">
        <f aca="true" t="shared" si="6" ref="D17:I18">$B17+D$11</f>
        <v>3500</v>
      </c>
      <c r="E17" s="29">
        <f t="shared" si="6"/>
        <v>3600</v>
      </c>
      <c r="F17" s="29">
        <f t="shared" si="6"/>
        <v>3650</v>
      </c>
      <c r="G17" s="29">
        <f t="shared" si="6"/>
        <v>3700</v>
      </c>
      <c r="H17" s="29">
        <f t="shared" si="6"/>
        <v>3800</v>
      </c>
      <c r="I17" s="29">
        <f t="shared" si="6"/>
        <v>3900</v>
      </c>
      <c r="J17" s="31" t="str">
        <f t="shared" si="3"/>
        <v>договорная</v>
      </c>
      <c r="K17" s="30" t="str">
        <f t="shared" si="4"/>
        <v>невозможно доставить</v>
      </c>
      <c r="L17" s="32">
        <f>IF($B$6&gt;100,(K17),LOOKUP($B$6,{0,6,11,21,31,41,51,61},C17:I17))</f>
        <v>3800</v>
      </c>
      <c r="M17" s="2"/>
      <c r="N17" s="43">
        <f t="shared" si="1"/>
        <v>0</v>
      </c>
    </row>
    <row r="18" spans="1:14" ht="21">
      <c r="A18" s="18" t="s">
        <v>7</v>
      </c>
      <c r="B18" s="20">
        <v>3300</v>
      </c>
      <c r="C18" s="71">
        <f>$B18+C$11</f>
        <v>3600</v>
      </c>
      <c r="D18" s="71">
        <f t="shared" si="6"/>
        <v>3650</v>
      </c>
      <c r="E18" s="71">
        <f t="shared" si="6"/>
        <v>3750</v>
      </c>
      <c r="F18" s="71">
        <f t="shared" si="6"/>
        <v>3800</v>
      </c>
      <c r="G18" s="71">
        <f t="shared" si="6"/>
        <v>3850</v>
      </c>
      <c r="H18" s="71">
        <f t="shared" si="6"/>
        <v>3950</v>
      </c>
      <c r="I18" s="71">
        <f t="shared" si="6"/>
        <v>4050</v>
      </c>
      <c r="J18" s="23" t="str">
        <f t="shared" si="3"/>
        <v>договорная</v>
      </c>
      <c r="K18" s="22" t="str">
        <f t="shared" si="4"/>
        <v>невозможно доставить</v>
      </c>
      <c r="L18" s="33">
        <f>IF($B$6&gt;100,(K18),LOOKUP($B$6,{0,6,11,21,31,41,51,61},C18:I18))</f>
        <v>3950</v>
      </c>
      <c r="M18" s="2"/>
      <c r="N18" s="42">
        <f t="shared" si="1"/>
        <v>0</v>
      </c>
    </row>
    <row r="19" spans="1:14" ht="21">
      <c r="A19" s="27" t="s">
        <v>8</v>
      </c>
      <c r="B19" s="28">
        <v>3450</v>
      </c>
      <c r="C19" s="29">
        <f aca="true" t="shared" si="7" ref="C19:I22">$B19+C$11</f>
        <v>3750</v>
      </c>
      <c r="D19" s="29">
        <f t="shared" si="7"/>
        <v>3800</v>
      </c>
      <c r="E19" s="29">
        <f t="shared" si="7"/>
        <v>3900</v>
      </c>
      <c r="F19" s="29">
        <f t="shared" si="7"/>
        <v>3950</v>
      </c>
      <c r="G19" s="29">
        <f t="shared" si="7"/>
        <v>4000</v>
      </c>
      <c r="H19" s="29">
        <f t="shared" si="7"/>
        <v>4100</v>
      </c>
      <c r="I19" s="29">
        <f t="shared" si="7"/>
        <v>4200</v>
      </c>
      <c r="J19" s="31" t="str">
        <f t="shared" si="3"/>
        <v>договорная</v>
      </c>
      <c r="K19" s="30" t="str">
        <f t="shared" si="4"/>
        <v>невозможно доставить</v>
      </c>
      <c r="L19" s="32">
        <f>IF($B$6&gt;100,(K19),LOOKUP($B$6,{0,6,11,21,31,41,51,61},C19:I19))</f>
        <v>4100</v>
      </c>
      <c r="M19" s="2"/>
      <c r="N19" s="43">
        <f t="shared" si="1"/>
        <v>0</v>
      </c>
    </row>
    <row r="20" spans="1:14" ht="21">
      <c r="A20" s="18" t="s">
        <v>9</v>
      </c>
      <c r="B20" s="20">
        <v>3700</v>
      </c>
      <c r="C20" s="71">
        <f t="shared" si="7"/>
        <v>4000</v>
      </c>
      <c r="D20" s="71">
        <f t="shared" si="7"/>
        <v>4050</v>
      </c>
      <c r="E20" s="71">
        <f t="shared" si="7"/>
        <v>4150</v>
      </c>
      <c r="F20" s="71">
        <f t="shared" si="7"/>
        <v>4200</v>
      </c>
      <c r="G20" s="71">
        <f t="shared" si="7"/>
        <v>4250</v>
      </c>
      <c r="H20" s="71">
        <f t="shared" si="7"/>
        <v>4350</v>
      </c>
      <c r="I20" s="71">
        <f t="shared" si="7"/>
        <v>4450</v>
      </c>
      <c r="J20" s="23" t="str">
        <f t="shared" si="3"/>
        <v>договорная</v>
      </c>
      <c r="K20" s="22" t="str">
        <f t="shared" si="4"/>
        <v>невозможно доставить</v>
      </c>
      <c r="L20" s="33">
        <f>IF($B$6&gt;100,(K20),LOOKUP($B$6,{0,6,11,21,31,41,51,61},C20:I20))</f>
        <v>4350</v>
      </c>
      <c r="M20" s="2"/>
      <c r="N20" s="42">
        <f t="shared" si="1"/>
        <v>0</v>
      </c>
    </row>
    <row r="21" spans="1:14" ht="21">
      <c r="A21" s="27" t="s">
        <v>10</v>
      </c>
      <c r="B21" s="28">
        <v>3800</v>
      </c>
      <c r="C21" s="29">
        <f t="shared" si="7"/>
        <v>4100</v>
      </c>
      <c r="D21" s="29">
        <f t="shared" si="7"/>
        <v>4150</v>
      </c>
      <c r="E21" s="29">
        <f t="shared" si="7"/>
        <v>4250</v>
      </c>
      <c r="F21" s="29">
        <f t="shared" si="7"/>
        <v>4300</v>
      </c>
      <c r="G21" s="29">
        <f t="shared" si="7"/>
        <v>4350</v>
      </c>
      <c r="H21" s="29">
        <f t="shared" si="7"/>
        <v>4450</v>
      </c>
      <c r="I21" s="29">
        <f t="shared" si="7"/>
        <v>4550</v>
      </c>
      <c r="J21" s="31" t="str">
        <f t="shared" si="3"/>
        <v>договорная</v>
      </c>
      <c r="K21" s="30" t="str">
        <f t="shared" si="4"/>
        <v>невозможно доставить</v>
      </c>
      <c r="L21" s="32">
        <f>IF($B$6&gt;100,(K21),LOOKUP($B$6,{0,6,11,21,31,41,51,61},C21:I21))</f>
        <v>4450</v>
      </c>
      <c r="M21" s="2"/>
      <c r="N21" s="43">
        <f t="shared" si="1"/>
        <v>0</v>
      </c>
    </row>
    <row r="22" spans="1:14" ht="21.75" thickBot="1">
      <c r="A22" s="19" t="s">
        <v>11</v>
      </c>
      <c r="B22" s="24">
        <v>3900</v>
      </c>
      <c r="C22" s="72">
        <f t="shared" si="7"/>
        <v>4200</v>
      </c>
      <c r="D22" s="73">
        <f t="shared" si="7"/>
        <v>4250</v>
      </c>
      <c r="E22" s="73">
        <f t="shared" si="7"/>
        <v>4350</v>
      </c>
      <c r="F22" s="73">
        <f t="shared" si="7"/>
        <v>4400</v>
      </c>
      <c r="G22" s="73">
        <f t="shared" si="7"/>
        <v>4450</v>
      </c>
      <c r="H22" s="73">
        <f t="shared" si="7"/>
        <v>4550</v>
      </c>
      <c r="I22" s="73">
        <f t="shared" si="7"/>
        <v>4650</v>
      </c>
      <c r="J22" s="26" t="str">
        <f t="shared" si="3"/>
        <v>договорная</v>
      </c>
      <c r="K22" s="25" t="str">
        <f t="shared" si="4"/>
        <v>невозможно доставить</v>
      </c>
      <c r="L22" s="34">
        <f>IF($B$6&gt;100,(K22),LOOKUP($B$6,{0,6,11,21,31,41,51,61},C22:I22))</f>
        <v>4550</v>
      </c>
      <c r="M22" s="2"/>
      <c r="N22" s="42">
        <f t="shared" si="1"/>
        <v>0</v>
      </c>
    </row>
    <row r="23" spans="13:14" ht="15">
      <c r="M23" s="48">
        <f>SUM(M14:M22)</f>
        <v>0</v>
      </c>
      <c r="N23" s="51">
        <f>SUM(N14:N22)</f>
        <v>0</v>
      </c>
    </row>
    <row r="24" spans="1:14" ht="23.25">
      <c r="A24" s="44" t="s">
        <v>20</v>
      </c>
      <c r="M24" s="49"/>
      <c r="N24" s="52"/>
    </row>
    <row r="25" spans="1:14" ht="15.75" thickBot="1">
      <c r="A25" s="45"/>
      <c r="M25" s="50"/>
      <c r="N25" s="53"/>
    </row>
  </sheetData>
  <sheetProtection selectLockedCells="1"/>
  <protectedRanges>
    <protectedRange password="CEF5" sqref="L10 N14:O14 N15:N22 L14:L22" name="Диапазон2"/>
    <protectedRange sqref="B6" name="Диапазон1"/>
  </protectedRanges>
  <mergeCells count="6">
    <mergeCell ref="A11:A13"/>
    <mergeCell ref="C9:K9"/>
    <mergeCell ref="B1:C1"/>
    <mergeCell ref="M23:M25"/>
    <mergeCell ref="N23:N25"/>
    <mergeCell ref="O9:P9"/>
  </mergeCells>
  <printOptions/>
  <pageMargins left="0.7" right="0.19791666666666666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Дмитрий</cp:lastModifiedBy>
  <cp:lastPrinted>2016-04-10T21:34:32Z</cp:lastPrinted>
  <dcterms:created xsi:type="dcterms:W3CDTF">2016-04-05T10:50:24Z</dcterms:created>
  <dcterms:modified xsi:type="dcterms:W3CDTF">2016-04-11T12:55:36Z</dcterms:modified>
  <cp:category/>
  <cp:version/>
  <cp:contentType/>
  <cp:contentStatus/>
</cp:coreProperties>
</file>