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xls\плаза\"/>
    </mc:Choice>
  </mc:AlternateContent>
  <bookViews>
    <workbookView xWindow="-15" yWindow="-15" windowWidth="11535" windowHeight="8355" tabRatio="420" activeTab="2"/>
  </bookViews>
  <sheets>
    <sheet name="Лица" sheetId="2" r:id="rId1"/>
    <sheet name="СЧЕТ" sheetId="1" r:id="rId2"/>
    <sheet name="Давлатмирова Н." sheetId="6" r:id="rId3"/>
    <sheet name="Додоева С." sheetId="9" r:id="rId4"/>
  </sheets>
  <definedNames>
    <definedName name="_xlnm._FilterDatabase" localSheetId="1" hidden="1">СЧЕТ!$Q$4:$AP$39</definedName>
    <definedName name="ед_изм">Лица!$E$2:$E$19</definedName>
    <definedName name="_xlnm.Print_Titles" localSheetId="1">СЧЕТ!$4:$4</definedName>
    <definedName name="_xlnm.Print_Area" localSheetId="1">СЧЕТ!$B$1:$AP$38</definedName>
  </definedNames>
  <calcPr calcId="152511"/>
</workbook>
</file>

<file path=xl/calcChain.xml><?xml version="1.0" encoding="utf-8"?>
<calcChain xmlns="http://schemas.openxmlformats.org/spreadsheetml/2006/main">
  <c r="AK3" i="1" l="1"/>
  <c r="AI3" i="1"/>
  <c r="AG3" i="1"/>
  <c r="AE3" i="1"/>
  <c r="AC3" i="1"/>
  <c r="AA3" i="1"/>
  <c r="Y3" i="1"/>
  <c r="W3" i="1"/>
  <c r="U3" i="1"/>
  <c r="S3" i="1"/>
  <c r="L39" i="1"/>
  <c r="H39" i="1"/>
  <c r="F23" i="9" l="1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C1" i="9"/>
  <c r="F19" i="6"/>
  <c r="F20" i="6"/>
  <c r="F21" i="6"/>
  <c r="F22" i="6"/>
  <c r="F23" i="6"/>
  <c r="F9" i="6"/>
  <c r="F24" i="9" l="1"/>
  <c r="C1" i="6"/>
  <c r="F7" i="1" l="1"/>
  <c r="J7" i="1"/>
  <c r="N7" i="1"/>
  <c r="O7" i="1"/>
  <c r="R7" i="1"/>
  <c r="T7" i="1"/>
  <c r="V7" i="1"/>
  <c r="X7" i="1"/>
  <c r="Z7" i="1"/>
  <c r="AB7" i="1"/>
  <c r="AD7" i="1"/>
  <c r="AF7" i="1"/>
  <c r="AH7" i="1"/>
  <c r="AJ7" i="1"/>
  <c r="AL7" i="1"/>
  <c r="F14" i="1"/>
  <c r="J14" i="1"/>
  <c r="N14" i="1"/>
  <c r="O14" i="1"/>
  <c r="R14" i="1"/>
  <c r="T14" i="1"/>
  <c r="V14" i="1"/>
  <c r="X14" i="1"/>
  <c r="Z14" i="1"/>
  <c r="AB14" i="1"/>
  <c r="AD14" i="1"/>
  <c r="AF14" i="1"/>
  <c r="AH14" i="1"/>
  <c r="AJ14" i="1"/>
  <c r="AL14" i="1"/>
  <c r="F15" i="1"/>
  <c r="J15" i="1"/>
  <c r="N15" i="1"/>
  <c r="O15" i="1"/>
  <c r="R15" i="1"/>
  <c r="T15" i="1"/>
  <c r="V15" i="1"/>
  <c r="X15" i="1"/>
  <c r="Z15" i="1"/>
  <c r="AB15" i="1"/>
  <c r="AD15" i="1"/>
  <c r="AF15" i="1"/>
  <c r="AH15" i="1"/>
  <c r="AJ15" i="1"/>
  <c r="AL15" i="1"/>
  <c r="F20" i="1"/>
  <c r="J20" i="1"/>
  <c r="N20" i="1"/>
  <c r="O20" i="1"/>
  <c r="R20" i="1"/>
  <c r="T20" i="1"/>
  <c r="V20" i="1"/>
  <c r="X20" i="1"/>
  <c r="Z20" i="1"/>
  <c r="AB20" i="1"/>
  <c r="AD20" i="1"/>
  <c r="AF20" i="1"/>
  <c r="AH20" i="1"/>
  <c r="AJ20" i="1"/>
  <c r="AL20" i="1"/>
  <c r="F26" i="1"/>
  <c r="J26" i="1"/>
  <c r="N26" i="1"/>
  <c r="O26" i="1"/>
  <c r="R26" i="1"/>
  <c r="T26" i="1"/>
  <c r="V26" i="1"/>
  <c r="X26" i="1"/>
  <c r="Z26" i="1"/>
  <c r="AB26" i="1"/>
  <c r="AD26" i="1"/>
  <c r="AF26" i="1"/>
  <c r="AH26" i="1"/>
  <c r="AJ26" i="1"/>
  <c r="AL26" i="1"/>
  <c r="F31" i="1"/>
  <c r="J31" i="1"/>
  <c r="N31" i="1"/>
  <c r="O31" i="1"/>
  <c r="R31" i="1"/>
  <c r="T31" i="1"/>
  <c r="V31" i="1"/>
  <c r="X31" i="1"/>
  <c r="Z31" i="1"/>
  <c r="AB31" i="1"/>
  <c r="AD31" i="1"/>
  <c r="AF31" i="1"/>
  <c r="AH31" i="1"/>
  <c r="AJ31" i="1"/>
  <c r="AL31" i="1"/>
  <c r="F4" i="6"/>
  <c r="F5" i="6"/>
  <c r="F6" i="6"/>
  <c r="F7" i="6"/>
  <c r="F8" i="6"/>
  <c r="F10" i="6"/>
  <c r="F11" i="6"/>
  <c r="F12" i="6"/>
  <c r="F13" i="6"/>
  <c r="F14" i="6"/>
  <c r="F15" i="6"/>
  <c r="F16" i="6"/>
  <c r="F17" i="6"/>
  <c r="F18" i="6"/>
  <c r="P20" i="1" l="1"/>
  <c r="P14" i="1"/>
  <c r="P7" i="1"/>
  <c r="P31" i="1"/>
  <c r="P26" i="1"/>
  <c r="P15" i="1"/>
  <c r="F12" i="1" l="1"/>
  <c r="F24" i="1"/>
  <c r="F23" i="1"/>
  <c r="F27" i="1"/>
  <c r="F28" i="1"/>
  <c r="F22" i="1"/>
  <c r="F9" i="1"/>
  <c r="F19" i="1"/>
  <c r="F18" i="1"/>
  <c r="F30" i="1"/>
  <c r="F34" i="1"/>
  <c r="F35" i="1"/>
  <c r="F11" i="1"/>
  <c r="F33" i="1"/>
  <c r="F29" i="1"/>
  <c r="F8" i="1"/>
  <c r="F21" i="1"/>
  <c r="F6" i="1"/>
  <c r="F10" i="1"/>
  <c r="F37" i="1"/>
  <c r="F25" i="1"/>
  <c r="F36" i="1"/>
  <c r="F17" i="1"/>
  <c r="F13" i="1"/>
  <c r="F5" i="1"/>
  <c r="F32" i="1"/>
  <c r="J12" i="1"/>
  <c r="N12" i="1"/>
  <c r="O12" i="1"/>
  <c r="R12" i="1"/>
  <c r="T12" i="1"/>
  <c r="V12" i="1"/>
  <c r="X12" i="1"/>
  <c r="Z12" i="1"/>
  <c r="AB12" i="1"/>
  <c r="AD12" i="1"/>
  <c r="AF12" i="1"/>
  <c r="AH12" i="1"/>
  <c r="AJ12" i="1"/>
  <c r="AL12" i="1"/>
  <c r="J24" i="1"/>
  <c r="N24" i="1"/>
  <c r="O24" i="1"/>
  <c r="R24" i="1"/>
  <c r="T24" i="1"/>
  <c r="V24" i="1"/>
  <c r="X24" i="1"/>
  <c r="Z24" i="1"/>
  <c r="AB24" i="1"/>
  <c r="AD24" i="1"/>
  <c r="AF24" i="1"/>
  <c r="AH24" i="1"/>
  <c r="AJ24" i="1"/>
  <c r="AL24" i="1"/>
  <c r="J23" i="1"/>
  <c r="N23" i="1"/>
  <c r="O23" i="1"/>
  <c r="R23" i="1"/>
  <c r="T23" i="1"/>
  <c r="V23" i="1"/>
  <c r="X23" i="1"/>
  <c r="Z23" i="1"/>
  <c r="AB23" i="1"/>
  <c r="AD23" i="1"/>
  <c r="AF23" i="1"/>
  <c r="AH23" i="1"/>
  <c r="AJ23" i="1"/>
  <c r="AL23" i="1"/>
  <c r="J27" i="1"/>
  <c r="N27" i="1"/>
  <c r="O27" i="1"/>
  <c r="R27" i="1"/>
  <c r="T27" i="1"/>
  <c r="V27" i="1"/>
  <c r="X27" i="1"/>
  <c r="Z27" i="1"/>
  <c r="AB27" i="1"/>
  <c r="AD27" i="1"/>
  <c r="AF27" i="1"/>
  <c r="AH27" i="1"/>
  <c r="AJ27" i="1"/>
  <c r="AL27" i="1"/>
  <c r="J28" i="1"/>
  <c r="N28" i="1"/>
  <c r="O28" i="1"/>
  <c r="R28" i="1"/>
  <c r="T28" i="1"/>
  <c r="V28" i="1"/>
  <c r="X28" i="1"/>
  <c r="Z28" i="1"/>
  <c r="AB28" i="1"/>
  <c r="AD28" i="1"/>
  <c r="AF28" i="1"/>
  <c r="AH28" i="1"/>
  <c r="AJ28" i="1"/>
  <c r="AL28" i="1"/>
  <c r="J22" i="1"/>
  <c r="N22" i="1"/>
  <c r="O22" i="1"/>
  <c r="R22" i="1"/>
  <c r="T22" i="1"/>
  <c r="V22" i="1"/>
  <c r="X22" i="1"/>
  <c r="Z22" i="1"/>
  <c r="AB22" i="1"/>
  <c r="AD22" i="1"/>
  <c r="AF22" i="1"/>
  <c r="AH22" i="1"/>
  <c r="AJ22" i="1"/>
  <c r="AL22" i="1"/>
  <c r="J9" i="1"/>
  <c r="N9" i="1"/>
  <c r="O9" i="1"/>
  <c r="R9" i="1"/>
  <c r="T9" i="1"/>
  <c r="V9" i="1"/>
  <c r="X9" i="1"/>
  <c r="Z9" i="1"/>
  <c r="AB9" i="1"/>
  <c r="AD9" i="1"/>
  <c r="AF9" i="1"/>
  <c r="AH9" i="1"/>
  <c r="AJ9" i="1"/>
  <c r="AL9" i="1"/>
  <c r="J19" i="1"/>
  <c r="N19" i="1"/>
  <c r="O19" i="1"/>
  <c r="R19" i="1"/>
  <c r="T19" i="1"/>
  <c r="V19" i="1"/>
  <c r="X19" i="1"/>
  <c r="Z19" i="1"/>
  <c r="AB19" i="1"/>
  <c r="AD19" i="1"/>
  <c r="AF19" i="1"/>
  <c r="AH19" i="1"/>
  <c r="AJ19" i="1"/>
  <c r="AL19" i="1"/>
  <c r="J18" i="1"/>
  <c r="N18" i="1"/>
  <c r="O18" i="1"/>
  <c r="R18" i="1"/>
  <c r="T18" i="1"/>
  <c r="V18" i="1"/>
  <c r="X18" i="1"/>
  <c r="Z18" i="1"/>
  <c r="AB18" i="1"/>
  <c r="AD18" i="1"/>
  <c r="AF18" i="1"/>
  <c r="AH18" i="1"/>
  <c r="AJ18" i="1"/>
  <c r="AL18" i="1"/>
  <c r="J30" i="1"/>
  <c r="N30" i="1"/>
  <c r="O30" i="1"/>
  <c r="R30" i="1"/>
  <c r="T30" i="1"/>
  <c r="V30" i="1"/>
  <c r="X30" i="1"/>
  <c r="Z30" i="1"/>
  <c r="AB30" i="1"/>
  <c r="AD30" i="1"/>
  <c r="AF30" i="1"/>
  <c r="AH30" i="1"/>
  <c r="AJ30" i="1"/>
  <c r="AL30" i="1"/>
  <c r="J34" i="1"/>
  <c r="N34" i="1"/>
  <c r="O34" i="1"/>
  <c r="R34" i="1"/>
  <c r="T34" i="1"/>
  <c r="V34" i="1"/>
  <c r="X34" i="1"/>
  <c r="Z34" i="1"/>
  <c r="AB34" i="1"/>
  <c r="AD34" i="1"/>
  <c r="AF34" i="1"/>
  <c r="AH34" i="1"/>
  <c r="AJ34" i="1"/>
  <c r="AL34" i="1"/>
  <c r="J35" i="1"/>
  <c r="N35" i="1"/>
  <c r="O35" i="1"/>
  <c r="R35" i="1"/>
  <c r="T35" i="1"/>
  <c r="V35" i="1"/>
  <c r="X35" i="1"/>
  <c r="Z35" i="1"/>
  <c r="AB35" i="1"/>
  <c r="AD35" i="1"/>
  <c r="AF35" i="1"/>
  <c r="AH35" i="1"/>
  <c r="AJ35" i="1"/>
  <c r="AL35" i="1"/>
  <c r="J11" i="1"/>
  <c r="N11" i="1"/>
  <c r="O11" i="1"/>
  <c r="R11" i="1"/>
  <c r="T11" i="1"/>
  <c r="V11" i="1"/>
  <c r="X11" i="1"/>
  <c r="Z11" i="1"/>
  <c r="AB11" i="1"/>
  <c r="AD11" i="1"/>
  <c r="AF11" i="1"/>
  <c r="AH11" i="1"/>
  <c r="AJ11" i="1"/>
  <c r="AL11" i="1"/>
  <c r="J33" i="1"/>
  <c r="N33" i="1"/>
  <c r="O33" i="1"/>
  <c r="R33" i="1"/>
  <c r="T33" i="1"/>
  <c r="V33" i="1"/>
  <c r="X33" i="1"/>
  <c r="Z33" i="1"/>
  <c r="AB33" i="1"/>
  <c r="AD33" i="1"/>
  <c r="AF33" i="1"/>
  <c r="AH33" i="1"/>
  <c r="AJ33" i="1"/>
  <c r="AL33" i="1"/>
  <c r="J29" i="1"/>
  <c r="N29" i="1"/>
  <c r="O29" i="1"/>
  <c r="R29" i="1"/>
  <c r="T29" i="1"/>
  <c r="V29" i="1"/>
  <c r="X29" i="1"/>
  <c r="Z29" i="1"/>
  <c r="AB29" i="1"/>
  <c r="AD29" i="1"/>
  <c r="AF29" i="1"/>
  <c r="AH29" i="1"/>
  <c r="AJ29" i="1"/>
  <c r="AL29" i="1"/>
  <c r="J8" i="1"/>
  <c r="N8" i="1"/>
  <c r="O8" i="1"/>
  <c r="R8" i="1"/>
  <c r="T8" i="1"/>
  <c r="V8" i="1"/>
  <c r="X8" i="1"/>
  <c r="Z8" i="1"/>
  <c r="AB8" i="1"/>
  <c r="AD8" i="1"/>
  <c r="AF8" i="1"/>
  <c r="AH8" i="1"/>
  <c r="AJ8" i="1"/>
  <c r="AL8" i="1"/>
  <c r="J21" i="1"/>
  <c r="N21" i="1"/>
  <c r="O21" i="1"/>
  <c r="R21" i="1"/>
  <c r="T21" i="1"/>
  <c r="V21" i="1"/>
  <c r="X21" i="1"/>
  <c r="Z21" i="1"/>
  <c r="AB21" i="1"/>
  <c r="AD21" i="1"/>
  <c r="AF21" i="1"/>
  <c r="AH21" i="1"/>
  <c r="AJ21" i="1"/>
  <c r="AL21" i="1"/>
  <c r="J6" i="1"/>
  <c r="N6" i="1"/>
  <c r="O6" i="1"/>
  <c r="R6" i="1"/>
  <c r="T6" i="1"/>
  <c r="V6" i="1"/>
  <c r="X6" i="1"/>
  <c r="Z6" i="1"/>
  <c r="AB6" i="1"/>
  <c r="AD6" i="1"/>
  <c r="AF6" i="1"/>
  <c r="AH6" i="1"/>
  <c r="AJ6" i="1"/>
  <c r="AL6" i="1"/>
  <c r="J10" i="1"/>
  <c r="N10" i="1"/>
  <c r="O10" i="1"/>
  <c r="R10" i="1"/>
  <c r="T10" i="1"/>
  <c r="V10" i="1"/>
  <c r="X10" i="1"/>
  <c r="Z10" i="1"/>
  <c r="AB10" i="1"/>
  <c r="AD10" i="1"/>
  <c r="AF10" i="1"/>
  <c r="AH10" i="1"/>
  <c r="AJ10" i="1"/>
  <c r="AL10" i="1"/>
  <c r="J37" i="1"/>
  <c r="N37" i="1"/>
  <c r="O37" i="1"/>
  <c r="R37" i="1"/>
  <c r="T37" i="1"/>
  <c r="V37" i="1"/>
  <c r="X37" i="1"/>
  <c r="Z37" i="1"/>
  <c r="AB37" i="1"/>
  <c r="AD37" i="1"/>
  <c r="AF37" i="1"/>
  <c r="AH37" i="1"/>
  <c r="AJ37" i="1"/>
  <c r="AL37" i="1"/>
  <c r="J25" i="1"/>
  <c r="N25" i="1"/>
  <c r="O25" i="1"/>
  <c r="R25" i="1"/>
  <c r="T25" i="1"/>
  <c r="V25" i="1"/>
  <c r="X25" i="1"/>
  <c r="Z25" i="1"/>
  <c r="AB25" i="1"/>
  <c r="AD25" i="1"/>
  <c r="AF25" i="1"/>
  <c r="AH25" i="1"/>
  <c r="AJ25" i="1"/>
  <c r="AL25" i="1"/>
  <c r="J36" i="1"/>
  <c r="N36" i="1"/>
  <c r="O36" i="1"/>
  <c r="R36" i="1"/>
  <c r="T36" i="1"/>
  <c r="V36" i="1"/>
  <c r="X36" i="1"/>
  <c r="Z36" i="1"/>
  <c r="AB36" i="1"/>
  <c r="AD36" i="1"/>
  <c r="AF36" i="1"/>
  <c r="AH36" i="1"/>
  <c r="AJ36" i="1"/>
  <c r="AL36" i="1"/>
  <c r="J17" i="1"/>
  <c r="N17" i="1"/>
  <c r="O17" i="1"/>
  <c r="R17" i="1"/>
  <c r="T17" i="1"/>
  <c r="V17" i="1"/>
  <c r="X17" i="1"/>
  <c r="Z17" i="1"/>
  <c r="AB17" i="1"/>
  <c r="AD17" i="1"/>
  <c r="AF17" i="1"/>
  <c r="AH17" i="1"/>
  <c r="AJ17" i="1"/>
  <c r="AL17" i="1"/>
  <c r="J13" i="1"/>
  <c r="N13" i="1"/>
  <c r="O13" i="1"/>
  <c r="R13" i="1"/>
  <c r="T13" i="1"/>
  <c r="V13" i="1"/>
  <c r="X13" i="1"/>
  <c r="Z13" i="1"/>
  <c r="AB13" i="1"/>
  <c r="AD13" i="1"/>
  <c r="AF13" i="1"/>
  <c r="AH13" i="1"/>
  <c r="AJ13" i="1"/>
  <c r="AL13" i="1"/>
  <c r="J5" i="1"/>
  <c r="N5" i="1"/>
  <c r="O5" i="1"/>
  <c r="R5" i="1"/>
  <c r="T5" i="1"/>
  <c r="V5" i="1"/>
  <c r="X5" i="1"/>
  <c r="Z5" i="1"/>
  <c r="AB5" i="1"/>
  <c r="AD5" i="1"/>
  <c r="AF5" i="1"/>
  <c r="AH5" i="1"/>
  <c r="AJ5" i="1"/>
  <c r="AL5" i="1"/>
  <c r="J32" i="1"/>
  <c r="N32" i="1"/>
  <c r="O32" i="1"/>
  <c r="R32" i="1"/>
  <c r="T32" i="1"/>
  <c r="V32" i="1"/>
  <c r="X32" i="1"/>
  <c r="Z32" i="1"/>
  <c r="AB32" i="1"/>
  <c r="AD32" i="1"/>
  <c r="AF32" i="1"/>
  <c r="AH32" i="1"/>
  <c r="AJ32" i="1"/>
  <c r="AL32" i="1"/>
  <c r="P30" i="1" l="1"/>
  <c r="P8" i="1"/>
  <c r="P23" i="1"/>
  <c r="P33" i="1"/>
  <c r="P25" i="1"/>
  <c r="P24" i="1"/>
  <c r="P13" i="1"/>
  <c r="P6" i="1"/>
  <c r="P12" i="1"/>
  <c r="P36" i="1"/>
  <c r="P34" i="1"/>
  <c r="P5" i="1"/>
  <c r="P17" i="1"/>
  <c r="P11" i="1"/>
  <c r="P27" i="1"/>
  <c r="P32" i="1"/>
  <c r="P18" i="1"/>
  <c r="P10" i="1"/>
  <c r="P21" i="1"/>
  <c r="P35" i="1"/>
  <c r="P28" i="1"/>
  <c r="P29" i="1"/>
  <c r="P9" i="1"/>
  <c r="P37" i="1"/>
  <c r="P19" i="1"/>
  <c r="P22" i="1"/>
  <c r="AL16" i="1" l="1"/>
  <c r="AJ16" i="1"/>
  <c r="AH16" i="1"/>
  <c r="AF16" i="1"/>
  <c r="AD16" i="1"/>
  <c r="AB16" i="1"/>
  <c r="Z16" i="1"/>
  <c r="X16" i="1"/>
  <c r="V16" i="1"/>
  <c r="T16" i="1"/>
  <c r="AL38" i="1"/>
  <c r="AJ38" i="1"/>
  <c r="AH38" i="1"/>
  <c r="AF38" i="1"/>
  <c r="AD38" i="1"/>
  <c r="AB38" i="1"/>
  <c r="Z38" i="1"/>
  <c r="X38" i="1"/>
  <c r="V38" i="1"/>
  <c r="T38" i="1"/>
  <c r="R16" i="1"/>
  <c r="R38" i="1"/>
  <c r="AF39" i="1" l="1"/>
  <c r="X39" i="1"/>
  <c r="Z39" i="1"/>
  <c r="T39" i="1"/>
  <c r="AB39" i="1"/>
  <c r="AJ39" i="1"/>
  <c r="AH39" i="1"/>
  <c r="R39" i="1"/>
  <c r="V39" i="1"/>
  <c r="AD39" i="1"/>
  <c r="AL39" i="1"/>
  <c r="N16" i="1"/>
  <c r="J16" i="1"/>
  <c r="N38" i="1"/>
  <c r="J38" i="1"/>
  <c r="F16" i="1"/>
  <c r="F38" i="1"/>
  <c r="F39" i="1" l="1"/>
  <c r="J39" i="1"/>
  <c r="N39" i="1"/>
  <c r="Q3" i="1"/>
  <c r="B3" i="6" s="1"/>
  <c r="C3" i="6" s="1"/>
  <c r="D3" i="6" l="1"/>
  <c r="E3" i="6"/>
  <c r="F3" i="6" s="1"/>
  <c r="F24" i="6" s="1"/>
  <c r="O38" i="1"/>
  <c r="P16" i="1" l="1"/>
  <c r="O16" i="1"/>
  <c r="P38" i="1"/>
  <c r="P39" i="1" l="1"/>
  <c r="AM24" i="1" l="1"/>
  <c r="AO24" i="1" s="1"/>
  <c r="AM23" i="1"/>
  <c r="AO23" i="1" s="1"/>
  <c r="AM35" i="1"/>
  <c r="AO35" i="1" s="1"/>
  <c r="AM30" i="1"/>
  <c r="AO30" i="1" s="1"/>
  <c r="AN37" i="1"/>
  <c r="AP37" i="1" s="1"/>
  <c r="AN27" i="1"/>
  <c r="AP27" i="1" s="1"/>
  <c r="AN19" i="1"/>
  <c r="AP19" i="1" s="1"/>
  <c r="AM11" i="1"/>
  <c r="AO11" i="1" s="1"/>
  <c r="AN12" i="1"/>
  <c r="AP12" i="1" s="1"/>
  <c r="AM22" i="1"/>
  <c r="AO22" i="1" s="1"/>
  <c r="AM17" i="1"/>
  <c r="AO17" i="1" s="1"/>
  <c r="AN13" i="1"/>
  <c r="AP13" i="1" s="1"/>
  <c r="AN25" i="1"/>
  <c r="AP25" i="1" s="1"/>
  <c r="AM6" i="1"/>
  <c r="AO6" i="1" s="1"/>
  <c r="AN35" i="1"/>
  <c r="AP35" i="1" s="1"/>
  <c r="AM32" i="1"/>
  <c r="AO32" i="1" s="1"/>
  <c r="AN17" i="1"/>
  <c r="AP17" i="1" s="1"/>
  <c r="AN36" i="1"/>
  <c r="AP36" i="1" s="1"/>
  <c r="AM21" i="1"/>
  <c r="AO21" i="1" s="1"/>
  <c r="AM25" i="1"/>
  <c r="AO25" i="1" s="1"/>
  <c r="AM9" i="1"/>
  <c r="AO9" i="1" s="1"/>
  <c r="AN30" i="1"/>
  <c r="AP30" i="1" s="1"/>
  <c r="AM28" i="1"/>
  <c r="AO28" i="1" s="1"/>
  <c r="AN10" i="1"/>
  <c r="AP10" i="1" s="1"/>
  <c r="AM37" i="1"/>
  <c r="AO37" i="1" s="1"/>
  <c r="AN11" i="1"/>
  <c r="AP11" i="1" s="1"/>
  <c r="AM12" i="1"/>
  <c r="AO12" i="1" s="1"/>
  <c r="AN32" i="1"/>
  <c r="AP32" i="1" s="1"/>
  <c r="AN6" i="1"/>
  <c r="AP6" i="1" s="1"/>
  <c r="AN21" i="1"/>
  <c r="AP21" i="1" s="1"/>
  <c r="AN8" i="1"/>
  <c r="AP8" i="1" s="1"/>
  <c r="AM36" i="1"/>
  <c r="AO36" i="1" s="1"/>
  <c r="AN34" i="1"/>
  <c r="AP34" i="1" s="1"/>
  <c r="AM18" i="1"/>
  <c r="AO18" i="1" s="1"/>
  <c r="AM5" i="1"/>
  <c r="AO5" i="1" s="1"/>
  <c r="AM8" i="1"/>
  <c r="AO8" i="1" s="1"/>
  <c r="AN9" i="1"/>
  <c r="AP9" i="1" s="1"/>
  <c r="AM34" i="1"/>
  <c r="AO34" i="1" s="1"/>
  <c r="AN23" i="1"/>
  <c r="AP23" i="1" s="1"/>
  <c r="AN22" i="1"/>
  <c r="AP22" i="1" s="1"/>
  <c r="AN24" i="1"/>
  <c r="AP24" i="1" s="1"/>
  <c r="AM27" i="1"/>
  <c r="AO27" i="1" s="1"/>
  <c r="AM38" i="1"/>
  <c r="AO38" i="1" s="1"/>
  <c r="AN38" i="1"/>
  <c r="AP38" i="1" s="1"/>
  <c r="AN16" i="1"/>
  <c r="AP16" i="1" s="1"/>
  <c r="AM16" i="1"/>
  <c r="AO16" i="1" s="1"/>
  <c r="AN18" i="1" l="1"/>
  <c r="AP18" i="1" s="1"/>
  <c r="AN33" i="1"/>
  <c r="AP33" i="1" s="1"/>
  <c r="AN29" i="1"/>
  <c r="AP29" i="1" s="1"/>
  <c r="AM19" i="1"/>
  <c r="AO19" i="1" s="1"/>
  <c r="AN28" i="1"/>
  <c r="AP28" i="1" s="1"/>
  <c r="AM29" i="1"/>
  <c r="AO29" i="1" s="1"/>
  <c r="AM33" i="1"/>
  <c r="AO33" i="1" s="1"/>
  <c r="AM13" i="1"/>
  <c r="AO13" i="1" s="1"/>
  <c r="AM10" i="1"/>
  <c r="AO10" i="1" s="1"/>
  <c r="AN5" i="1"/>
  <c r="AM31" i="1"/>
  <c r="AO31" i="1" s="1"/>
  <c r="AM20" i="1"/>
  <c r="AO20" i="1" s="1"/>
  <c r="AM14" i="1"/>
  <c r="AO14" i="1" s="1"/>
  <c r="AM15" i="1"/>
  <c r="AO15" i="1" s="1"/>
  <c r="AM7" i="1"/>
  <c r="AO7" i="1" s="1"/>
  <c r="AN14" i="1"/>
  <c r="AP14" i="1" s="1"/>
  <c r="AN31" i="1"/>
  <c r="AP31" i="1" s="1"/>
  <c r="AN20" i="1"/>
  <c r="AP20" i="1" s="1"/>
  <c r="AN7" i="1"/>
  <c r="AP7" i="1" s="1"/>
  <c r="AN15" i="1"/>
  <c r="AP15" i="1" s="1"/>
  <c r="AN26" i="1"/>
  <c r="AP26" i="1" s="1"/>
  <c r="AM26" i="1"/>
  <c r="AO26" i="1" s="1"/>
  <c r="AN39" i="1" l="1"/>
  <c r="A26" i="1"/>
  <c r="A31" i="1"/>
  <c r="A15" i="1"/>
  <c r="A14" i="1"/>
  <c r="A7" i="1"/>
  <c r="A20" i="1"/>
  <c r="AP5" i="1"/>
  <c r="AP39" i="1" s="1"/>
  <c r="A6" i="1" l="1"/>
  <c r="A8" i="1" s="1"/>
  <c r="A9" i="1" s="1"/>
  <c r="A10" i="1" s="1"/>
  <c r="A11" i="1" s="1"/>
  <c r="A12" i="1" s="1"/>
  <c r="A13" i="1" s="1"/>
  <c r="A16" i="1" s="1"/>
  <c r="A17" i="1" s="1"/>
  <c r="A18" i="1" s="1"/>
  <c r="A19" i="1" s="1"/>
  <c r="A21" i="1" s="1"/>
  <c r="A22" i="1" s="1"/>
  <c r="A23" i="1" s="1"/>
  <c r="A24" i="1" s="1"/>
  <c r="A25" i="1" s="1"/>
  <c r="A27" i="1" s="1"/>
  <c r="A28" i="1" s="1"/>
  <c r="A29" i="1" s="1"/>
  <c r="A30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<sst xmlns="http://schemas.openxmlformats.org/spreadsheetml/2006/main" count="188" uniqueCount="84">
  <si>
    <t>кол-во</t>
  </si>
  <si>
    <t>сумма</t>
  </si>
  <si>
    <t>Всего
ПРИХОД</t>
  </si>
  <si>
    <t>Всего
РАСХОД</t>
  </si>
  <si>
    <t>Р а с х о д</t>
  </si>
  <si>
    <t>П р и х о д</t>
  </si>
  <si>
    <t>Наименование</t>
  </si>
  <si>
    <t>Остатки и обороты по ТМЗ</t>
  </si>
  <si>
    <t>Отбойник компрес,для болтов</t>
  </si>
  <si>
    <t>Электропровод для сварочного аппарата</t>
  </si>
  <si>
    <t>ОСТ. на начало</t>
  </si>
  <si>
    <t>ОСТ. на конец</t>
  </si>
  <si>
    <t>Давлатмирова Н</t>
  </si>
  <si>
    <t>Додоева С</t>
  </si>
  <si>
    <t>Кенджаев Ё</t>
  </si>
  <si>
    <t>Махмадаминов Дж</t>
  </si>
  <si>
    <t>Махмадаминов М</t>
  </si>
  <si>
    <t>Махмадзиёева Ф</t>
  </si>
  <si>
    <t>Рахимов М</t>
  </si>
  <si>
    <t>Хакимов Дж</t>
  </si>
  <si>
    <t>Хафизова Н</t>
  </si>
  <si>
    <t>Хисомутдинова Дж</t>
  </si>
  <si>
    <t>Ед.изм.</t>
  </si>
  <si>
    <t>Цена</t>
  </si>
  <si>
    <t>МАТЕРИАЛЬНО-
ОТВЕТСТВЕННОЕ ЛИЦО</t>
  </si>
  <si>
    <t>П О Д Р А З Д Е Л Е Н И Е</t>
  </si>
  <si>
    <t>№</t>
  </si>
  <si>
    <t>гр</t>
  </si>
  <si>
    <t>тн</t>
  </si>
  <si>
    <t>л</t>
  </si>
  <si>
    <t>банка</t>
  </si>
  <si>
    <t>шт</t>
  </si>
  <si>
    <t>ед</t>
  </si>
  <si>
    <t>пачка</t>
  </si>
  <si>
    <t>компл</t>
  </si>
  <si>
    <t>Дата</t>
  </si>
  <si>
    <t>№ док.</t>
  </si>
  <si>
    <t>по накладной</t>
  </si>
  <si>
    <t>прочие приходы</t>
  </si>
  <si>
    <t>мешок</t>
  </si>
  <si>
    <t>рулон</t>
  </si>
  <si>
    <t>Скобаи калон</t>
  </si>
  <si>
    <t>LEB светильник</t>
  </si>
  <si>
    <t xml:space="preserve">Освежитель </t>
  </si>
  <si>
    <t>Телефонный аппарат</t>
  </si>
  <si>
    <t>Рулетка 3-5 м</t>
  </si>
  <si>
    <t>Электроды</t>
  </si>
  <si>
    <t>Касперский Антивирус</t>
  </si>
  <si>
    <t>Пакет д/мусора</t>
  </si>
  <si>
    <t>Клей жидкий</t>
  </si>
  <si>
    <t>Скрепка</t>
  </si>
  <si>
    <t>Органайзер</t>
  </si>
  <si>
    <t>Сифон</t>
  </si>
  <si>
    <t>Нигрол 24</t>
  </si>
  <si>
    <t>Ручка от дверей</t>
  </si>
  <si>
    <t xml:space="preserve">Папка бо кнопка </t>
  </si>
  <si>
    <t>Папка регистр</t>
  </si>
  <si>
    <t>Освежитель</t>
  </si>
  <si>
    <t>пар</t>
  </si>
  <si>
    <t>пм</t>
  </si>
  <si>
    <t>цистерн</t>
  </si>
  <si>
    <t>ИЗМ</t>
  </si>
  <si>
    <t>К-ВО</t>
  </si>
  <si>
    <t>СУММА</t>
  </si>
  <si>
    <t>бутыл</t>
  </si>
  <si>
    <t>ведро</t>
  </si>
  <si>
    <t>капсула</t>
  </si>
  <si>
    <t>тюбик</t>
  </si>
  <si>
    <t>флакон</t>
  </si>
  <si>
    <t>Ручка</t>
  </si>
  <si>
    <t>ЕД.ИЗМ.</t>
  </si>
  <si>
    <t>Усилитель сигнала ТВ</t>
  </si>
  <si>
    <t>Освежитель воздуха</t>
  </si>
  <si>
    <t>МАТЕРИАЛЬНЫЙ ОТЧЕТ:</t>
  </si>
  <si>
    <t>Ручка шариковая</t>
  </si>
  <si>
    <t>Папка-скоросшиватель</t>
  </si>
  <si>
    <t>Очки защитные</t>
  </si>
  <si>
    <t>Отвертки разные</t>
  </si>
  <si>
    <t>Алмазный диск</t>
  </si>
  <si>
    <t>Клей</t>
  </si>
  <si>
    <t>ИТОГО:</t>
  </si>
  <si>
    <t>Скобы д/степлера</t>
  </si>
  <si>
    <t>ЦЕНА</t>
  </si>
  <si>
    <t>НАИМЕНОВАНИЕ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</si>
</sst>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14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8.5"/>
      <color theme="0"/>
      <name val="Arial"/>
      <family val="2"/>
      <charset val="204"/>
    </font>
    <font>
      <b/>
      <sz val="8"/>
      <color theme="0" tint="-0.34998626667073579"/>
      <name val="Arial"/>
      <family val="2"/>
      <charset val="204"/>
    </font>
    <font>
      <sz val="8"/>
      <color theme="0"/>
      <name val="Arial"/>
      <family val="2"/>
      <charset val="204"/>
    </font>
    <font>
      <i/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rgb="FFFFFF00"/>
        </stop>
        <stop position="0.5">
          <color theme="0"/>
        </stop>
        <stop position="1">
          <color rgb="FFFFFF00"/>
        </stop>
      </gradient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rgb="FF000000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thin">
        <color rgb="FF000000"/>
      </right>
      <top/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applyFont="1" applyBorder="1" applyAlignment="1"/>
    <xf numFmtId="0" fontId="5" fillId="0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4" xfId="0" applyNumberFormat="1" applyFont="1" applyFill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right" vertical="center" wrapText="1"/>
    </xf>
    <xf numFmtId="0" fontId="4" fillId="0" borderId="9" xfId="0" applyNumberFormat="1" applyFont="1" applyFill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right" vertical="center"/>
    </xf>
    <xf numFmtId="0" fontId="4" fillId="0" borderId="13" xfId="0" applyNumberFormat="1" applyFont="1" applyFill="1" applyBorder="1" applyAlignment="1">
      <alignment horizontal="right" vertical="center"/>
    </xf>
    <xf numFmtId="0" fontId="2" fillId="2" borderId="13" xfId="0" applyNumberFormat="1" applyFont="1" applyFill="1" applyBorder="1" applyAlignment="1">
      <alignment horizontal="right" vertical="center"/>
    </xf>
    <xf numFmtId="0" fontId="2" fillId="2" borderId="14" xfId="0" applyNumberFormat="1" applyFont="1" applyFill="1" applyBorder="1" applyAlignment="1">
      <alignment horizontal="right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4" fillId="6" borderId="10" xfId="0" applyNumberFormat="1" applyFont="1" applyFill="1" applyBorder="1" applyAlignment="1">
      <alignment horizontal="right" vertical="center" wrapText="1"/>
    </xf>
    <xf numFmtId="0" fontId="4" fillId="6" borderId="9" xfId="0" applyNumberFormat="1" applyFont="1" applyFill="1" applyBorder="1" applyAlignment="1">
      <alignment horizontal="right" vertical="center"/>
    </xf>
    <xf numFmtId="0" fontId="2" fillId="6" borderId="13" xfId="0" applyNumberFormat="1" applyFont="1" applyFill="1" applyBorder="1" applyAlignment="1">
      <alignment horizontal="right" vertical="center" wrapText="1"/>
    </xf>
    <xf numFmtId="0" fontId="2" fillId="6" borderId="1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Border="1" applyAlignment="1"/>
    <xf numFmtId="0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vertical="center"/>
    </xf>
    <xf numFmtId="0" fontId="2" fillId="4" borderId="6" xfId="0" applyNumberFormat="1" applyFont="1" applyFill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 vertical="center"/>
    </xf>
    <xf numFmtId="0" fontId="2" fillId="4" borderId="20" xfId="0" applyNumberFormat="1" applyFont="1" applyFill="1" applyBorder="1" applyAlignment="1">
      <alignment horizontal="center" vertical="center"/>
    </xf>
    <xf numFmtId="0" fontId="2" fillId="6" borderId="19" xfId="0" applyNumberFormat="1" applyFont="1" applyFill="1" applyBorder="1" applyAlignment="1">
      <alignment horizontal="center" vertical="center"/>
    </xf>
    <xf numFmtId="0" fontId="2" fillId="6" borderId="21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right" vertical="center"/>
    </xf>
    <xf numFmtId="0" fontId="0" fillId="0" borderId="0" xfId="0" applyNumberFormat="1" applyAlignment="1">
      <alignment horizontal="left"/>
    </xf>
    <xf numFmtId="0" fontId="0" fillId="0" borderId="0" xfId="0" applyNumberFormat="1" applyFill="1" applyAlignment="1">
      <alignment horizontal="left"/>
    </xf>
    <xf numFmtId="0" fontId="2" fillId="0" borderId="0" xfId="0" applyNumberFormat="1" applyFont="1" applyAlignment="1">
      <alignment horizontal="left"/>
    </xf>
    <xf numFmtId="0" fontId="4" fillId="6" borderId="11" xfId="0" applyNumberFormat="1" applyFont="1" applyFill="1" applyBorder="1" applyAlignment="1">
      <alignment horizontal="right" vertical="center"/>
    </xf>
    <xf numFmtId="0" fontId="4" fillId="6" borderId="13" xfId="0" applyNumberFormat="1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9" fillId="5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4" fillId="7" borderId="10" xfId="0" applyNumberFormat="1" applyFont="1" applyFill="1" applyBorder="1" applyAlignment="1">
      <alignment horizontal="right" vertical="center"/>
    </xf>
    <xf numFmtId="0" fontId="4" fillId="7" borderId="9" xfId="0" applyNumberFormat="1" applyFont="1" applyFill="1" applyBorder="1" applyAlignment="1">
      <alignment horizontal="right" vertical="center"/>
    </xf>
    <xf numFmtId="0" fontId="4" fillId="0" borderId="24" xfId="0" applyNumberFormat="1" applyFont="1" applyFill="1" applyBorder="1" applyAlignment="1">
      <alignment horizontal="right" vertical="center"/>
    </xf>
    <xf numFmtId="0" fontId="2" fillId="4" borderId="28" xfId="0" applyFont="1" applyFill="1" applyBorder="1" applyAlignment="1">
      <alignment horizontal="center" vertical="center"/>
    </xf>
    <xf numFmtId="0" fontId="1" fillId="0" borderId="0" xfId="1"/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8" borderId="12" xfId="0" applyFont="1" applyFill="1" applyBorder="1" applyAlignment="1">
      <alignment horizontal="left" vertical="center"/>
    </xf>
    <xf numFmtId="0" fontId="4" fillId="8" borderId="24" xfId="0" applyFont="1" applyFill="1" applyBorder="1" applyAlignment="1">
      <alignment horizontal="center" vertical="center"/>
    </xf>
    <xf numFmtId="0" fontId="4" fillId="8" borderId="10" xfId="0" applyNumberFormat="1" applyFont="1" applyFill="1" applyBorder="1" applyAlignment="1">
      <alignment horizontal="right" vertical="center" wrapText="1"/>
    </xf>
    <xf numFmtId="0" fontId="4" fillId="8" borderId="9" xfId="0" applyNumberFormat="1" applyFont="1" applyFill="1" applyBorder="1" applyAlignment="1">
      <alignment horizontal="right" vertical="center"/>
    </xf>
    <xf numFmtId="0" fontId="13" fillId="0" borderId="23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4" fillId="0" borderId="35" xfId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right" vertical="center"/>
    </xf>
    <xf numFmtId="0" fontId="2" fillId="0" borderId="0" xfId="0" applyFont="1" applyBorder="1" applyAlignment="1">
      <alignment horizontal="right" vertical="center" indent="1"/>
    </xf>
    <xf numFmtId="164" fontId="5" fillId="3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indent="1"/>
    </xf>
    <xf numFmtId="0" fontId="0" fillId="0" borderId="25" xfId="0" applyBorder="1"/>
    <xf numFmtId="0" fontId="4" fillId="0" borderId="37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center" vertical="center"/>
    </xf>
    <xf numFmtId="0" fontId="4" fillId="6" borderId="39" xfId="0" applyNumberFormat="1" applyFont="1" applyFill="1" applyBorder="1" applyAlignment="1">
      <alignment horizontal="right" vertical="center" wrapText="1"/>
    </xf>
    <xf numFmtId="0" fontId="4" fillId="6" borderId="40" xfId="0" applyNumberFormat="1" applyFont="1" applyFill="1" applyBorder="1" applyAlignment="1">
      <alignment horizontal="right" vertical="center"/>
    </xf>
    <xf numFmtId="0" fontId="4" fillId="7" borderId="39" xfId="0" applyNumberFormat="1" applyFont="1" applyFill="1" applyBorder="1" applyAlignment="1">
      <alignment horizontal="right" vertical="center"/>
    </xf>
    <xf numFmtId="0" fontId="4" fillId="7" borderId="40" xfId="0" applyNumberFormat="1" applyFont="1" applyFill="1" applyBorder="1" applyAlignment="1">
      <alignment horizontal="right" vertical="center"/>
    </xf>
    <xf numFmtId="0" fontId="4" fillId="0" borderId="39" xfId="0" applyNumberFormat="1" applyFont="1" applyFill="1" applyBorder="1" applyAlignment="1">
      <alignment horizontal="right" vertical="center" wrapText="1"/>
    </xf>
    <xf numFmtId="0" fontId="4" fillId="0" borderId="40" xfId="0" applyNumberFormat="1" applyFont="1" applyFill="1" applyBorder="1" applyAlignment="1">
      <alignment horizontal="right" vertical="center"/>
    </xf>
    <xf numFmtId="0" fontId="4" fillId="0" borderId="38" xfId="0" applyNumberFormat="1" applyFont="1" applyFill="1" applyBorder="1" applyAlignment="1">
      <alignment horizontal="right" vertical="center"/>
    </xf>
    <xf numFmtId="0" fontId="4" fillId="0" borderId="39" xfId="0" applyNumberFormat="1" applyFont="1" applyFill="1" applyBorder="1" applyAlignment="1">
      <alignment horizontal="right" vertical="center"/>
    </xf>
    <xf numFmtId="0" fontId="2" fillId="2" borderId="41" xfId="0" applyNumberFormat="1" applyFont="1" applyFill="1" applyBorder="1" applyAlignment="1">
      <alignment horizontal="right" vertical="center"/>
    </xf>
    <xf numFmtId="0" fontId="2" fillId="2" borderId="40" xfId="0" applyNumberFormat="1" applyFont="1" applyFill="1" applyBorder="1" applyAlignment="1">
      <alignment horizontal="right" vertical="center"/>
    </xf>
    <xf numFmtId="0" fontId="4" fillId="0" borderId="41" xfId="0" applyNumberFormat="1" applyFont="1" applyFill="1" applyBorder="1" applyAlignment="1">
      <alignment horizontal="right" vertical="center"/>
    </xf>
    <xf numFmtId="0" fontId="4" fillId="0" borderId="42" xfId="0" applyNumberFormat="1" applyFont="1" applyFill="1" applyBorder="1" applyAlignment="1">
      <alignment horizontal="right" vertical="center"/>
    </xf>
    <xf numFmtId="0" fontId="2" fillId="2" borderId="42" xfId="0" applyNumberFormat="1" applyFont="1" applyFill="1" applyBorder="1" applyAlignment="1">
      <alignment horizontal="right" vertical="center"/>
    </xf>
    <xf numFmtId="0" fontId="2" fillId="6" borderId="41" xfId="0" applyNumberFormat="1" applyFont="1" applyFill="1" applyBorder="1" applyAlignment="1">
      <alignment horizontal="right" vertical="center" wrapText="1"/>
    </xf>
    <xf numFmtId="0" fontId="2" fillId="6" borderId="43" xfId="0" applyNumberFormat="1" applyFont="1" applyFill="1" applyBorder="1" applyAlignment="1">
      <alignment horizontal="right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2" fillId="9" borderId="16" xfId="0" applyNumberFormat="1" applyFont="1" applyFill="1" applyBorder="1" applyAlignment="1">
      <alignment horizontal="center" vertical="center"/>
    </xf>
    <xf numFmtId="0" fontId="2" fillId="9" borderId="15" xfId="0" applyNumberFormat="1" applyFont="1" applyFill="1" applyBorder="1" applyAlignment="1">
      <alignment horizontal="center" vertical="center"/>
    </xf>
    <xf numFmtId="0" fontId="8" fillId="5" borderId="4" xfId="0" applyNumberFormat="1" applyFont="1" applyFill="1" applyBorder="1" applyAlignment="1">
      <alignment horizontal="center" vertical="center"/>
    </xf>
    <xf numFmtId="0" fontId="8" fillId="5" borderId="5" xfId="0" applyNumberFormat="1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7" fillId="5" borderId="2" xfId="0" applyNumberFormat="1" applyFont="1" applyFill="1" applyBorder="1" applyAlignment="1">
      <alignment horizontal="center" vertical="center"/>
    </xf>
    <xf numFmtId="0" fontId="7" fillId="5" borderId="0" xfId="0" applyNumberFormat="1" applyFont="1" applyFill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 inden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1"/>
    </xf>
  </cellXfs>
  <cellStyles count="2">
    <cellStyle name="Обычный" xfId="0" builtinId="0"/>
    <cellStyle name="Обычный 2" xfId="1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95250</xdr:colOff>
      <xdr:row>14</xdr:row>
      <xdr:rowOff>76199</xdr:rowOff>
    </xdr:from>
    <xdr:to>
      <xdr:col>24</xdr:col>
      <xdr:colOff>314326</xdr:colOff>
      <xdr:row>23</xdr:row>
      <xdr:rowOff>95250</xdr:rowOff>
    </xdr:to>
    <xdr:sp macro="" textlink="">
      <xdr:nvSpPr>
        <xdr:cNvPr id="2" name="Скругленная прямоугольная выноска 1"/>
        <xdr:cNvSpPr/>
      </xdr:nvSpPr>
      <xdr:spPr>
        <a:xfrm>
          <a:off x="7096125" y="1838324"/>
          <a:ext cx="2543176" cy="1219201"/>
        </a:xfrm>
        <a:prstGeom prst="wedgeRoundRectCallout">
          <a:avLst>
            <a:gd name="adj1" fmla="val -72951"/>
            <a:gd name="adj2" fmla="val -44207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/>
            <a:t>как перенести</a:t>
          </a:r>
          <a:r>
            <a:rPr lang="ru-RU" sz="1400" baseline="0"/>
            <a:t> эти данные на лист подотчетного лица?</a:t>
          </a:r>
        </a:p>
        <a:p>
          <a:pPr algn="ctr"/>
          <a:r>
            <a:rPr lang="ru-RU" sz="1400" baseline="0"/>
            <a:t>(Давлатмирова Н., в данном примере)</a:t>
          </a:r>
          <a:endParaRPr lang="ru-RU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21979</xdr:colOff>
      <xdr:row>8</xdr:row>
      <xdr:rowOff>29308</xdr:rowOff>
    </xdr:from>
    <xdr:to>
      <xdr:col>9</xdr:col>
      <xdr:colOff>278422</xdr:colOff>
      <xdr:row>11</xdr:row>
      <xdr:rowOff>80597</xdr:rowOff>
    </xdr:to>
    <xdr:sp macro="" textlink="">
      <xdr:nvSpPr>
        <xdr:cNvPr id="2" name="Выноска 3 1"/>
        <xdr:cNvSpPr/>
      </xdr:nvSpPr>
      <xdr:spPr>
        <a:xfrm>
          <a:off x="6542941" y="1282212"/>
          <a:ext cx="1926981" cy="505558"/>
        </a:xfrm>
        <a:prstGeom prst="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-140381"/>
            <a:gd name="adj8" fmla="val -255481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Эти данные должны быть тут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36"/>
  <sheetViews>
    <sheetView zoomScale="115" zoomScaleNormal="115" workbookViewId="0">
      <pane ySplit="1" topLeftCell="A2" activePane="bottomLeft" state="frozen"/>
      <selection pane="bottomLeft" activeCell="B2" sqref="B2:B11"/>
    </sheetView>
  </sheetViews>
  <sheetFormatPr defaultRowHeight="11.25" x14ac:dyDescent="0.2"/>
  <cols>
    <col min="1" max="1" width="3.33203125" style="2" bestFit="1" customWidth="1"/>
    <col min="2" max="2" width="21.83203125" style="7" bestFit="1" customWidth="1"/>
    <col min="3" max="3" width="41" style="45" customWidth="1"/>
    <col min="4" max="4" width="13.83203125" style="2" bestFit="1" customWidth="1"/>
    <col min="5" max="5" width="23.83203125" style="2" bestFit="1" customWidth="1"/>
  </cols>
  <sheetData>
    <row r="1" spans="1:5" ht="22.5" x14ac:dyDescent="0.2">
      <c r="A1" s="42" t="s">
        <v>26</v>
      </c>
      <c r="B1" s="42" t="s">
        <v>24</v>
      </c>
      <c r="C1" s="43" t="s">
        <v>25</v>
      </c>
      <c r="E1" s="43" t="s">
        <v>70</v>
      </c>
    </row>
    <row r="2" spans="1:5" ht="12" customHeight="1" x14ac:dyDescent="0.2">
      <c r="A2" s="2">
        <v>1</v>
      </c>
      <c r="B2" s="44" t="s">
        <v>12</v>
      </c>
      <c r="C2" s="7"/>
      <c r="D2" s="8"/>
      <c r="E2" s="52" t="s">
        <v>30</v>
      </c>
    </row>
    <row r="3" spans="1:5" ht="12" customHeight="1" x14ac:dyDescent="0.2">
      <c r="A3" s="2">
        <v>2</v>
      </c>
      <c r="B3" s="44" t="s">
        <v>13</v>
      </c>
      <c r="C3" s="7"/>
      <c r="D3" s="8"/>
      <c r="E3" s="52" t="s">
        <v>64</v>
      </c>
    </row>
    <row r="4" spans="1:5" ht="12" customHeight="1" x14ac:dyDescent="0.2">
      <c r="A4" s="2">
        <v>3</v>
      </c>
      <c r="B4" s="44" t="s">
        <v>14</v>
      </c>
      <c r="C4" s="7"/>
      <c r="D4" s="8"/>
      <c r="E4" s="52" t="s">
        <v>65</v>
      </c>
    </row>
    <row r="5" spans="1:5" ht="12" customHeight="1" x14ac:dyDescent="0.2">
      <c r="A5" s="2">
        <v>4</v>
      </c>
      <c r="B5" s="44" t="s">
        <v>15</v>
      </c>
      <c r="C5" s="7"/>
      <c r="D5" s="8"/>
      <c r="E5" s="52" t="s">
        <v>27</v>
      </c>
    </row>
    <row r="6" spans="1:5" ht="12" customHeight="1" x14ac:dyDescent="0.2">
      <c r="A6" s="2">
        <v>5</v>
      </c>
      <c r="B6" s="44" t="s">
        <v>16</v>
      </c>
      <c r="C6" s="7"/>
      <c r="D6" s="8"/>
      <c r="E6" s="53" t="s">
        <v>32</v>
      </c>
    </row>
    <row r="7" spans="1:5" ht="12" customHeight="1" x14ac:dyDescent="0.2">
      <c r="A7" s="2">
        <v>6</v>
      </c>
      <c r="B7" s="44" t="s">
        <v>17</v>
      </c>
      <c r="C7" s="7"/>
      <c r="D7" s="8"/>
      <c r="E7" s="52" t="s">
        <v>66</v>
      </c>
    </row>
    <row r="8" spans="1:5" ht="12" customHeight="1" x14ac:dyDescent="0.2">
      <c r="A8" s="2">
        <v>7</v>
      </c>
      <c r="B8" s="44" t="s">
        <v>18</v>
      </c>
      <c r="C8" s="7"/>
      <c r="D8" s="8"/>
      <c r="E8" s="52" t="s">
        <v>34</v>
      </c>
    </row>
    <row r="9" spans="1:5" ht="12" customHeight="1" x14ac:dyDescent="0.2">
      <c r="A9" s="2">
        <v>8</v>
      </c>
      <c r="B9" s="44" t="s">
        <v>19</v>
      </c>
      <c r="C9" s="7"/>
      <c r="D9" s="8"/>
      <c r="E9" s="53" t="s">
        <v>39</v>
      </c>
    </row>
    <row r="10" spans="1:5" ht="12" customHeight="1" x14ac:dyDescent="0.2">
      <c r="A10" s="2">
        <v>9</v>
      </c>
      <c r="B10" s="44" t="s">
        <v>20</v>
      </c>
      <c r="C10" s="7"/>
      <c r="D10" s="8"/>
      <c r="E10" s="52" t="s">
        <v>58</v>
      </c>
    </row>
    <row r="11" spans="1:5" ht="12" customHeight="1" x14ac:dyDescent="0.2">
      <c r="A11" s="2">
        <v>10</v>
      </c>
      <c r="B11" s="44" t="s">
        <v>21</v>
      </c>
      <c r="C11" s="7"/>
      <c r="D11" s="8"/>
      <c r="E11" s="52" t="s">
        <v>33</v>
      </c>
    </row>
    <row r="12" spans="1:5" ht="12" customHeight="1" x14ac:dyDescent="0.2">
      <c r="B12" s="44"/>
      <c r="C12" s="7"/>
      <c r="D12" s="8"/>
      <c r="E12" s="52" t="s">
        <v>59</v>
      </c>
    </row>
    <row r="13" spans="1:5" ht="12" customHeight="1" x14ac:dyDescent="0.2">
      <c r="B13" s="44"/>
      <c r="C13" s="7"/>
      <c r="D13" s="8"/>
      <c r="E13" s="53" t="s">
        <v>40</v>
      </c>
    </row>
    <row r="14" spans="1:5" ht="12" customHeight="1" x14ac:dyDescent="0.2">
      <c r="B14" s="44"/>
      <c r="C14" s="7"/>
      <c r="D14" s="8"/>
      <c r="E14" s="52" t="s">
        <v>28</v>
      </c>
    </row>
    <row r="15" spans="1:5" ht="12" customHeight="1" x14ac:dyDescent="0.2">
      <c r="B15" s="44"/>
      <c r="C15" s="7"/>
      <c r="D15" s="8"/>
      <c r="E15" s="52" t="s">
        <v>67</v>
      </c>
    </row>
    <row r="16" spans="1:5" ht="12" customHeight="1" x14ac:dyDescent="0.2">
      <c r="B16" s="44"/>
      <c r="C16" s="7"/>
      <c r="D16" s="8"/>
      <c r="E16" s="52" t="s">
        <v>68</v>
      </c>
    </row>
    <row r="17" spans="2:5" ht="12" customHeight="1" x14ac:dyDescent="0.2">
      <c r="B17" s="44"/>
      <c r="C17" s="7"/>
      <c r="D17" s="8"/>
      <c r="E17" s="52" t="s">
        <v>60</v>
      </c>
    </row>
    <row r="18" spans="2:5" ht="12" customHeight="1" x14ac:dyDescent="0.2">
      <c r="B18" s="44"/>
      <c r="C18" s="7"/>
      <c r="D18" s="8"/>
      <c r="E18" s="52" t="s">
        <v>31</v>
      </c>
    </row>
    <row r="19" spans="2:5" ht="12" customHeight="1" x14ac:dyDescent="0.2">
      <c r="B19" s="44"/>
      <c r="C19" s="7"/>
      <c r="D19" s="8"/>
    </row>
    <row r="20" spans="2:5" ht="12" customHeight="1" x14ac:dyDescent="0.2">
      <c r="B20" s="44"/>
      <c r="C20" s="7"/>
      <c r="D20" s="8"/>
    </row>
    <row r="21" spans="2:5" ht="12" customHeight="1" x14ac:dyDescent="0.2">
      <c r="B21" s="44"/>
      <c r="C21" s="7"/>
      <c r="D21" s="8"/>
    </row>
    <row r="22" spans="2:5" ht="12" customHeight="1" x14ac:dyDescent="0.2">
      <c r="B22" s="44"/>
      <c r="C22" s="7"/>
      <c r="D22" s="8"/>
    </row>
    <row r="23" spans="2:5" ht="12" customHeight="1" x14ac:dyDescent="0.2">
      <c r="B23" s="44"/>
      <c r="C23" s="7"/>
      <c r="D23" s="8"/>
      <c r="E23" s="25"/>
    </row>
    <row r="24" spans="2:5" ht="12" customHeight="1" x14ac:dyDescent="0.2">
      <c r="B24" s="44"/>
      <c r="C24" s="7"/>
      <c r="D24" s="8"/>
      <c r="E24" s="25"/>
    </row>
    <row r="25" spans="2:5" ht="12" customHeight="1" x14ac:dyDescent="0.2">
      <c r="B25" s="44"/>
      <c r="C25" s="7"/>
      <c r="D25" s="8"/>
      <c r="E25" s="25"/>
    </row>
    <row r="26" spans="2:5" ht="12" customHeight="1" x14ac:dyDescent="0.2">
      <c r="B26" s="44"/>
      <c r="C26" s="7"/>
      <c r="D26" s="8"/>
    </row>
    <row r="27" spans="2:5" ht="12" customHeight="1" x14ac:dyDescent="0.2">
      <c r="B27" s="44"/>
      <c r="C27" s="7"/>
      <c r="D27" s="8"/>
    </row>
    <row r="28" spans="2:5" ht="12" customHeight="1" x14ac:dyDescent="0.2">
      <c r="B28" s="44"/>
      <c r="C28" s="7"/>
      <c r="D28" s="8"/>
      <c r="E28" s="25"/>
    </row>
    <row r="29" spans="2:5" ht="12" customHeight="1" x14ac:dyDescent="0.2">
      <c r="B29" s="44"/>
      <c r="C29" s="7"/>
      <c r="D29" s="8"/>
    </row>
    <row r="30" spans="2:5" ht="12" customHeight="1" x14ac:dyDescent="0.2">
      <c r="B30" s="44"/>
      <c r="C30" s="7"/>
      <c r="D30" s="8"/>
    </row>
    <row r="31" spans="2:5" ht="12" customHeight="1" x14ac:dyDescent="0.2">
      <c r="B31" s="44"/>
      <c r="C31" s="7"/>
      <c r="D31" s="8"/>
    </row>
    <row r="32" spans="2:5" ht="12" customHeight="1" x14ac:dyDescent="0.2">
      <c r="B32" s="44"/>
      <c r="C32" s="7"/>
      <c r="D32" s="8"/>
    </row>
    <row r="33" spans="2:5" ht="12" customHeight="1" x14ac:dyDescent="0.2">
      <c r="B33" s="44"/>
      <c r="C33" s="7"/>
      <c r="D33" s="8"/>
    </row>
    <row r="34" spans="2:5" ht="12" customHeight="1" x14ac:dyDescent="0.2">
      <c r="B34" s="44"/>
      <c r="C34" s="7"/>
      <c r="D34" s="8"/>
      <c r="E34" s="25"/>
    </row>
    <row r="35" spans="2:5" ht="12" customHeight="1" x14ac:dyDescent="0.2">
      <c r="B35" s="44"/>
      <c r="C35" s="7"/>
      <c r="D35" s="8"/>
    </row>
    <row r="36" spans="2:5" ht="12" customHeight="1" x14ac:dyDescent="0.2">
      <c r="B36" s="44"/>
      <c r="C36" s="7"/>
      <c r="D36" s="8"/>
    </row>
  </sheetData>
  <sortState ref="E2:E24">
    <sortCondition ref="E2"/>
  </sortState>
  <conditionalFormatting sqref="E9">
    <cfRule type="duplicateValues" dxfId="11" priority="26"/>
  </conditionalFormatting>
  <conditionalFormatting sqref="E9">
    <cfRule type="duplicateValues" dxfId="10" priority="25"/>
  </conditionalFormatting>
  <conditionalFormatting sqref="E24">
    <cfRule type="duplicateValues" dxfId="9" priority="21"/>
  </conditionalFormatting>
  <conditionalFormatting sqref="E28">
    <cfRule type="duplicateValues" dxfId="8" priority="17"/>
  </conditionalFormatting>
  <conditionalFormatting sqref="E25">
    <cfRule type="duplicateValues" dxfId="7" priority="422"/>
  </conditionalFormatting>
  <conditionalFormatting sqref="E10">
    <cfRule type="duplicateValues" dxfId="6" priority="11"/>
  </conditionalFormatting>
  <conditionalFormatting sqref="E34">
    <cfRule type="duplicateValues" dxfId="5" priority="9"/>
  </conditionalFormatting>
  <conditionalFormatting sqref="E23">
    <cfRule type="duplicateValues" dxfId="4" priority="1"/>
  </conditionalFormatting>
  <conditionalFormatting sqref="C2:C36">
    <cfRule type="duplicateValues" dxfId="3" priority="448"/>
  </conditionalFormatting>
  <conditionalFormatting sqref="D2:D36">
    <cfRule type="duplicateValues" dxfId="2" priority="450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autoPageBreaks="0" fitToPage="1"/>
  </sheetPr>
  <dimension ref="A1:AP39"/>
  <sheetViews>
    <sheetView showZeros="0" zoomScaleNormal="100" zoomScaleSheetLayoutView="130" workbookViewId="0">
      <pane xSplit="6" ySplit="4" topLeftCell="O12" activePane="bottomRight" state="frozenSplit"/>
      <selection pane="topRight" activeCell="E1" sqref="E1"/>
      <selection pane="bottomLeft" activeCell="A8" sqref="A8"/>
      <selection pane="bottomRight" activeCell="B12" sqref="B12:C12"/>
    </sheetView>
  </sheetViews>
  <sheetFormatPr defaultColWidth="9.33203125" defaultRowHeight="11.45" customHeight="1" outlineLevelCol="1" x14ac:dyDescent="0.2"/>
  <cols>
    <col min="1" max="1" width="4" customWidth="1"/>
    <col min="2" max="2" width="38.5" style="1" customWidth="1"/>
    <col min="3" max="3" width="7.6640625" style="1" bestFit="1" customWidth="1"/>
    <col min="4" max="4" width="8.6640625" style="1" customWidth="1"/>
    <col min="5" max="5" width="7.5" style="1" bestFit="1" customWidth="1"/>
    <col min="6" max="6" width="12.1640625" style="1" bestFit="1" customWidth="1" collapsed="1"/>
    <col min="7" max="7" width="7.6640625" style="1" hidden="1" customWidth="1" outlineLevel="1"/>
    <col min="8" max="8" width="5.33203125" style="1" hidden="1" customWidth="1" outlineLevel="1"/>
    <col min="9" max="9" width="7.5" style="1" hidden="1" customWidth="1" outlineLevel="1"/>
    <col min="10" max="10" width="6.6640625" style="1" hidden="1" customWidth="1" outlineLevel="1"/>
    <col min="11" max="11" width="7.6640625" style="1" hidden="1" customWidth="1" outlineLevel="1"/>
    <col min="12" max="12" width="5.33203125" style="1" hidden="1" customWidth="1" outlineLevel="1"/>
    <col min="13" max="13" width="7.5" style="1" hidden="1" customWidth="1" outlineLevel="1"/>
    <col min="14" max="14" width="6.83203125" style="1" hidden="1" customWidth="1" outlineLevel="1"/>
    <col min="15" max="15" width="9.83203125" style="1" bestFit="1" customWidth="1"/>
    <col min="16" max="16" width="9.1640625" style="1" bestFit="1" customWidth="1"/>
    <col min="17" max="17" width="10.33203125" style="36" customWidth="1" outlineLevel="1"/>
    <col min="18" max="18" width="7.1640625" style="36" customWidth="1" outlineLevel="1"/>
    <col min="19" max="19" width="7.5" style="36" customWidth="1" outlineLevel="1"/>
    <col min="20" max="20" width="6.83203125" style="37" customWidth="1" outlineLevel="1"/>
    <col min="21" max="21" width="7.5" style="36" customWidth="1" outlineLevel="1"/>
    <col min="22" max="22" width="8.1640625" style="36" customWidth="1" outlineLevel="1"/>
    <col min="23" max="23" width="8.5" style="36" customWidth="1" outlineLevel="1"/>
    <col min="24" max="24" width="9.6640625" style="36" customWidth="1" outlineLevel="1"/>
    <col min="25" max="25" width="10" style="36" customWidth="1" outlineLevel="1"/>
    <col min="26" max="26" width="8.83203125" style="36" customWidth="1" outlineLevel="1"/>
    <col min="27" max="27" width="7.5" style="36" customWidth="1" outlineLevel="1"/>
    <col min="28" max="28" width="8.1640625" style="36" customWidth="1" outlineLevel="1"/>
    <col min="29" max="29" width="7.5" style="36" customWidth="1" outlineLevel="1"/>
    <col min="30" max="30" width="7.1640625" style="36" customWidth="1" outlineLevel="1"/>
    <col min="31" max="31" width="7.5" style="36" customWidth="1" outlineLevel="1"/>
    <col min="32" max="32" width="6.83203125" style="36" customWidth="1" outlineLevel="1"/>
    <col min="33" max="33" width="7.5" style="36" customWidth="1" outlineLevel="1"/>
    <col min="34" max="34" width="6.83203125" style="36" customWidth="1" outlineLevel="1"/>
    <col min="35" max="35" width="7.5" style="36" customWidth="1" outlineLevel="1"/>
    <col min="36" max="36" width="6.83203125" style="36" customWidth="1" outlineLevel="1"/>
    <col min="37" max="37" width="7.5" style="36" customWidth="1" outlineLevel="1"/>
    <col min="38" max="38" width="7.1640625" style="36" customWidth="1" outlineLevel="1"/>
    <col min="39" max="39" width="7.5" style="36" bestFit="1" customWidth="1"/>
    <col min="40" max="40" width="9.1640625" style="36" bestFit="1" customWidth="1"/>
    <col min="41" max="41" width="7.5" style="38" bestFit="1" customWidth="1"/>
    <col min="42" max="42" width="11.6640625" style="38" bestFit="1" customWidth="1"/>
  </cols>
  <sheetData>
    <row r="1" spans="1:42" ht="17.25" hidden="1" customHeight="1" x14ac:dyDescent="0.25">
      <c r="B1" s="5" t="s">
        <v>7</v>
      </c>
      <c r="C1" s="5"/>
      <c r="D1" s="5"/>
      <c r="E1" s="4"/>
      <c r="F1" s="4"/>
      <c r="G1" s="4"/>
      <c r="H1" s="4"/>
      <c r="I1" s="3"/>
      <c r="J1" s="3"/>
      <c r="K1" s="3"/>
      <c r="L1" s="3"/>
      <c r="M1" s="3"/>
      <c r="N1" s="3"/>
      <c r="O1" s="110" t="s">
        <v>2</v>
      </c>
      <c r="P1" s="111"/>
      <c r="Q1" s="26"/>
      <c r="R1" s="26"/>
      <c r="S1" s="26"/>
      <c r="T1" s="2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126" t="s">
        <v>3</v>
      </c>
      <c r="AN1" s="126"/>
      <c r="AO1" s="28"/>
      <c r="AP1" s="29"/>
    </row>
    <row r="2" spans="1:42" ht="12" x14ac:dyDescent="0.2">
      <c r="B2" s="84">
        <v>42370</v>
      </c>
      <c r="C2" s="5"/>
      <c r="D2" s="5"/>
      <c r="E2" s="107" t="s">
        <v>10</v>
      </c>
      <c r="F2" s="108"/>
      <c r="G2" s="118" t="s">
        <v>5</v>
      </c>
      <c r="H2" s="119"/>
      <c r="I2" s="119"/>
      <c r="J2" s="120"/>
      <c r="K2" s="118" t="s">
        <v>5</v>
      </c>
      <c r="L2" s="119"/>
      <c r="M2" s="119"/>
      <c r="N2" s="120"/>
      <c r="O2" s="112"/>
      <c r="P2" s="112"/>
      <c r="Q2" s="116" t="s">
        <v>4</v>
      </c>
      <c r="R2" s="117"/>
      <c r="S2" s="116" t="s">
        <v>4</v>
      </c>
      <c r="T2" s="117"/>
      <c r="U2" s="116" t="s">
        <v>4</v>
      </c>
      <c r="V2" s="117"/>
      <c r="W2" s="116" t="s">
        <v>4</v>
      </c>
      <c r="X2" s="117"/>
      <c r="Y2" s="116" t="s">
        <v>4</v>
      </c>
      <c r="Z2" s="117"/>
      <c r="AA2" s="116" t="s">
        <v>4</v>
      </c>
      <c r="AB2" s="117"/>
      <c r="AC2" s="116" t="s">
        <v>4</v>
      </c>
      <c r="AD2" s="117"/>
      <c r="AE2" s="116" t="s">
        <v>4</v>
      </c>
      <c r="AF2" s="117"/>
      <c r="AG2" s="116" t="s">
        <v>4</v>
      </c>
      <c r="AH2" s="117"/>
      <c r="AI2" s="116" t="s">
        <v>4</v>
      </c>
      <c r="AJ2" s="117"/>
      <c r="AK2" s="116" t="s">
        <v>4</v>
      </c>
      <c r="AL2" s="117"/>
      <c r="AM2" s="127"/>
      <c r="AN2" s="127"/>
      <c r="AO2" s="124" t="s">
        <v>11</v>
      </c>
      <c r="AP2" s="125"/>
    </row>
    <row r="3" spans="1:42" ht="11.25" customHeight="1" x14ac:dyDescent="0.2">
      <c r="E3" s="109"/>
      <c r="F3" s="109"/>
      <c r="G3" s="121" t="s">
        <v>37</v>
      </c>
      <c r="H3" s="122"/>
      <c r="I3" s="122"/>
      <c r="J3" s="123"/>
      <c r="K3" s="121" t="s">
        <v>38</v>
      </c>
      <c r="L3" s="122"/>
      <c r="M3" s="122"/>
      <c r="N3" s="123"/>
      <c r="O3" s="113"/>
      <c r="P3" s="113"/>
      <c r="Q3" s="114" t="str">
        <f>INDEX(Лица!$B$2:$B$36,COLUMN(Лица!C:C)/2,ROW(Лица!1:1))</f>
        <v>Давлатмирова Н</v>
      </c>
      <c r="R3" s="115"/>
      <c r="S3" s="114" t="str">
        <f>INDEX(Лица!$B$2:$B$36,COLUMN(Лица!E:E)/2,ROW(Лица!1:1))</f>
        <v>Додоева С</v>
      </c>
      <c r="T3" s="115"/>
      <c r="U3" s="114" t="str">
        <f>INDEX(Лица!$B$2:$B$36,COLUMN(Лица!G:G)/2,ROW(Лица!1:1))</f>
        <v>Кенджаев Ё</v>
      </c>
      <c r="V3" s="115"/>
      <c r="W3" s="114" t="str">
        <f>INDEX(Лица!$B$2:$B$36,COLUMN(Лица!I:I)/2,ROW(Лица!1:1))</f>
        <v>Махмадаминов Дж</v>
      </c>
      <c r="X3" s="115"/>
      <c r="Y3" s="114" t="str">
        <f>INDEX(Лица!$B$2:$B$36,COLUMN(Лица!K:K)/2,ROW(Лица!1:1))</f>
        <v>Махмадаминов М</v>
      </c>
      <c r="Z3" s="115"/>
      <c r="AA3" s="114" t="str">
        <f>INDEX(Лица!$B$2:$B$36,COLUMN(Лица!M:M)/2,ROW(Лица!1:1))</f>
        <v>Махмадзиёева Ф</v>
      </c>
      <c r="AB3" s="115"/>
      <c r="AC3" s="114" t="str">
        <f>INDEX(Лица!$B$2:$B$36,COLUMN(Лица!O:O)/2,ROW(Лица!1:1))</f>
        <v>Рахимов М</v>
      </c>
      <c r="AD3" s="115"/>
      <c r="AE3" s="114" t="str">
        <f>INDEX(Лица!$B$2:$B$36,COLUMN(Лица!Q:Q)/2,ROW(Лица!1:1))</f>
        <v>Хакимов Дж</v>
      </c>
      <c r="AF3" s="115"/>
      <c r="AG3" s="114" t="str">
        <f>INDEX(Лица!$B$2:$B$36,COLUMN(Лица!S:S)/2,ROW(Лица!1:1))</f>
        <v>Хафизова Н</v>
      </c>
      <c r="AH3" s="115"/>
      <c r="AI3" s="114" t="str">
        <f>INDEX(Лица!$B$2:$B$36,COLUMN(Лица!U:U)/2,ROW(Лица!1:1))</f>
        <v>Хисомутдинова Дж</v>
      </c>
      <c r="AJ3" s="115"/>
      <c r="AK3" s="114">
        <f>INDEX(Лица!$B$2:$B$36,COLUMN(Лица!W:W)/2,ROW(Лица!1:1))</f>
        <v>0</v>
      </c>
      <c r="AL3" s="115"/>
      <c r="AM3" s="128"/>
      <c r="AN3" s="128"/>
      <c r="AO3" s="124"/>
      <c r="AP3" s="125"/>
    </row>
    <row r="4" spans="1:42" ht="11.1" customHeight="1" x14ac:dyDescent="0.2">
      <c r="A4" s="17" t="s">
        <v>26</v>
      </c>
      <c r="B4" s="17" t="s">
        <v>6</v>
      </c>
      <c r="C4" s="41" t="s">
        <v>22</v>
      </c>
      <c r="D4" s="41" t="s">
        <v>23</v>
      </c>
      <c r="E4" s="19" t="s">
        <v>0</v>
      </c>
      <c r="F4" s="20" t="s">
        <v>1</v>
      </c>
      <c r="G4" s="41" t="s">
        <v>36</v>
      </c>
      <c r="H4" s="41" t="s">
        <v>35</v>
      </c>
      <c r="I4" s="50" t="s">
        <v>0</v>
      </c>
      <c r="J4" s="18" t="s">
        <v>1</v>
      </c>
      <c r="K4" s="41" t="s">
        <v>36</v>
      </c>
      <c r="L4" s="41" t="s">
        <v>35</v>
      </c>
      <c r="M4" s="50" t="s">
        <v>0</v>
      </c>
      <c r="N4" s="18" t="s">
        <v>1</v>
      </c>
      <c r="O4" s="19" t="s">
        <v>0</v>
      </c>
      <c r="P4" s="20" t="s">
        <v>1</v>
      </c>
      <c r="Q4" s="30" t="s">
        <v>0</v>
      </c>
      <c r="R4" s="30" t="s">
        <v>1</v>
      </c>
      <c r="S4" s="30" t="s">
        <v>0</v>
      </c>
      <c r="T4" s="30" t="s">
        <v>1</v>
      </c>
      <c r="U4" s="30" t="s">
        <v>0</v>
      </c>
      <c r="V4" s="30" t="s">
        <v>1</v>
      </c>
      <c r="W4" s="30" t="s">
        <v>0</v>
      </c>
      <c r="X4" s="30" t="s">
        <v>1</v>
      </c>
      <c r="Y4" s="30" t="s">
        <v>0</v>
      </c>
      <c r="Z4" s="30" t="s">
        <v>1</v>
      </c>
      <c r="AA4" s="30" t="s">
        <v>0</v>
      </c>
      <c r="AB4" s="30" t="s">
        <v>1</v>
      </c>
      <c r="AC4" s="30" t="s">
        <v>0</v>
      </c>
      <c r="AD4" s="30" t="s">
        <v>1</v>
      </c>
      <c r="AE4" s="30" t="s">
        <v>0</v>
      </c>
      <c r="AF4" s="30" t="s">
        <v>1</v>
      </c>
      <c r="AG4" s="30" t="s">
        <v>0</v>
      </c>
      <c r="AH4" s="30" t="s">
        <v>1</v>
      </c>
      <c r="AI4" s="30" t="s">
        <v>0</v>
      </c>
      <c r="AJ4" s="30" t="s">
        <v>1</v>
      </c>
      <c r="AK4" s="30" t="s">
        <v>0</v>
      </c>
      <c r="AL4" s="30" t="s">
        <v>1</v>
      </c>
      <c r="AM4" s="31" t="s">
        <v>0</v>
      </c>
      <c r="AN4" s="32" t="s">
        <v>1</v>
      </c>
      <c r="AO4" s="33" t="s">
        <v>0</v>
      </c>
      <c r="AP4" s="34" t="s">
        <v>1</v>
      </c>
    </row>
    <row r="5" spans="1:42" ht="11.1" customHeight="1" x14ac:dyDescent="0.2">
      <c r="A5">
        <v>1</v>
      </c>
      <c r="B5" s="9" t="s">
        <v>42</v>
      </c>
      <c r="C5" s="46" t="s">
        <v>31</v>
      </c>
      <c r="D5" s="46">
        <v>90</v>
      </c>
      <c r="E5" s="21">
        <v>4</v>
      </c>
      <c r="F5" s="22">
        <f>ROUND(E5*$D5,2)</f>
        <v>360</v>
      </c>
      <c r="G5" s="47"/>
      <c r="H5" s="48"/>
      <c r="I5" s="11"/>
      <c r="J5" s="12">
        <f t="shared" ref="J5:J9" si="0">I5*$D5</f>
        <v>0</v>
      </c>
      <c r="K5" s="49"/>
      <c r="L5" s="49"/>
      <c r="M5" s="13"/>
      <c r="N5" s="12">
        <f t="shared" ref="N5:N9" si="1">M5*$D5</f>
        <v>0</v>
      </c>
      <c r="O5" s="15">
        <f t="shared" ref="O5:O9" si="2">I5+M5</f>
        <v>0</v>
      </c>
      <c r="P5" s="35">
        <f t="shared" ref="P5:P15" si="3">N5+J5</f>
        <v>0</v>
      </c>
      <c r="Q5" s="14"/>
      <c r="R5" s="10">
        <f t="shared" ref="R5:R9" si="4">ROUND(Q5*$D5,2)</f>
        <v>0</v>
      </c>
      <c r="S5" s="14">
        <v>2</v>
      </c>
      <c r="T5" s="10">
        <f t="shared" ref="T5:T9" si="5">ROUND(S5*$D5,2)</f>
        <v>180</v>
      </c>
      <c r="U5" s="14"/>
      <c r="V5" s="10">
        <f t="shared" ref="V5:V9" si="6">ROUND(U5*$D5,2)</f>
        <v>0</v>
      </c>
      <c r="W5" s="14"/>
      <c r="X5" s="10">
        <f t="shared" ref="X5:X9" si="7">ROUND(W5*$D5,2)</f>
        <v>0</v>
      </c>
      <c r="Y5" s="14"/>
      <c r="Z5" s="10">
        <f t="shared" ref="Z5:Z9" si="8">ROUND(Y5*$D5,2)</f>
        <v>0</v>
      </c>
      <c r="AA5" s="14"/>
      <c r="AB5" s="10">
        <f t="shared" ref="AB5:AB9" si="9">ROUND(AA5*$D5,2)</f>
        <v>0</v>
      </c>
      <c r="AC5" s="14"/>
      <c r="AD5" s="10">
        <f t="shared" ref="AD5:AD9" si="10">ROUND(AC5*$D5,2)</f>
        <v>0</v>
      </c>
      <c r="AE5" s="14"/>
      <c r="AF5" s="10">
        <f t="shared" ref="AF5:AF9" si="11">ROUND(AE5*$D5,2)</f>
        <v>0</v>
      </c>
      <c r="AG5" s="14"/>
      <c r="AH5" s="10">
        <f t="shared" ref="AH5:AH9" si="12">ROUND(AG5*$D5,2)</f>
        <v>0</v>
      </c>
      <c r="AI5" s="14"/>
      <c r="AJ5" s="10">
        <f t="shared" ref="AJ5:AJ9" si="13">ROUND(AI5*$D5,2)</f>
        <v>0</v>
      </c>
      <c r="AK5" s="14"/>
      <c r="AL5" s="10">
        <f t="shared" ref="AL5:AL9" si="14">ROUND(AK5*$D5,2)</f>
        <v>0</v>
      </c>
      <c r="AM5" s="15">
        <f t="shared" ref="AM5:AM38" ca="1" si="15">SUMIF($Q$4:$AL$38,$Q$4,$Q5:$AL5)</f>
        <v>2</v>
      </c>
      <c r="AN5" s="16">
        <f t="shared" ref="AN5:AN38" ca="1" si="16">SUMIF($Q$4:$AL$38,$R$4,$Q5:$AL5)</f>
        <v>180</v>
      </c>
      <c r="AO5" s="23">
        <f t="shared" ref="AO5:AO38" ca="1" si="17">ROUND(E5+O5-AM5,2)</f>
        <v>2</v>
      </c>
      <c r="AP5" s="24">
        <f t="shared" ref="AP5:AP38" ca="1" si="18">ROUND(F5+P5-AN5,2)</f>
        <v>180</v>
      </c>
    </row>
    <row r="6" spans="1:42" ht="11.1" customHeight="1" x14ac:dyDescent="0.2">
      <c r="A6">
        <f ca="1">IF((AO6+AP6)&lt;0.01,,MAX($A$4:A5)+1)</f>
        <v>2</v>
      </c>
      <c r="B6" s="9" t="s">
        <v>47</v>
      </c>
      <c r="C6" s="46" t="s">
        <v>31</v>
      </c>
      <c r="D6" s="46">
        <v>260</v>
      </c>
      <c r="E6" s="21">
        <v>4</v>
      </c>
      <c r="F6" s="22">
        <f t="shared" ref="F6:F15" si="19">ROUND(E6*$D6,2)</f>
        <v>1040</v>
      </c>
      <c r="G6" s="47"/>
      <c r="H6" s="48"/>
      <c r="I6" s="11"/>
      <c r="J6" s="12">
        <f t="shared" si="0"/>
        <v>0</v>
      </c>
      <c r="K6" s="49"/>
      <c r="L6" s="49"/>
      <c r="M6" s="13"/>
      <c r="N6" s="12">
        <f t="shared" si="1"/>
        <v>0</v>
      </c>
      <c r="O6" s="15">
        <f t="shared" si="2"/>
        <v>0</v>
      </c>
      <c r="P6" s="35">
        <f t="shared" si="3"/>
        <v>0</v>
      </c>
      <c r="Q6" s="14"/>
      <c r="R6" s="10">
        <f t="shared" si="4"/>
        <v>0</v>
      </c>
      <c r="S6" s="14"/>
      <c r="T6" s="10">
        <f t="shared" si="5"/>
        <v>0</v>
      </c>
      <c r="U6" s="14"/>
      <c r="V6" s="10">
        <f t="shared" si="6"/>
        <v>0</v>
      </c>
      <c r="W6" s="14"/>
      <c r="X6" s="10">
        <f t="shared" si="7"/>
        <v>0</v>
      </c>
      <c r="Y6" s="14"/>
      <c r="Z6" s="10">
        <f t="shared" si="8"/>
        <v>0</v>
      </c>
      <c r="AA6" s="14"/>
      <c r="AB6" s="10">
        <f t="shared" si="9"/>
        <v>0</v>
      </c>
      <c r="AC6" s="14"/>
      <c r="AD6" s="10">
        <f t="shared" si="10"/>
        <v>0</v>
      </c>
      <c r="AE6" s="14"/>
      <c r="AF6" s="10">
        <f t="shared" si="11"/>
        <v>0</v>
      </c>
      <c r="AG6" s="14"/>
      <c r="AH6" s="10">
        <f t="shared" si="12"/>
        <v>0</v>
      </c>
      <c r="AI6" s="14"/>
      <c r="AJ6" s="10">
        <f t="shared" si="13"/>
        <v>0</v>
      </c>
      <c r="AK6" s="14"/>
      <c r="AL6" s="10">
        <f t="shared" si="14"/>
        <v>0</v>
      </c>
      <c r="AM6" s="15">
        <f t="shared" ca="1" si="15"/>
        <v>0</v>
      </c>
      <c r="AN6" s="16">
        <f t="shared" ca="1" si="16"/>
        <v>0</v>
      </c>
      <c r="AO6" s="23">
        <f t="shared" ca="1" si="17"/>
        <v>4</v>
      </c>
      <c r="AP6" s="24">
        <f t="shared" ca="1" si="18"/>
        <v>1040</v>
      </c>
    </row>
    <row r="7" spans="1:42" ht="11.1" customHeight="1" x14ac:dyDescent="0.2">
      <c r="A7">
        <f ca="1">IF((AO7+AP7)&lt;0.01,,MAX($A$4:A6)+1)</f>
        <v>0</v>
      </c>
      <c r="B7" s="71" t="s">
        <v>79</v>
      </c>
      <c r="C7" s="72" t="s">
        <v>31</v>
      </c>
      <c r="D7" s="72">
        <v>4.5</v>
      </c>
      <c r="E7" s="73"/>
      <c r="F7" s="74">
        <f t="shared" si="19"/>
        <v>0</v>
      </c>
      <c r="G7" s="47"/>
      <c r="H7" s="48"/>
      <c r="I7" s="11"/>
      <c r="J7" s="12">
        <f t="shared" si="0"/>
        <v>0</v>
      </c>
      <c r="K7" s="49"/>
      <c r="L7" s="49"/>
      <c r="M7" s="13"/>
      <c r="N7" s="12">
        <f t="shared" si="1"/>
        <v>0</v>
      </c>
      <c r="O7" s="15">
        <f t="shared" si="2"/>
        <v>0</v>
      </c>
      <c r="P7" s="35">
        <f t="shared" si="3"/>
        <v>0</v>
      </c>
      <c r="Q7" s="14">
        <v>2</v>
      </c>
      <c r="R7" s="10">
        <f t="shared" si="4"/>
        <v>9</v>
      </c>
      <c r="S7" s="14"/>
      <c r="T7" s="10">
        <f t="shared" si="5"/>
        <v>0</v>
      </c>
      <c r="U7" s="14"/>
      <c r="V7" s="10">
        <f t="shared" si="6"/>
        <v>0</v>
      </c>
      <c r="W7" s="14"/>
      <c r="X7" s="10">
        <f t="shared" si="7"/>
        <v>0</v>
      </c>
      <c r="Y7" s="14"/>
      <c r="Z7" s="10">
        <f t="shared" si="8"/>
        <v>0</v>
      </c>
      <c r="AA7" s="14"/>
      <c r="AB7" s="10">
        <f t="shared" si="9"/>
        <v>0</v>
      </c>
      <c r="AC7" s="14"/>
      <c r="AD7" s="10">
        <f t="shared" si="10"/>
        <v>0</v>
      </c>
      <c r="AE7" s="14"/>
      <c r="AF7" s="10">
        <f t="shared" si="11"/>
        <v>0</v>
      </c>
      <c r="AG7" s="14"/>
      <c r="AH7" s="10">
        <f t="shared" si="12"/>
        <v>0</v>
      </c>
      <c r="AI7" s="14"/>
      <c r="AJ7" s="10">
        <f t="shared" si="13"/>
        <v>0</v>
      </c>
      <c r="AK7" s="14"/>
      <c r="AL7" s="10">
        <f t="shared" si="14"/>
        <v>0</v>
      </c>
      <c r="AM7" s="15">
        <f t="shared" ca="1" si="15"/>
        <v>2</v>
      </c>
      <c r="AN7" s="16">
        <f t="shared" ca="1" si="16"/>
        <v>9</v>
      </c>
      <c r="AO7" s="23">
        <f t="shared" ca="1" si="17"/>
        <v>-2</v>
      </c>
      <c r="AP7" s="24">
        <f t="shared" ca="1" si="18"/>
        <v>-9</v>
      </c>
    </row>
    <row r="8" spans="1:42" ht="11.1" customHeight="1" x14ac:dyDescent="0.2">
      <c r="A8">
        <f ca="1">IF((AO8+AP8)&lt;0.01,,MAX($A$4:A7)+1)</f>
        <v>3</v>
      </c>
      <c r="B8" s="9" t="s">
        <v>49</v>
      </c>
      <c r="C8" s="46" t="s">
        <v>31</v>
      </c>
      <c r="D8" s="46">
        <v>5</v>
      </c>
      <c r="E8" s="21">
        <v>80</v>
      </c>
      <c r="F8" s="22">
        <f t="shared" si="19"/>
        <v>400</v>
      </c>
      <c r="G8" s="47"/>
      <c r="H8" s="48"/>
      <c r="I8" s="11"/>
      <c r="J8" s="12">
        <f t="shared" si="0"/>
        <v>0</v>
      </c>
      <c r="K8" s="49"/>
      <c r="L8" s="49"/>
      <c r="M8" s="13"/>
      <c r="N8" s="12">
        <f t="shared" si="1"/>
        <v>0</v>
      </c>
      <c r="O8" s="15">
        <f t="shared" si="2"/>
        <v>0</v>
      </c>
      <c r="P8" s="35">
        <f t="shared" si="3"/>
        <v>0</v>
      </c>
      <c r="Q8" s="14"/>
      <c r="R8" s="10">
        <f t="shared" si="4"/>
        <v>0</v>
      </c>
      <c r="S8" s="14">
        <v>10</v>
      </c>
      <c r="T8" s="10">
        <f t="shared" si="5"/>
        <v>50</v>
      </c>
      <c r="U8" s="14"/>
      <c r="V8" s="10">
        <f t="shared" si="6"/>
        <v>0</v>
      </c>
      <c r="W8" s="14"/>
      <c r="X8" s="10">
        <f t="shared" si="7"/>
        <v>0</v>
      </c>
      <c r="Y8" s="14"/>
      <c r="Z8" s="10">
        <f t="shared" si="8"/>
        <v>0</v>
      </c>
      <c r="AA8" s="14"/>
      <c r="AB8" s="10">
        <f t="shared" si="9"/>
        <v>0</v>
      </c>
      <c r="AC8" s="14"/>
      <c r="AD8" s="10">
        <f t="shared" si="10"/>
        <v>0</v>
      </c>
      <c r="AE8" s="14"/>
      <c r="AF8" s="10">
        <f t="shared" si="11"/>
        <v>0</v>
      </c>
      <c r="AG8" s="14"/>
      <c r="AH8" s="10">
        <f t="shared" si="12"/>
        <v>0</v>
      </c>
      <c r="AI8" s="14"/>
      <c r="AJ8" s="10">
        <f t="shared" si="13"/>
        <v>0</v>
      </c>
      <c r="AK8" s="14"/>
      <c r="AL8" s="10">
        <f t="shared" si="14"/>
        <v>0</v>
      </c>
      <c r="AM8" s="15">
        <f t="shared" ca="1" si="15"/>
        <v>10</v>
      </c>
      <c r="AN8" s="16">
        <f t="shared" ca="1" si="16"/>
        <v>50</v>
      </c>
      <c r="AO8" s="23">
        <f t="shared" ca="1" si="17"/>
        <v>70</v>
      </c>
      <c r="AP8" s="24">
        <f t="shared" ca="1" si="18"/>
        <v>350</v>
      </c>
    </row>
    <row r="9" spans="1:42" ht="11.1" customHeight="1" x14ac:dyDescent="0.2">
      <c r="A9">
        <f ca="1">IF((AO9+AP9)&lt;0.01,,MAX($A$4:A8)+1)</f>
        <v>4</v>
      </c>
      <c r="B9" s="9" t="s">
        <v>53</v>
      </c>
      <c r="C9" s="46" t="s">
        <v>29</v>
      </c>
      <c r="D9" s="46">
        <v>13</v>
      </c>
      <c r="E9" s="21">
        <v>20</v>
      </c>
      <c r="F9" s="22">
        <f t="shared" si="19"/>
        <v>260</v>
      </c>
      <c r="G9" s="47"/>
      <c r="H9" s="48"/>
      <c r="I9" s="11"/>
      <c r="J9" s="12">
        <f t="shared" si="0"/>
        <v>0</v>
      </c>
      <c r="K9" s="49"/>
      <c r="L9" s="49"/>
      <c r="M9" s="13"/>
      <c r="N9" s="12">
        <f t="shared" si="1"/>
        <v>0</v>
      </c>
      <c r="O9" s="15">
        <f t="shared" si="2"/>
        <v>0</v>
      </c>
      <c r="P9" s="35">
        <f t="shared" si="3"/>
        <v>0</v>
      </c>
      <c r="Q9" s="14"/>
      <c r="R9" s="10">
        <f t="shared" si="4"/>
        <v>0</v>
      </c>
      <c r="S9" s="14"/>
      <c r="T9" s="10">
        <f t="shared" si="5"/>
        <v>0</v>
      </c>
      <c r="U9" s="14"/>
      <c r="V9" s="10">
        <f t="shared" si="6"/>
        <v>0</v>
      </c>
      <c r="W9" s="14"/>
      <c r="X9" s="10">
        <f t="shared" si="7"/>
        <v>0</v>
      </c>
      <c r="Y9" s="14"/>
      <c r="Z9" s="10">
        <f t="shared" si="8"/>
        <v>0</v>
      </c>
      <c r="AA9" s="14"/>
      <c r="AB9" s="10">
        <f t="shared" si="9"/>
        <v>0</v>
      </c>
      <c r="AC9" s="14"/>
      <c r="AD9" s="10">
        <f t="shared" si="10"/>
        <v>0</v>
      </c>
      <c r="AE9" s="14"/>
      <c r="AF9" s="10">
        <f t="shared" si="11"/>
        <v>0</v>
      </c>
      <c r="AG9" s="14"/>
      <c r="AH9" s="10">
        <f t="shared" si="12"/>
        <v>0</v>
      </c>
      <c r="AI9" s="14"/>
      <c r="AJ9" s="10">
        <f t="shared" si="13"/>
        <v>0</v>
      </c>
      <c r="AK9" s="14"/>
      <c r="AL9" s="10">
        <f t="shared" si="14"/>
        <v>0</v>
      </c>
      <c r="AM9" s="15">
        <f t="shared" ca="1" si="15"/>
        <v>0</v>
      </c>
      <c r="AN9" s="16">
        <f t="shared" ca="1" si="16"/>
        <v>0</v>
      </c>
      <c r="AO9" s="23">
        <f t="shared" ca="1" si="17"/>
        <v>20</v>
      </c>
      <c r="AP9" s="24">
        <f t="shared" ca="1" si="18"/>
        <v>260</v>
      </c>
    </row>
    <row r="10" spans="1:42" ht="11.1" customHeight="1" x14ac:dyDescent="0.2">
      <c r="A10">
        <f ca="1">IF((AO10+AP10)&lt;0.01,,MAX($A$4:A9)+1)</f>
        <v>5</v>
      </c>
      <c r="B10" s="9" t="s">
        <v>78</v>
      </c>
      <c r="C10" s="46" t="s">
        <v>31</v>
      </c>
      <c r="D10" s="46">
        <v>17.64</v>
      </c>
      <c r="E10" s="21">
        <v>14</v>
      </c>
      <c r="F10" s="22">
        <f t="shared" si="19"/>
        <v>246.96</v>
      </c>
      <c r="G10" s="47"/>
      <c r="H10" s="48"/>
      <c r="I10" s="11"/>
      <c r="J10" s="12">
        <f t="shared" ref="J10:J29" si="20">I10*$D10</f>
        <v>0</v>
      </c>
      <c r="K10" s="49"/>
      <c r="L10" s="49"/>
      <c r="M10" s="13"/>
      <c r="N10" s="12">
        <f t="shared" ref="N10:N29" si="21">M10*$D10</f>
        <v>0</v>
      </c>
      <c r="O10" s="15">
        <f t="shared" ref="O10:O29" si="22">I10+M10</f>
        <v>0</v>
      </c>
      <c r="P10" s="35">
        <f t="shared" si="3"/>
        <v>0</v>
      </c>
      <c r="Q10" s="14"/>
      <c r="R10" s="10">
        <f t="shared" ref="R10:R29" si="23">ROUND(Q10*$D10,2)</f>
        <v>0</v>
      </c>
      <c r="S10" s="14"/>
      <c r="T10" s="10">
        <f t="shared" ref="T10:T29" si="24">ROUND(S10*$D10,2)</f>
        <v>0</v>
      </c>
      <c r="U10" s="14"/>
      <c r="V10" s="10">
        <f t="shared" ref="V10:V29" si="25">ROUND(U10*$D10,2)</f>
        <v>0</v>
      </c>
      <c r="W10" s="14"/>
      <c r="X10" s="10">
        <f t="shared" ref="X10:X29" si="26">ROUND(W10*$D10,2)</f>
        <v>0</v>
      </c>
      <c r="Y10" s="14"/>
      <c r="Z10" s="10">
        <f t="shared" ref="Z10:Z29" si="27">ROUND(Y10*$D10,2)</f>
        <v>0</v>
      </c>
      <c r="AA10" s="14"/>
      <c r="AB10" s="10">
        <f t="shared" ref="AB10:AB29" si="28">ROUND(AA10*$D10,2)</f>
        <v>0</v>
      </c>
      <c r="AC10" s="14"/>
      <c r="AD10" s="10">
        <f t="shared" ref="AD10:AD29" si="29">ROUND(AC10*$D10,2)</f>
        <v>0</v>
      </c>
      <c r="AE10" s="14"/>
      <c r="AF10" s="10">
        <f t="shared" ref="AF10:AF29" si="30">ROUND(AE10*$D10,2)</f>
        <v>0</v>
      </c>
      <c r="AG10" s="14"/>
      <c r="AH10" s="10">
        <f t="shared" ref="AH10:AH29" si="31">ROUND(AG10*$D10,2)</f>
        <v>0</v>
      </c>
      <c r="AI10" s="14"/>
      <c r="AJ10" s="10">
        <f t="shared" ref="AJ10:AJ29" si="32">ROUND(AI10*$D10,2)</f>
        <v>0</v>
      </c>
      <c r="AK10" s="14"/>
      <c r="AL10" s="10">
        <f t="shared" ref="AL10:AL29" si="33">ROUND(AK10*$D10,2)</f>
        <v>0</v>
      </c>
      <c r="AM10" s="15">
        <f t="shared" ca="1" si="15"/>
        <v>0</v>
      </c>
      <c r="AN10" s="16">
        <f t="shared" ca="1" si="16"/>
        <v>0</v>
      </c>
      <c r="AO10" s="23">
        <f t="shared" ca="1" si="17"/>
        <v>14</v>
      </c>
      <c r="AP10" s="24">
        <f t="shared" ca="1" si="18"/>
        <v>246.96</v>
      </c>
    </row>
    <row r="11" spans="1:42" ht="11.1" customHeight="1" x14ac:dyDescent="0.2">
      <c r="A11">
        <f ca="1">IF((AO11+AP11)&lt;0.01,,MAX($A$4:A10)+1)</f>
        <v>6</v>
      </c>
      <c r="B11" s="9" t="s">
        <v>51</v>
      </c>
      <c r="C11" s="46" t="s">
        <v>31</v>
      </c>
      <c r="D11" s="46">
        <v>30</v>
      </c>
      <c r="E11" s="21">
        <v>4</v>
      </c>
      <c r="F11" s="22">
        <f t="shared" si="19"/>
        <v>120</v>
      </c>
      <c r="G11" s="47"/>
      <c r="H11" s="48"/>
      <c r="I11" s="11"/>
      <c r="J11" s="12">
        <f t="shared" si="20"/>
        <v>0</v>
      </c>
      <c r="K11" s="49"/>
      <c r="L11" s="49"/>
      <c r="M11" s="13"/>
      <c r="N11" s="12">
        <f t="shared" si="21"/>
        <v>0</v>
      </c>
      <c r="O11" s="15">
        <f t="shared" si="22"/>
        <v>0</v>
      </c>
      <c r="P11" s="35">
        <f t="shared" si="3"/>
        <v>0</v>
      </c>
      <c r="Q11" s="14"/>
      <c r="R11" s="10">
        <f t="shared" si="23"/>
        <v>0</v>
      </c>
      <c r="S11" s="14"/>
      <c r="T11" s="10">
        <f t="shared" si="24"/>
        <v>0</v>
      </c>
      <c r="U11" s="14"/>
      <c r="V11" s="10">
        <f t="shared" si="25"/>
        <v>0</v>
      </c>
      <c r="W11" s="14"/>
      <c r="X11" s="10">
        <f t="shared" si="26"/>
        <v>0</v>
      </c>
      <c r="Y11" s="14"/>
      <c r="Z11" s="10">
        <f t="shared" si="27"/>
        <v>0</v>
      </c>
      <c r="AA11" s="14"/>
      <c r="AB11" s="10">
        <f t="shared" si="28"/>
        <v>0</v>
      </c>
      <c r="AC11" s="14"/>
      <c r="AD11" s="10">
        <f t="shared" si="29"/>
        <v>0</v>
      </c>
      <c r="AE11" s="14"/>
      <c r="AF11" s="10">
        <f t="shared" si="30"/>
        <v>0</v>
      </c>
      <c r="AG11" s="14"/>
      <c r="AH11" s="10">
        <f t="shared" si="31"/>
        <v>0</v>
      </c>
      <c r="AI11" s="14"/>
      <c r="AJ11" s="10">
        <f t="shared" si="32"/>
        <v>0</v>
      </c>
      <c r="AK11" s="14"/>
      <c r="AL11" s="10">
        <f t="shared" si="33"/>
        <v>0</v>
      </c>
      <c r="AM11" s="15">
        <f t="shared" ca="1" si="15"/>
        <v>0</v>
      </c>
      <c r="AN11" s="16">
        <f t="shared" ca="1" si="16"/>
        <v>0</v>
      </c>
      <c r="AO11" s="23">
        <f t="shared" ca="1" si="17"/>
        <v>4</v>
      </c>
      <c r="AP11" s="24">
        <f t="shared" ca="1" si="18"/>
        <v>120</v>
      </c>
    </row>
    <row r="12" spans="1:42" ht="11.1" customHeight="1" x14ac:dyDescent="0.2">
      <c r="A12">
        <f ca="1">IF((AO12+AP12)&lt;0.01,,MAX($A$4:A11)+1)</f>
        <v>7</v>
      </c>
      <c r="B12" s="9" t="s">
        <v>57</v>
      </c>
      <c r="C12" s="46" t="s">
        <v>31</v>
      </c>
      <c r="D12" s="46">
        <v>8</v>
      </c>
      <c r="E12" s="21">
        <v>104</v>
      </c>
      <c r="F12" s="22">
        <f t="shared" si="19"/>
        <v>832</v>
      </c>
      <c r="G12" s="47"/>
      <c r="H12" s="48"/>
      <c r="I12" s="11"/>
      <c r="J12" s="12">
        <f t="shared" si="20"/>
        <v>0</v>
      </c>
      <c r="K12" s="49"/>
      <c r="L12" s="49"/>
      <c r="M12" s="13"/>
      <c r="N12" s="12">
        <f t="shared" si="21"/>
        <v>0</v>
      </c>
      <c r="O12" s="15">
        <f t="shared" si="22"/>
        <v>0</v>
      </c>
      <c r="P12" s="35">
        <f t="shared" si="3"/>
        <v>0</v>
      </c>
      <c r="Q12" s="14"/>
      <c r="R12" s="10">
        <f t="shared" si="23"/>
        <v>0</v>
      </c>
      <c r="S12" s="14"/>
      <c r="T12" s="10">
        <f t="shared" si="24"/>
        <v>0</v>
      </c>
      <c r="U12" s="14"/>
      <c r="V12" s="10">
        <f t="shared" si="25"/>
        <v>0</v>
      </c>
      <c r="W12" s="14"/>
      <c r="X12" s="10">
        <f t="shared" si="26"/>
        <v>0</v>
      </c>
      <c r="Y12" s="14"/>
      <c r="Z12" s="10">
        <f t="shared" si="27"/>
        <v>0</v>
      </c>
      <c r="AA12" s="14"/>
      <c r="AB12" s="10">
        <f t="shared" si="28"/>
        <v>0</v>
      </c>
      <c r="AC12" s="14"/>
      <c r="AD12" s="10">
        <f t="shared" si="29"/>
        <v>0</v>
      </c>
      <c r="AE12" s="14"/>
      <c r="AF12" s="10">
        <f t="shared" si="30"/>
        <v>0</v>
      </c>
      <c r="AG12" s="14"/>
      <c r="AH12" s="10">
        <f t="shared" si="31"/>
        <v>0</v>
      </c>
      <c r="AI12" s="14"/>
      <c r="AJ12" s="10">
        <f t="shared" si="32"/>
        <v>0</v>
      </c>
      <c r="AK12" s="14"/>
      <c r="AL12" s="10">
        <f t="shared" si="33"/>
        <v>0</v>
      </c>
      <c r="AM12" s="15">
        <f t="shared" ca="1" si="15"/>
        <v>0</v>
      </c>
      <c r="AN12" s="16">
        <f t="shared" ca="1" si="16"/>
        <v>0</v>
      </c>
      <c r="AO12" s="23">
        <f t="shared" ca="1" si="17"/>
        <v>104</v>
      </c>
      <c r="AP12" s="24">
        <f t="shared" ca="1" si="18"/>
        <v>832</v>
      </c>
    </row>
    <row r="13" spans="1:42" ht="11.1" customHeight="1" x14ac:dyDescent="0.2">
      <c r="A13">
        <f ca="1">IF((AO13+AP13)&lt;0.01,,MAX($A$4:A12)+1)</f>
        <v>8</v>
      </c>
      <c r="B13" s="9" t="s">
        <v>43</v>
      </c>
      <c r="C13" s="46" t="s">
        <v>31</v>
      </c>
      <c r="D13" s="46">
        <v>13.9</v>
      </c>
      <c r="E13" s="21">
        <v>4</v>
      </c>
      <c r="F13" s="22">
        <f t="shared" si="19"/>
        <v>55.6</v>
      </c>
      <c r="G13" s="47"/>
      <c r="H13" s="48"/>
      <c r="I13" s="11"/>
      <c r="J13" s="12">
        <f t="shared" si="20"/>
        <v>0</v>
      </c>
      <c r="K13" s="49"/>
      <c r="L13" s="49"/>
      <c r="M13" s="13"/>
      <c r="N13" s="12">
        <f t="shared" si="21"/>
        <v>0</v>
      </c>
      <c r="O13" s="15">
        <f t="shared" si="22"/>
        <v>0</v>
      </c>
      <c r="P13" s="35">
        <f t="shared" si="3"/>
        <v>0</v>
      </c>
      <c r="Q13" s="14"/>
      <c r="R13" s="10">
        <f t="shared" si="23"/>
        <v>0</v>
      </c>
      <c r="S13" s="14"/>
      <c r="T13" s="10">
        <f t="shared" si="24"/>
        <v>0</v>
      </c>
      <c r="U13" s="14"/>
      <c r="V13" s="10">
        <f t="shared" si="25"/>
        <v>0</v>
      </c>
      <c r="W13" s="14"/>
      <c r="X13" s="10">
        <f t="shared" si="26"/>
        <v>0</v>
      </c>
      <c r="Y13" s="14"/>
      <c r="Z13" s="10">
        <f t="shared" si="27"/>
        <v>0</v>
      </c>
      <c r="AA13" s="14"/>
      <c r="AB13" s="10">
        <f t="shared" si="28"/>
        <v>0</v>
      </c>
      <c r="AC13" s="14"/>
      <c r="AD13" s="10">
        <f t="shared" si="29"/>
        <v>0</v>
      </c>
      <c r="AE13" s="14"/>
      <c r="AF13" s="10">
        <f t="shared" si="30"/>
        <v>0</v>
      </c>
      <c r="AG13" s="14"/>
      <c r="AH13" s="10">
        <f t="shared" si="31"/>
        <v>0</v>
      </c>
      <c r="AI13" s="14"/>
      <c r="AJ13" s="10">
        <f t="shared" si="32"/>
        <v>0</v>
      </c>
      <c r="AK13" s="14"/>
      <c r="AL13" s="10">
        <f t="shared" si="33"/>
        <v>0</v>
      </c>
      <c r="AM13" s="15">
        <f t="shared" ca="1" si="15"/>
        <v>0</v>
      </c>
      <c r="AN13" s="16">
        <f t="shared" ca="1" si="16"/>
        <v>0</v>
      </c>
      <c r="AO13" s="23">
        <f t="shared" ca="1" si="17"/>
        <v>4</v>
      </c>
      <c r="AP13" s="24">
        <f t="shared" ca="1" si="18"/>
        <v>55.6</v>
      </c>
    </row>
    <row r="14" spans="1:42" ht="11.1" customHeight="1" x14ac:dyDescent="0.2">
      <c r="A14">
        <f ca="1">IF((AO14+AP14)&lt;0.01,,MAX($A$4:A13)+1)</f>
        <v>0</v>
      </c>
      <c r="B14" s="71" t="s">
        <v>72</v>
      </c>
      <c r="C14" s="72" t="s">
        <v>31</v>
      </c>
      <c r="D14" s="72">
        <v>13.9</v>
      </c>
      <c r="E14" s="73"/>
      <c r="F14" s="74">
        <f t="shared" si="19"/>
        <v>0</v>
      </c>
      <c r="G14" s="47"/>
      <c r="H14" s="48"/>
      <c r="I14" s="11"/>
      <c r="J14" s="12">
        <f t="shared" si="20"/>
        <v>0</v>
      </c>
      <c r="K14" s="49"/>
      <c r="L14" s="49"/>
      <c r="M14" s="13"/>
      <c r="N14" s="12">
        <f t="shared" si="21"/>
        <v>0</v>
      </c>
      <c r="O14" s="15">
        <f t="shared" si="22"/>
        <v>0</v>
      </c>
      <c r="P14" s="35">
        <f t="shared" si="3"/>
        <v>0</v>
      </c>
      <c r="Q14" s="14">
        <v>3</v>
      </c>
      <c r="R14" s="10">
        <f t="shared" si="23"/>
        <v>41.7</v>
      </c>
      <c r="S14" s="14"/>
      <c r="T14" s="10">
        <f t="shared" si="24"/>
        <v>0</v>
      </c>
      <c r="U14" s="14"/>
      <c r="V14" s="10">
        <f t="shared" si="25"/>
        <v>0</v>
      </c>
      <c r="W14" s="14"/>
      <c r="X14" s="10">
        <f t="shared" si="26"/>
        <v>0</v>
      </c>
      <c r="Y14" s="14"/>
      <c r="Z14" s="10">
        <f t="shared" si="27"/>
        <v>0</v>
      </c>
      <c r="AA14" s="14"/>
      <c r="AB14" s="10">
        <f t="shared" si="28"/>
        <v>0</v>
      </c>
      <c r="AC14" s="14"/>
      <c r="AD14" s="10">
        <f t="shared" si="29"/>
        <v>0</v>
      </c>
      <c r="AE14" s="14"/>
      <c r="AF14" s="10">
        <f t="shared" si="30"/>
        <v>0</v>
      </c>
      <c r="AG14" s="14"/>
      <c r="AH14" s="10">
        <f t="shared" si="31"/>
        <v>0</v>
      </c>
      <c r="AI14" s="14"/>
      <c r="AJ14" s="10">
        <f t="shared" si="32"/>
        <v>0</v>
      </c>
      <c r="AK14" s="14"/>
      <c r="AL14" s="10">
        <f t="shared" si="33"/>
        <v>0</v>
      </c>
      <c r="AM14" s="15">
        <f t="shared" ca="1" si="15"/>
        <v>3</v>
      </c>
      <c r="AN14" s="16">
        <f t="shared" ca="1" si="16"/>
        <v>41.7</v>
      </c>
      <c r="AO14" s="23">
        <f t="shared" ca="1" si="17"/>
        <v>-3</v>
      </c>
      <c r="AP14" s="24">
        <f t="shared" ca="1" si="18"/>
        <v>-41.7</v>
      </c>
    </row>
    <row r="15" spans="1:42" ht="11.1" customHeight="1" x14ac:dyDescent="0.2">
      <c r="A15">
        <f ca="1">IF((AO15+AP15)&lt;0.01,,MAX($A$4:A14)+1)</f>
        <v>0</v>
      </c>
      <c r="B15" s="71" t="s">
        <v>72</v>
      </c>
      <c r="C15" s="72" t="s">
        <v>31</v>
      </c>
      <c r="D15" s="72">
        <v>8</v>
      </c>
      <c r="E15" s="73"/>
      <c r="F15" s="74">
        <f t="shared" si="19"/>
        <v>0</v>
      </c>
      <c r="G15" s="47"/>
      <c r="H15" s="48"/>
      <c r="I15" s="11"/>
      <c r="J15" s="12">
        <f t="shared" si="20"/>
        <v>0</v>
      </c>
      <c r="K15" s="49"/>
      <c r="L15" s="49"/>
      <c r="M15" s="13"/>
      <c r="N15" s="12">
        <f t="shared" si="21"/>
        <v>0</v>
      </c>
      <c r="O15" s="15">
        <f t="shared" si="22"/>
        <v>0</v>
      </c>
      <c r="P15" s="35">
        <f t="shared" si="3"/>
        <v>0</v>
      </c>
      <c r="Q15" s="14">
        <v>3</v>
      </c>
      <c r="R15" s="10">
        <f t="shared" si="23"/>
        <v>24</v>
      </c>
      <c r="S15" s="14"/>
      <c r="T15" s="10">
        <f t="shared" si="24"/>
        <v>0</v>
      </c>
      <c r="U15" s="14"/>
      <c r="V15" s="10">
        <f t="shared" si="25"/>
        <v>0</v>
      </c>
      <c r="W15" s="14"/>
      <c r="X15" s="10">
        <f t="shared" si="26"/>
        <v>0</v>
      </c>
      <c r="Y15" s="14"/>
      <c r="Z15" s="10">
        <f t="shared" si="27"/>
        <v>0</v>
      </c>
      <c r="AA15" s="14"/>
      <c r="AB15" s="10">
        <f t="shared" si="28"/>
        <v>0</v>
      </c>
      <c r="AC15" s="14"/>
      <c r="AD15" s="10">
        <f t="shared" si="29"/>
        <v>0</v>
      </c>
      <c r="AE15" s="14"/>
      <c r="AF15" s="10">
        <f t="shared" si="30"/>
        <v>0</v>
      </c>
      <c r="AG15" s="14"/>
      <c r="AH15" s="10">
        <f t="shared" si="31"/>
        <v>0</v>
      </c>
      <c r="AI15" s="14"/>
      <c r="AJ15" s="10">
        <f t="shared" si="32"/>
        <v>0</v>
      </c>
      <c r="AK15" s="14"/>
      <c r="AL15" s="10">
        <f t="shared" si="33"/>
        <v>0</v>
      </c>
      <c r="AM15" s="15">
        <f t="shared" ca="1" si="15"/>
        <v>3</v>
      </c>
      <c r="AN15" s="16">
        <f t="shared" ca="1" si="16"/>
        <v>24</v>
      </c>
      <c r="AO15" s="23">
        <f t="shared" ca="1" si="17"/>
        <v>-3</v>
      </c>
      <c r="AP15" s="24">
        <f t="shared" ca="1" si="18"/>
        <v>-24</v>
      </c>
    </row>
    <row r="16" spans="1:42" ht="11.1" customHeight="1" x14ac:dyDescent="0.2">
      <c r="A16">
        <f ca="1">IF((AO16+AP16)&lt;0.01,,MAX($A$4:A15)+1)</f>
        <v>9</v>
      </c>
      <c r="B16" s="9" t="s">
        <v>8</v>
      </c>
      <c r="C16" s="46"/>
      <c r="D16" s="46"/>
      <c r="E16" s="21">
        <v>1</v>
      </c>
      <c r="F16" s="22">
        <f>E16*$D16</f>
        <v>0</v>
      </c>
      <c r="G16" s="47"/>
      <c r="H16" s="48"/>
      <c r="I16" s="11"/>
      <c r="J16" s="12">
        <f t="shared" si="20"/>
        <v>0</v>
      </c>
      <c r="K16" s="49"/>
      <c r="L16" s="49"/>
      <c r="M16" s="13"/>
      <c r="N16" s="12">
        <f t="shared" si="21"/>
        <v>0</v>
      </c>
      <c r="O16" s="15">
        <f t="shared" si="22"/>
        <v>0</v>
      </c>
      <c r="P16" s="35">
        <f>J16+N16</f>
        <v>0</v>
      </c>
      <c r="Q16" s="14"/>
      <c r="R16" s="10">
        <f t="shared" si="23"/>
        <v>0</v>
      </c>
      <c r="S16" s="14"/>
      <c r="T16" s="10">
        <f t="shared" si="24"/>
        <v>0</v>
      </c>
      <c r="U16" s="14"/>
      <c r="V16" s="10">
        <f t="shared" si="25"/>
        <v>0</v>
      </c>
      <c r="W16" s="14"/>
      <c r="X16" s="10">
        <f t="shared" si="26"/>
        <v>0</v>
      </c>
      <c r="Y16" s="14"/>
      <c r="Z16" s="10">
        <f t="shared" si="27"/>
        <v>0</v>
      </c>
      <c r="AA16" s="14"/>
      <c r="AB16" s="10">
        <f t="shared" si="28"/>
        <v>0</v>
      </c>
      <c r="AC16" s="14"/>
      <c r="AD16" s="10">
        <f t="shared" si="29"/>
        <v>0</v>
      </c>
      <c r="AE16" s="14"/>
      <c r="AF16" s="10">
        <f t="shared" si="30"/>
        <v>0</v>
      </c>
      <c r="AG16" s="14"/>
      <c r="AH16" s="10">
        <f t="shared" si="31"/>
        <v>0</v>
      </c>
      <c r="AI16" s="14"/>
      <c r="AJ16" s="10">
        <f t="shared" si="32"/>
        <v>0</v>
      </c>
      <c r="AK16" s="14"/>
      <c r="AL16" s="10">
        <f t="shared" si="33"/>
        <v>0</v>
      </c>
      <c r="AM16" s="15">
        <f t="shared" ca="1" si="15"/>
        <v>0</v>
      </c>
      <c r="AN16" s="16">
        <f t="shared" ca="1" si="16"/>
        <v>0</v>
      </c>
      <c r="AO16" s="40">
        <f t="shared" ca="1" si="17"/>
        <v>1</v>
      </c>
      <c r="AP16" s="39">
        <f t="shared" ca="1" si="18"/>
        <v>0</v>
      </c>
    </row>
    <row r="17" spans="1:42" ht="11.1" customHeight="1" x14ac:dyDescent="0.2">
      <c r="A17">
        <f ca="1">IF((AO17+AP17)&lt;0.01,,MAX($A$4:A16)+1)</f>
        <v>10</v>
      </c>
      <c r="B17" s="9" t="s">
        <v>77</v>
      </c>
      <c r="C17" s="46" t="s">
        <v>31</v>
      </c>
      <c r="D17" s="46">
        <v>12</v>
      </c>
      <c r="E17" s="21">
        <v>7</v>
      </c>
      <c r="F17" s="22">
        <f t="shared" ref="F17:F29" si="34">ROUND(E17*$D17,2)</f>
        <v>84</v>
      </c>
      <c r="G17" s="47"/>
      <c r="H17" s="48"/>
      <c r="I17" s="11"/>
      <c r="J17" s="12">
        <f t="shared" si="20"/>
        <v>0</v>
      </c>
      <c r="K17" s="49"/>
      <c r="L17" s="49"/>
      <c r="M17" s="13"/>
      <c r="N17" s="12">
        <f t="shared" si="21"/>
        <v>0</v>
      </c>
      <c r="O17" s="15">
        <f t="shared" si="22"/>
        <v>0</v>
      </c>
      <c r="P17" s="35">
        <f t="shared" ref="P17:P29" si="35">N17+J17</f>
        <v>0</v>
      </c>
      <c r="Q17" s="14"/>
      <c r="R17" s="10">
        <f t="shared" si="23"/>
        <v>0</v>
      </c>
      <c r="S17" s="14"/>
      <c r="T17" s="10">
        <f t="shared" si="24"/>
        <v>0</v>
      </c>
      <c r="U17" s="14"/>
      <c r="V17" s="10">
        <f t="shared" si="25"/>
        <v>0</v>
      </c>
      <c r="W17" s="14"/>
      <c r="X17" s="10">
        <f t="shared" si="26"/>
        <v>0</v>
      </c>
      <c r="Y17" s="14"/>
      <c r="Z17" s="10">
        <f t="shared" si="27"/>
        <v>0</v>
      </c>
      <c r="AA17" s="14"/>
      <c r="AB17" s="10">
        <f t="shared" si="28"/>
        <v>0</v>
      </c>
      <c r="AC17" s="14"/>
      <c r="AD17" s="10">
        <f t="shared" si="29"/>
        <v>0</v>
      </c>
      <c r="AE17" s="14"/>
      <c r="AF17" s="10">
        <f t="shared" si="30"/>
        <v>0</v>
      </c>
      <c r="AG17" s="14"/>
      <c r="AH17" s="10">
        <f t="shared" si="31"/>
        <v>0</v>
      </c>
      <c r="AI17" s="14"/>
      <c r="AJ17" s="10">
        <f t="shared" si="32"/>
        <v>0</v>
      </c>
      <c r="AK17" s="14"/>
      <c r="AL17" s="10">
        <f t="shared" si="33"/>
        <v>0</v>
      </c>
      <c r="AM17" s="15">
        <f t="shared" ca="1" si="15"/>
        <v>0</v>
      </c>
      <c r="AN17" s="16">
        <f t="shared" ca="1" si="16"/>
        <v>0</v>
      </c>
      <c r="AO17" s="23">
        <f t="shared" ca="1" si="17"/>
        <v>7</v>
      </c>
      <c r="AP17" s="24">
        <f t="shared" ca="1" si="18"/>
        <v>84</v>
      </c>
    </row>
    <row r="18" spans="1:42" ht="11.1" customHeight="1" x14ac:dyDescent="0.2">
      <c r="A18">
        <f ca="1">IF((AO18+AP18)&lt;0.01,,MAX($A$4:A17)+1)</f>
        <v>11</v>
      </c>
      <c r="B18" s="9" t="s">
        <v>77</v>
      </c>
      <c r="C18" s="46" t="s">
        <v>31</v>
      </c>
      <c r="D18" s="46">
        <v>5</v>
      </c>
      <c r="E18" s="21">
        <v>2</v>
      </c>
      <c r="F18" s="22">
        <f t="shared" si="34"/>
        <v>10</v>
      </c>
      <c r="G18" s="47"/>
      <c r="H18" s="48"/>
      <c r="I18" s="11"/>
      <c r="J18" s="12">
        <f t="shared" si="20"/>
        <v>0</v>
      </c>
      <c r="K18" s="49"/>
      <c r="L18" s="49"/>
      <c r="M18" s="13"/>
      <c r="N18" s="12">
        <f t="shared" si="21"/>
        <v>0</v>
      </c>
      <c r="O18" s="15">
        <f t="shared" si="22"/>
        <v>0</v>
      </c>
      <c r="P18" s="35">
        <f t="shared" si="35"/>
        <v>0</v>
      </c>
      <c r="Q18" s="14"/>
      <c r="R18" s="10">
        <f t="shared" si="23"/>
        <v>0</v>
      </c>
      <c r="S18" s="14"/>
      <c r="T18" s="10">
        <f t="shared" si="24"/>
        <v>0</v>
      </c>
      <c r="U18" s="14"/>
      <c r="V18" s="10">
        <f t="shared" si="25"/>
        <v>0</v>
      </c>
      <c r="W18" s="14"/>
      <c r="X18" s="10">
        <f t="shared" si="26"/>
        <v>0</v>
      </c>
      <c r="Y18" s="14"/>
      <c r="Z18" s="10">
        <f t="shared" si="27"/>
        <v>0</v>
      </c>
      <c r="AA18" s="14"/>
      <c r="AB18" s="10">
        <f t="shared" si="28"/>
        <v>0</v>
      </c>
      <c r="AC18" s="14"/>
      <c r="AD18" s="10">
        <f t="shared" si="29"/>
        <v>0</v>
      </c>
      <c r="AE18" s="14"/>
      <c r="AF18" s="10">
        <f t="shared" si="30"/>
        <v>0</v>
      </c>
      <c r="AG18" s="14"/>
      <c r="AH18" s="10">
        <f t="shared" si="31"/>
        <v>0</v>
      </c>
      <c r="AI18" s="14"/>
      <c r="AJ18" s="10">
        <f t="shared" si="32"/>
        <v>0</v>
      </c>
      <c r="AK18" s="14"/>
      <c r="AL18" s="10">
        <f t="shared" si="33"/>
        <v>0</v>
      </c>
      <c r="AM18" s="15">
        <f t="shared" ca="1" si="15"/>
        <v>0</v>
      </c>
      <c r="AN18" s="16">
        <f t="shared" ca="1" si="16"/>
        <v>0</v>
      </c>
      <c r="AO18" s="23">
        <f t="shared" ca="1" si="17"/>
        <v>2</v>
      </c>
      <c r="AP18" s="24">
        <f t="shared" ca="1" si="18"/>
        <v>10</v>
      </c>
    </row>
    <row r="19" spans="1:42" ht="11.1" customHeight="1" x14ac:dyDescent="0.2">
      <c r="A19">
        <f ca="1">IF((AO19+AP19)&lt;0.01,,MAX($A$4:A18)+1)</f>
        <v>12</v>
      </c>
      <c r="B19" s="9" t="s">
        <v>76</v>
      </c>
      <c r="C19" s="46" t="s">
        <v>31</v>
      </c>
      <c r="D19" s="46">
        <v>23</v>
      </c>
      <c r="E19" s="21">
        <v>1</v>
      </c>
      <c r="F19" s="22">
        <f t="shared" si="34"/>
        <v>23</v>
      </c>
      <c r="G19" s="47"/>
      <c r="H19" s="48"/>
      <c r="I19" s="11"/>
      <c r="J19" s="12">
        <f t="shared" si="20"/>
        <v>0</v>
      </c>
      <c r="K19" s="49"/>
      <c r="L19" s="49"/>
      <c r="M19" s="13"/>
      <c r="N19" s="12">
        <f t="shared" si="21"/>
        <v>0</v>
      </c>
      <c r="O19" s="15">
        <f t="shared" si="22"/>
        <v>0</v>
      </c>
      <c r="P19" s="35">
        <f t="shared" si="35"/>
        <v>0</v>
      </c>
      <c r="Q19" s="14"/>
      <c r="R19" s="10">
        <f t="shared" si="23"/>
        <v>0</v>
      </c>
      <c r="S19" s="14"/>
      <c r="T19" s="10">
        <f t="shared" si="24"/>
        <v>0</v>
      </c>
      <c r="U19" s="14"/>
      <c r="V19" s="10">
        <f t="shared" si="25"/>
        <v>0</v>
      </c>
      <c r="W19" s="14"/>
      <c r="X19" s="10">
        <f t="shared" si="26"/>
        <v>0</v>
      </c>
      <c r="Y19" s="14"/>
      <c r="Z19" s="10">
        <f t="shared" si="27"/>
        <v>0</v>
      </c>
      <c r="AA19" s="14"/>
      <c r="AB19" s="10">
        <f t="shared" si="28"/>
        <v>0</v>
      </c>
      <c r="AC19" s="14"/>
      <c r="AD19" s="10">
        <f t="shared" si="29"/>
        <v>0</v>
      </c>
      <c r="AE19" s="14"/>
      <c r="AF19" s="10">
        <f t="shared" si="30"/>
        <v>0</v>
      </c>
      <c r="AG19" s="14"/>
      <c r="AH19" s="10">
        <f t="shared" si="31"/>
        <v>0</v>
      </c>
      <c r="AI19" s="14"/>
      <c r="AJ19" s="10">
        <f t="shared" si="32"/>
        <v>0</v>
      </c>
      <c r="AK19" s="14"/>
      <c r="AL19" s="10">
        <f t="shared" si="33"/>
        <v>0</v>
      </c>
      <c r="AM19" s="15">
        <f t="shared" ca="1" si="15"/>
        <v>0</v>
      </c>
      <c r="AN19" s="16">
        <f t="shared" ca="1" si="16"/>
        <v>0</v>
      </c>
      <c r="AO19" s="23">
        <f t="shared" ca="1" si="17"/>
        <v>1</v>
      </c>
      <c r="AP19" s="24">
        <f t="shared" ca="1" si="18"/>
        <v>23</v>
      </c>
    </row>
    <row r="20" spans="1:42" ht="11.1" customHeight="1" x14ac:dyDescent="0.2">
      <c r="A20">
        <f ca="1">IF((AO20+AP20)&lt;0.01,,MAX($A$4:A19)+1)</f>
        <v>0</v>
      </c>
      <c r="B20" s="71" t="s">
        <v>48</v>
      </c>
      <c r="C20" s="72" t="s">
        <v>33</v>
      </c>
      <c r="D20" s="72">
        <v>14</v>
      </c>
      <c r="E20" s="73"/>
      <c r="F20" s="74">
        <f t="shared" si="34"/>
        <v>0</v>
      </c>
      <c r="G20" s="47"/>
      <c r="H20" s="48"/>
      <c r="I20" s="11"/>
      <c r="J20" s="12">
        <f t="shared" si="20"/>
        <v>0</v>
      </c>
      <c r="K20" s="49"/>
      <c r="L20" s="49"/>
      <c r="M20" s="13"/>
      <c r="N20" s="12">
        <f t="shared" si="21"/>
        <v>0</v>
      </c>
      <c r="O20" s="15">
        <f t="shared" si="22"/>
        <v>0</v>
      </c>
      <c r="P20" s="35">
        <f t="shared" si="35"/>
        <v>0</v>
      </c>
      <c r="Q20" s="14">
        <v>1</v>
      </c>
      <c r="R20" s="10">
        <f t="shared" si="23"/>
        <v>14</v>
      </c>
      <c r="S20" s="14"/>
      <c r="T20" s="10">
        <f t="shared" si="24"/>
        <v>0</v>
      </c>
      <c r="U20" s="14"/>
      <c r="V20" s="10">
        <f t="shared" si="25"/>
        <v>0</v>
      </c>
      <c r="W20" s="14"/>
      <c r="X20" s="10">
        <f t="shared" si="26"/>
        <v>0</v>
      </c>
      <c r="Y20" s="14"/>
      <c r="Z20" s="10">
        <f t="shared" si="27"/>
        <v>0</v>
      </c>
      <c r="AA20" s="14"/>
      <c r="AB20" s="10">
        <f t="shared" si="28"/>
        <v>0</v>
      </c>
      <c r="AC20" s="14"/>
      <c r="AD20" s="10">
        <f t="shared" si="29"/>
        <v>0</v>
      </c>
      <c r="AE20" s="14"/>
      <c r="AF20" s="10">
        <f t="shared" si="30"/>
        <v>0</v>
      </c>
      <c r="AG20" s="14"/>
      <c r="AH20" s="10">
        <f t="shared" si="31"/>
        <v>0</v>
      </c>
      <c r="AI20" s="14"/>
      <c r="AJ20" s="10">
        <f t="shared" si="32"/>
        <v>0</v>
      </c>
      <c r="AK20" s="14"/>
      <c r="AL20" s="10">
        <f t="shared" si="33"/>
        <v>0</v>
      </c>
      <c r="AM20" s="15">
        <f t="shared" ca="1" si="15"/>
        <v>1</v>
      </c>
      <c r="AN20" s="16">
        <f t="shared" ca="1" si="16"/>
        <v>14</v>
      </c>
      <c r="AO20" s="23">
        <f t="shared" ca="1" si="17"/>
        <v>-1</v>
      </c>
      <c r="AP20" s="24">
        <f t="shared" ca="1" si="18"/>
        <v>-14</v>
      </c>
    </row>
    <row r="21" spans="1:42" ht="11.1" customHeight="1" x14ac:dyDescent="0.2">
      <c r="A21">
        <f ca="1">IF((AO21+AP21)&lt;0.01,,MAX($A$4:A20)+1)</f>
        <v>13</v>
      </c>
      <c r="B21" s="9" t="s">
        <v>48</v>
      </c>
      <c r="C21" s="46" t="s">
        <v>33</v>
      </c>
      <c r="D21" s="46">
        <v>14</v>
      </c>
      <c r="E21" s="21">
        <v>16</v>
      </c>
      <c r="F21" s="22">
        <f t="shared" si="34"/>
        <v>224</v>
      </c>
      <c r="G21" s="47"/>
      <c r="H21" s="48"/>
      <c r="I21" s="11"/>
      <c r="J21" s="12">
        <f t="shared" si="20"/>
        <v>0</v>
      </c>
      <c r="K21" s="49"/>
      <c r="L21" s="49"/>
      <c r="M21" s="13"/>
      <c r="N21" s="12">
        <f t="shared" si="21"/>
        <v>0</v>
      </c>
      <c r="O21" s="15">
        <f t="shared" si="22"/>
        <v>0</v>
      </c>
      <c r="P21" s="35">
        <f t="shared" si="35"/>
        <v>0</v>
      </c>
      <c r="Q21" s="14"/>
      <c r="R21" s="10">
        <f t="shared" si="23"/>
        <v>0</v>
      </c>
      <c r="S21" s="14"/>
      <c r="T21" s="10">
        <f t="shared" si="24"/>
        <v>0</v>
      </c>
      <c r="U21" s="14"/>
      <c r="V21" s="10">
        <f t="shared" si="25"/>
        <v>0</v>
      </c>
      <c r="W21" s="14"/>
      <c r="X21" s="10">
        <f t="shared" si="26"/>
        <v>0</v>
      </c>
      <c r="Y21" s="14"/>
      <c r="Z21" s="10">
        <f t="shared" si="27"/>
        <v>0</v>
      </c>
      <c r="AA21" s="14"/>
      <c r="AB21" s="10">
        <f t="shared" si="28"/>
        <v>0</v>
      </c>
      <c r="AC21" s="14"/>
      <c r="AD21" s="10">
        <f t="shared" si="29"/>
        <v>0</v>
      </c>
      <c r="AE21" s="14"/>
      <c r="AF21" s="10">
        <f t="shared" si="30"/>
        <v>0</v>
      </c>
      <c r="AG21" s="14"/>
      <c r="AH21" s="10">
        <f t="shared" si="31"/>
        <v>0</v>
      </c>
      <c r="AI21" s="14"/>
      <c r="AJ21" s="10">
        <f t="shared" si="32"/>
        <v>0</v>
      </c>
      <c r="AK21" s="14"/>
      <c r="AL21" s="10">
        <f t="shared" si="33"/>
        <v>0</v>
      </c>
      <c r="AM21" s="15">
        <f t="shared" ca="1" si="15"/>
        <v>0</v>
      </c>
      <c r="AN21" s="16">
        <f t="shared" ca="1" si="16"/>
        <v>0</v>
      </c>
      <c r="AO21" s="23">
        <f t="shared" ca="1" si="17"/>
        <v>16</v>
      </c>
      <c r="AP21" s="24">
        <f t="shared" ca="1" si="18"/>
        <v>224</v>
      </c>
    </row>
    <row r="22" spans="1:42" ht="11.1" customHeight="1" x14ac:dyDescent="0.2">
      <c r="A22">
        <f ca="1">IF((AO22+AP22)&lt;0.01,,MAX($A$4:A21)+1)</f>
        <v>14</v>
      </c>
      <c r="B22" s="9" t="s">
        <v>75</v>
      </c>
      <c r="C22" s="46" t="s">
        <v>31</v>
      </c>
      <c r="D22" s="46">
        <v>2</v>
      </c>
      <c r="E22" s="21">
        <v>96</v>
      </c>
      <c r="F22" s="22">
        <f t="shared" si="34"/>
        <v>192</v>
      </c>
      <c r="G22" s="47"/>
      <c r="H22" s="48"/>
      <c r="I22" s="11"/>
      <c r="J22" s="12">
        <f t="shared" si="20"/>
        <v>0</v>
      </c>
      <c r="K22" s="49"/>
      <c r="L22" s="49"/>
      <c r="M22" s="13"/>
      <c r="N22" s="12">
        <f t="shared" si="21"/>
        <v>0</v>
      </c>
      <c r="O22" s="15">
        <f t="shared" si="22"/>
        <v>0</v>
      </c>
      <c r="P22" s="35">
        <f t="shared" si="35"/>
        <v>0</v>
      </c>
      <c r="Q22" s="14"/>
      <c r="R22" s="10">
        <f t="shared" si="23"/>
        <v>0</v>
      </c>
      <c r="S22" s="14"/>
      <c r="T22" s="10">
        <f t="shared" si="24"/>
        <v>0</v>
      </c>
      <c r="U22" s="14"/>
      <c r="V22" s="10">
        <f t="shared" si="25"/>
        <v>0</v>
      </c>
      <c r="W22" s="14"/>
      <c r="X22" s="10">
        <f t="shared" si="26"/>
        <v>0</v>
      </c>
      <c r="Y22" s="14"/>
      <c r="Z22" s="10">
        <f t="shared" si="27"/>
        <v>0</v>
      </c>
      <c r="AA22" s="14"/>
      <c r="AB22" s="10">
        <f t="shared" si="28"/>
        <v>0</v>
      </c>
      <c r="AC22" s="14"/>
      <c r="AD22" s="10">
        <f t="shared" si="29"/>
        <v>0</v>
      </c>
      <c r="AE22" s="14"/>
      <c r="AF22" s="10">
        <f t="shared" si="30"/>
        <v>0</v>
      </c>
      <c r="AG22" s="14"/>
      <c r="AH22" s="10">
        <f t="shared" si="31"/>
        <v>0</v>
      </c>
      <c r="AI22" s="14"/>
      <c r="AJ22" s="10">
        <f t="shared" si="32"/>
        <v>0</v>
      </c>
      <c r="AK22" s="14"/>
      <c r="AL22" s="10">
        <f t="shared" si="33"/>
        <v>0</v>
      </c>
      <c r="AM22" s="15">
        <f t="shared" ca="1" si="15"/>
        <v>0</v>
      </c>
      <c r="AN22" s="16">
        <f t="shared" ca="1" si="16"/>
        <v>0</v>
      </c>
      <c r="AO22" s="23">
        <f t="shared" ca="1" si="17"/>
        <v>96</v>
      </c>
      <c r="AP22" s="24">
        <f t="shared" ca="1" si="18"/>
        <v>192</v>
      </c>
    </row>
    <row r="23" spans="1:42" ht="11.1" customHeight="1" x14ac:dyDescent="0.2">
      <c r="A23">
        <f ca="1">IF((AO23+AP23)&lt;0.01,,MAX($A$4:A22)+1)</f>
        <v>15</v>
      </c>
      <c r="B23" s="9" t="s">
        <v>55</v>
      </c>
      <c r="C23" s="46" t="s">
        <v>31</v>
      </c>
      <c r="D23" s="46">
        <v>5</v>
      </c>
      <c r="E23" s="21">
        <v>7</v>
      </c>
      <c r="F23" s="22">
        <f t="shared" si="34"/>
        <v>35</v>
      </c>
      <c r="G23" s="47"/>
      <c r="H23" s="48"/>
      <c r="I23" s="11"/>
      <c r="J23" s="12">
        <f t="shared" si="20"/>
        <v>0</v>
      </c>
      <c r="K23" s="49"/>
      <c r="L23" s="49"/>
      <c r="M23" s="13"/>
      <c r="N23" s="12">
        <f t="shared" si="21"/>
        <v>0</v>
      </c>
      <c r="O23" s="15">
        <f t="shared" si="22"/>
        <v>0</v>
      </c>
      <c r="P23" s="35">
        <f t="shared" si="35"/>
        <v>0</v>
      </c>
      <c r="Q23" s="14"/>
      <c r="R23" s="10">
        <f t="shared" si="23"/>
        <v>0</v>
      </c>
      <c r="S23" s="14"/>
      <c r="T23" s="10">
        <f t="shared" si="24"/>
        <v>0</v>
      </c>
      <c r="U23" s="14"/>
      <c r="V23" s="10">
        <f t="shared" si="25"/>
        <v>0</v>
      </c>
      <c r="W23" s="14"/>
      <c r="X23" s="10">
        <f t="shared" si="26"/>
        <v>0</v>
      </c>
      <c r="Y23" s="14"/>
      <c r="Z23" s="10">
        <f t="shared" si="27"/>
        <v>0</v>
      </c>
      <c r="AA23" s="14"/>
      <c r="AB23" s="10">
        <f t="shared" si="28"/>
        <v>0</v>
      </c>
      <c r="AC23" s="14"/>
      <c r="AD23" s="10">
        <f t="shared" si="29"/>
        <v>0</v>
      </c>
      <c r="AE23" s="14"/>
      <c r="AF23" s="10">
        <f t="shared" si="30"/>
        <v>0</v>
      </c>
      <c r="AG23" s="14"/>
      <c r="AH23" s="10">
        <f t="shared" si="31"/>
        <v>0</v>
      </c>
      <c r="AI23" s="14"/>
      <c r="AJ23" s="10">
        <f t="shared" si="32"/>
        <v>0</v>
      </c>
      <c r="AK23" s="14"/>
      <c r="AL23" s="10">
        <f t="shared" si="33"/>
        <v>0</v>
      </c>
      <c r="AM23" s="15">
        <f t="shared" ca="1" si="15"/>
        <v>0</v>
      </c>
      <c r="AN23" s="16">
        <f t="shared" ca="1" si="16"/>
        <v>0</v>
      </c>
      <c r="AO23" s="23">
        <f t="shared" ca="1" si="17"/>
        <v>7</v>
      </c>
      <c r="AP23" s="24">
        <f t="shared" ca="1" si="18"/>
        <v>35</v>
      </c>
    </row>
    <row r="24" spans="1:42" ht="11.1" customHeight="1" x14ac:dyDescent="0.2">
      <c r="A24">
        <f ca="1">IF((AO24+AP24)&lt;0.01,,MAX($A$4:A23)+1)</f>
        <v>16</v>
      </c>
      <c r="B24" s="9" t="s">
        <v>56</v>
      </c>
      <c r="C24" s="46" t="s">
        <v>31</v>
      </c>
      <c r="D24" s="46">
        <v>10</v>
      </c>
      <c r="E24" s="21">
        <v>20</v>
      </c>
      <c r="F24" s="22">
        <f t="shared" si="34"/>
        <v>200</v>
      </c>
      <c r="G24" s="47"/>
      <c r="H24" s="48"/>
      <c r="I24" s="11"/>
      <c r="J24" s="12">
        <f t="shared" si="20"/>
        <v>0</v>
      </c>
      <c r="K24" s="49"/>
      <c r="L24" s="49"/>
      <c r="M24" s="13"/>
      <c r="N24" s="12">
        <f t="shared" si="21"/>
        <v>0</v>
      </c>
      <c r="O24" s="15">
        <f t="shared" si="22"/>
        <v>0</v>
      </c>
      <c r="P24" s="35">
        <f t="shared" si="35"/>
        <v>0</v>
      </c>
      <c r="Q24" s="14"/>
      <c r="R24" s="10">
        <f t="shared" si="23"/>
        <v>0</v>
      </c>
      <c r="S24" s="14">
        <v>4</v>
      </c>
      <c r="T24" s="10">
        <f t="shared" si="24"/>
        <v>40</v>
      </c>
      <c r="U24" s="14"/>
      <c r="V24" s="10">
        <f t="shared" si="25"/>
        <v>0</v>
      </c>
      <c r="W24" s="14"/>
      <c r="X24" s="10">
        <f t="shared" si="26"/>
        <v>0</v>
      </c>
      <c r="Y24" s="14"/>
      <c r="Z24" s="10">
        <f t="shared" si="27"/>
        <v>0</v>
      </c>
      <c r="AA24" s="14"/>
      <c r="AB24" s="10">
        <f t="shared" si="28"/>
        <v>0</v>
      </c>
      <c r="AC24" s="14"/>
      <c r="AD24" s="10">
        <f t="shared" si="29"/>
        <v>0</v>
      </c>
      <c r="AE24" s="14"/>
      <c r="AF24" s="10">
        <f t="shared" si="30"/>
        <v>0</v>
      </c>
      <c r="AG24" s="14"/>
      <c r="AH24" s="10">
        <f t="shared" si="31"/>
        <v>0</v>
      </c>
      <c r="AI24" s="14"/>
      <c r="AJ24" s="10">
        <f t="shared" si="32"/>
        <v>0</v>
      </c>
      <c r="AK24" s="14"/>
      <c r="AL24" s="10">
        <f t="shared" si="33"/>
        <v>0</v>
      </c>
      <c r="AM24" s="15">
        <f t="shared" ca="1" si="15"/>
        <v>4</v>
      </c>
      <c r="AN24" s="16">
        <f t="shared" ca="1" si="16"/>
        <v>40</v>
      </c>
      <c r="AO24" s="23">
        <f t="shared" ca="1" si="17"/>
        <v>16</v>
      </c>
      <c r="AP24" s="24">
        <f t="shared" ca="1" si="18"/>
        <v>160</v>
      </c>
    </row>
    <row r="25" spans="1:42" ht="11.1" customHeight="1" x14ac:dyDescent="0.2">
      <c r="A25">
        <f ca="1">IF((AO25+AP25)&lt;0.01,,MAX($A$4:A24)+1)</f>
        <v>17</v>
      </c>
      <c r="B25" s="9" t="s">
        <v>45</v>
      </c>
      <c r="C25" s="46" t="s">
        <v>31</v>
      </c>
      <c r="D25" s="46">
        <v>5</v>
      </c>
      <c r="E25" s="21">
        <v>2</v>
      </c>
      <c r="F25" s="22">
        <f t="shared" si="34"/>
        <v>10</v>
      </c>
      <c r="G25" s="47"/>
      <c r="H25" s="48"/>
      <c r="I25" s="11"/>
      <c r="J25" s="12">
        <f t="shared" si="20"/>
        <v>0</v>
      </c>
      <c r="K25" s="49"/>
      <c r="L25" s="49"/>
      <c r="M25" s="13"/>
      <c r="N25" s="12">
        <f t="shared" si="21"/>
        <v>0</v>
      </c>
      <c r="O25" s="15">
        <f t="shared" si="22"/>
        <v>0</v>
      </c>
      <c r="P25" s="35">
        <f t="shared" si="35"/>
        <v>0</v>
      </c>
      <c r="Q25" s="14"/>
      <c r="R25" s="10">
        <f t="shared" si="23"/>
        <v>0</v>
      </c>
      <c r="S25" s="14"/>
      <c r="T25" s="10">
        <f t="shared" si="24"/>
        <v>0</v>
      </c>
      <c r="U25" s="14"/>
      <c r="V25" s="10">
        <f t="shared" si="25"/>
        <v>0</v>
      </c>
      <c r="W25" s="14"/>
      <c r="X25" s="10">
        <f t="shared" si="26"/>
        <v>0</v>
      </c>
      <c r="Y25" s="14"/>
      <c r="Z25" s="10">
        <f t="shared" si="27"/>
        <v>0</v>
      </c>
      <c r="AA25" s="14"/>
      <c r="AB25" s="10">
        <f t="shared" si="28"/>
        <v>0</v>
      </c>
      <c r="AC25" s="14"/>
      <c r="AD25" s="10">
        <f t="shared" si="29"/>
        <v>0</v>
      </c>
      <c r="AE25" s="14"/>
      <c r="AF25" s="10">
        <f t="shared" si="30"/>
        <v>0</v>
      </c>
      <c r="AG25" s="14"/>
      <c r="AH25" s="10">
        <f t="shared" si="31"/>
        <v>0</v>
      </c>
      <c r="AI25" s="14"/>
      <c r="AJ25" s="10">
        <f t="shared" si="32"/>
        <v>0</v>
      </c>
      <c r="AK25" s="14"/>
      <c r="AL25" s="10">
        <f t="shared" si="33"/>
        <v>0</v>
      </c>
      <c r="AM25" s="15">
        <f t="shared" ca="1" si="15"/>
        <v>0</v>
      </c>
      <c r="AN25" s="16">
        <f t="shared" ca="1" si="16"/>
        <v>0</v>
      </c>
      <c r="AO25" s="23">
        <f t="shared" ca="1" si="17"/>
        <v>2</v>
      </c>
      <c r="AP25" s="24">
        <f t="shared" ca="1" si="18"/>
        <v>10</v>
      </c>
    </row>
    <row r="26" spans="1:42" ht="11.1" customHeight="1" x14ac:dyDescent="0.2">
      <c r="A26">
        <f ca="1">IF((AO26+AP26)&lt;0.01,,MAX($A$4:A25)+1)</f>
        <v>0</v>
      </c>
      <c r="B26" s="71" t="s">
        <v>69</v>
      </c>
      <c r="C26" s="72" t="s">
        <v>31</v>
      </c>
      <c r="D26" s="72">
        <v>1</v>
      </c>
      <c r="E26" s="73"/>
      <c r="F26" s="74">
        <f t="shared" si="34"/>
        <v>0</v>
      </c>
      <c r="G26" s="47"/>
      <c r="H26" s="48"/>
      <c r="I26" s="11"/>
      <c r="J26" s="12">
        <f t="shared" si="20"/>
        <v>0</v>
      </c>
      <c r="K26" s="49"/>
      <c r="L26" s="49"/>
      <c r="M26" s="13"/>
      <c r="N26" s="12">
        <f t="shared" si="21"/>
        <v>0</v>
      </c>
      <c r="O26" s="15">
        <f t="shared" si="22"/>
        <v>0</v>
      </c>
      <c r="P26" s="35">
        <f t="shared" si="35"/>
        <v>0</v>
      </c>
      <c r="Q26" s="14">
        <v>10</v>
      </c>
      <c r="R26" s="10">
        <f t="shared" si="23"/>
        <v>10</v>
      </c>
      <c r="S26" s="14"/>
      <c r="T26" s="10">
        <f t="shared" si="24"/>
        <v>0</v>
      </c>
      <c r="U26" s="14"/>
      <c r="V26" s="10">
        <f t="shared" si="25"/>
        <v>0</v>
      </c>
      <c r="W26" s="14"/>
      <c r="X26" s="10">
        <f t="shared" si="26"/>
        <v>0</v>
      </c>
      <c r="Y26" s="14"/>
      <c r="Z26" s="10">
        <f t="shared" si="27"/>
        <v>0</v>
      </c>
      <c r="AA26" s="14"/>
      <c r="AB26" s="10">
        <f t="shared" si="28"/>
        <v>0</v>
      </c>
      <c r="AC26" s="14"/>
      <c r="AD26" s="10">
        <f t="shared" si="29"/>
        <v>0</v>
      </c>
      <c r="AE26" s="14"/>
      <c r="AF26" s="10">
        <f t="shared" si="30"/>
        <v>0</v>
      </c>
      <c r="AG26" s="14"/>
      <c r="AH26" s="10">
        <f t="shared" si="31"/>
        <v>0</v>
      </c>
      <c r="AI26" s="14"/>
      <c r="AJ26" s="10">
        <f t="shared" si="32"/>
        <v>0</v>
      </c>
      <c r="AK26" s="14"/>
      <c r="AL26" s="10">
        <f t="shared" si="33"/>
        <v>0</v>
      </c>
      <c r="AM26" s="15">
        <f t="shared" ca="1" si="15"/>
        <v>10</v>
      </c>
      <c r="AN26" s="16">
        <f t="shared" ca="1" si="16"/>
        <v>10</v>
      </c>
      <c r="AO26" s="23">
        <f t="shared" ca="1" si="17"/>
        <v>-10</v>
      </c>
      <c r="AP26" s="24">
        <f t="shared" ca="1" si="18"/>
        <v>-10</v>
      </c>
    </row>
    <row r="27" spans="1:42" ht="11.1" customHeight="1" x14ac:dyDescent="0.2">
      <c r="A27">
        <f ca="1">IF((AO27+AP27)&lt;0.01,,MAX($A$4:A26)+1)</f>
        <v>18</v>
      </c>
      <c r="B27" s="9" t="s">
        <v>54</v>
      </c>
      <c r="C27" s="46" t="s">
        <v>31</v>
      </c>
      <c r="D27" s="46">
        <v>25</v>
      </c>
      <c r="E27" s="21">
        <v>30</v>
      </c>
      <c r="F27" s="22">
        <f t="shared" si="34"/>
        <v>750</v>
      </c>
      <c r="G27" s="47"/>
      <c r="H27" s="48"/>
      <c r="I27" s="11"/>
      <c r="J27" s="12">
        <f t="shared" si="20"/>
        <v>0</v>
      </c>
      <c r="K27" s="49"/>
      <c r="L27" s="49"/>
      <c r="M27" s="13"/>
      <c r="N27" s="12">
        <f t="shared" si="21"/>
        <v>0</v>
      </c>
      <c r="O27" s="15">
        <f t="shared" si="22"/>
        <v>0</v>
      </c>
      <c r="P27" s="35">
        <f t="shared" si="35"/>
        <v>0</v>
      </c>
      <c r="Q27" s="14"/>
      <c r="R27" s="10">
        <f t="shared" si="23"/>
        <v>0</v>
      </c>
      <c r="S27" s="14"/>
      <c r="T27" s="10">
        <f t="shared" si="24"/>
        <v>0</v>
      </c>
      <c r="U27" s="14"/>
      <c r="V27" s="10">
        <f t="shared" si="25"/>
        <v>0</v>
      </c>
      <c r="W27" s="14"/>
      <c r="X27" s="10">
        <f t="shared" si="26"/>
        <v>0</v>
      </c>
      <c r="Y27" s="14"/>
      <c r="Z27" s="10">
        <f t="shared" si="27"/>
        <v>0</v>
      </c>
      <c r="AA27" s="14"/>
      <c r="AB27" s="10">
        <f t="shared" si="28"/>
        <v>0</v>
      </c>
      <c r="AC27" s="14"/>
      <c r="AD27" s="10">
        <f t="shared" si="29"/>
        <v>0</v>
      </c>
      <c r="AE27" s="14"/>
      <c r="AF27" s="10">
        <f t="shared" si="30"/>
        <v>0</v>
      </c>
      <c r="AG27" s="14"/>
      <c r="AH27" s="10">
        <f t="shared" si="31"/>
        <v>0</v>
      </c>
      <c r="AI27" s="14"/>
      <c r="AJ27" s="10">
        <f t="shared" si="32"/>
        <v>0</v>
      </c>
      <c r="AK27" s="14"/>
      <c r="AL27" s="10">
        <f t="shared" si="33"/>
        <v>0</v>
      </c>
      <c r="AM27" s="15">
        <f t="shared" ca="1" si="15"/>
        <v>0</v>
      </c>
      <c r="AN27" s="16">
        <f t="shared" ca="1" si="16"/>
        <v>0</v>
      </c>
      <c r="AO27" s="23">
        <f t="shared" ca="1" si="17"/>
        <v>30</v>
      </c>
      <c r="AP27" s="24">
        <f t="shared" ca="1" si="18"/>
        <v>750</v>
      </c>
    </row>
    <row r="28" spans="1:42" ht="11.1" customHeight="1" x14ac:dyDescent="0.2">
      <c r="A28">
        <f ca="1">IF((AO28+AP28)&lt;0.01,,MAX($A$4:A27)+1)</f>
        <v>19</v>
      </c>
      <c r="B28" s="9" t="s">
        <v>74</v>
      </c>
      <c r="C28" s="46" t="s">
        <v>31</v>
      </c>
      <c r="D28" s="46">
        <v>1</v>
      </c>
      <c r="E28" s="21">
        <v>291</v>
      </c>
      <c r="F28" s="22">
        <f t="shared" si="34"/>
        <v>291</v>
      </c>
      <c r="G28" s="47"/>
      <c r="H28" s="48"/>
      <c r="I28" s="11"/>
      <c r="J28" s="12">
        <f t="shared" si="20"/>
        <v>0</v>
      </c>
      <c r="K28" s="49"/>
      <c r="L28" s="49"/>
      <c r="M28" s="13"/>
      <c r="N28" s="12">
        <f t="shared" si="21"/>
        <v>0</v>
      </c>
      <c r="O28" s="15">
        <f t="shared" si="22"/>
        <v>0</v>
      </c>
      <c r="P28" s="35">
        <f t="shared" si="35"/>
        <v>0</v>
      </c>
      <c r="Q28" s="14"/>
      <c r="R28" s="10">
        <f t="shared" si="23"/>
        <v>0</v>
      </c>
      <c r="S28" s="14">
        <v>6</v>
      </c>
      <c r="T28" s="10">
        <f t="shared" si="24"/>
        <v>6</v>
      </c>
      <c r="U28" s="14"/>
      <c r="V28" s="10">
        <f t="shared" si="25"/>
        <v>0</v>
      </c>
      <c r="W28" s="14"/>
      <c r="X28" s="10">
        <f t="shared" si="26"/>
        <v>0</v>
      </c>
      <c r="Y28" s="14"/>
      <c r="Z28" s="10">
        <f t="shared" si="27"/>
        <v>0</v>
      </c>
      <c r="AA28" s="14"/>
      <c r="AB28" s="10">
        <f t="shared" si="28"/>
        <v>0</v>
      </c>
      <c r="AC28" s="14"/>
      <c r="AD28" s="10">
        <f t="shared" si="29"/>
        <v>0</v>
      </c>
      <c r="AE28" s="14"/>
      <c r="AF28" s="10">
        <f t="shared" si="30"/>
        <v>0</v>
      </c>
      <c r="AG28" s="14"/>
      <c r="AH28" s="10">
        <f t="shared" si="31"/>
        <v>0</v>
      </c>
      <c r="AI28" s="14"/>
      <c r="AJ28" s="10">
        <f t="shared" si="32"/>
        <v>0</v>
      </c>
      <c r="AK28" s="14"/>
      <c r="AL28" s="10">
        <f t="shared" si="33"/>
        <v>0</v>
      </c>
      <c r="AM28" s="15">
        <f t="shared" ca="1" si="15"/>
        <v>6</v>
      </c>
      <c r="AN28" s="16">
        <f t="shared" ca="1" si="16"/>
        <v>6</v>
      </c>
      <c r="AO28" s="23">
        <f t="shared" ca="1" si="17"/>
        <v>285</v>
      </c>
      <c r="AP28" s="24">
        <f t="shared" ca="1" si="18"/>
        <v>285</v>
      </c>
    </row>
    <row r="29" spans="1:42" ht="11.1" customHeight="1" x14ac:dyDescent="0.2">
      <c r="A29">
        <f ca="1">IF((AO29+AP29)&lt;0.01,,MAX($A$4:A28)+1)</f>
        <v>20</v>
      </c>
      <c r="B29" s="9" t="s">
        <v>74</v>
      </c>
      <c r="C29" s="46" t="s">
        <v>31</v>
      </c>
      <c r="D29" s="46">
        <v>1</v>
      </c>
      <c r="E29" s="21">
        <v>290</v>
      </c>
      <c r="F29" s="22">
        <f t="shared" si="34"/>
        <v>290</v>
      </c>
      <c r="G29" s="47"/>
      <c r="H29" s="48"/>
      <c r="I29" s="11"/>
      <c r="J29" s="12">
        <f t="shared" si="20"/>
        <v>0</v>
      </c>
      <c r="K29" s="49"/>
      <c r="L29" s="49"/>
      <c r="M29" s="13"/>
      <c r="N29" s="12">
        <f t="shared" si="21"/>
        <v>0</v>
      </c>
      <c r="O29" s="15">
        <f t="shared" si="22"/>
        <v>0</v>
      </c>
      <c r="P29" s="35">
        <f t="shared" si="35"/>
        <v>0</v>
      </c>
      <c r="Q29" s="14"/>
      <c r="R29" s="10">
        <f t="shared" si="23"/>
        <v>0</v>
      </c>
      <c r="S29" s="14"/>
      <c r="T29" s="10">
        <f t="shared" si="24"/>
        <v>0</v>
      </c>
      <c r="U29" s="14"/>
      <c r="V29" s="10">
        <f t="shared" si="25"/>
        <v>0</v>
      </c>
      <c r="W29" s="14"/>
      <c r="X29" s="10">
        <f t="shared" si="26"/>
        <v>0</v>
      </c>
      <c r="Y29" s="14"/>
      <c r="Z29" s="10">
        <f t="shared" si="27"/>
        <v>0</v>
      </c>
      <c r="AA29" s="14"/>
      <c r="AB29" s="10">
        <f t="shared" si="28"/>
        <v>0</v>
      </c>
      <c r="AC29" s="14"/>
      <c r="AD29" s="10">
        <f t="shared" si="29"/>
        <v>0</v>
      </c>
      <c r="AE29" s="14"/>
      <c r="AF29" s="10">
        <f t="shared" si="30"/>
        <v>0</v>
      </c>
      <c r="AG29" s="14"/>
      <c r="AH29" s="10">
        <f t="shared" si="31"/>
        <v>0</v>
      </c>
      <c r="AI29" s="14"/>
      <c r="AJ29" s="10">
        <f t="shared" si="32"/>
        <v>0</v>
      </c>
      <c r="AK29" s="14"/>
      <c r="AL29" s="10">
        <f t="shared" si="33"/>
        <v>0</v>
      </c>
      <c r="AM29" s="15">
        <f t="shared" ca="1" si="15"/>
        <v>0</v>
      </c>
      <c r="AN29" s="16">
        <f t="shared" ca="1" si="16"/>
        <v>0</v>
      </c>
      <c r="AO29" s="23">
        <f t="shared" ca="1" si="17"/>
        <v>290</v>
      </c>
      <c r="AP29" s="24">
        <f t="shared" ca="1" si="18"/>
        <v>290</v>
      </c>
    </row>
    <row r="30" spans="1:42" ht="11.1" customHeight="1" x14ac:dyDescent="0.2">
      <c r="A30">
        <f ca="1">IF((AO30+AP30)&lt;0.01,,MAX($A$4:A29)+1)</f>
        <v>21</v>
      </c>
      <c r="B30" s="9" t="s">
        <v>52</v>
      </c>
      <c r="C30" s="46" t="s">
        <v>31</v>
      </c>
      <c r="D30" s="46">
        <v>15</v>
      </c>
      <c r="E30" s="21">
        <v>5</v>
      </c>
      <c r="F30" s="22">
        <f t="shared" ref="F30:F36" si="36">ROUND(E30*$D30,2)</f>
        <v>75</v>
      </c>
      <c r="G30" s="47"/>
      <c r="H30" s="48"/>
      <c r="I30" s="11"/>
      <c r="J30" s="12">
        <f t="shared" ref="J30:J33" si="37">I30*$D30</f>
        <v>0</v>
      </c>
      <c r="K30" s="49"/>
      <c r="L30" s="49"/>
      <c r="M30" s="13"/>
      <c r="N30" s="12">
        <f t="shared" ref="N30:N33" si="38">M30*$D30</f>
        <v>0</v>
      </c>
      <c r="O30" s="15">
        <f t="shared" ref="O30:O33" si="39">I30+M30</f>
        <v>0</v>
      </c>
      <c r="P30" s="35">
        <f t="shared" ref="P30:P36" si="40">N30+J30</f>
        <v>0</v>
      </c>
      <c r="Q30" s="14"/>
      <c r="R30" s="10">
        <f t="shared" ref="R30:R33" si="41">ROUND(Q30*$D30,2)</f>
        <v>0</v>
      </c>
      <c r="S30" s="14"/>
      <c r="T30" s="10">
        <f t="shared" ref="T30:T33" si="42">ROUND(S30*$D30,2)</f>
        <v>0</v>
      </c>
      <c r="U30" s="14"/>
      <c r="V30" s="10">
        <f t="shared" ref="V30:V33" si="43">ROUND(U30*$D30,2)</f>
        <v>0</v>
      </c>
      <c r="W30" s="14"/>
      <c r="X30" s="10">
        <f t="shared" ref="X30:X33" si="44">ROUND(W30*$D30,2)</f>
        <v>0</v>
      </c>
      <c r="Y30" s="14"/>
      <c r="Z30" s="10">
        <f t="shared" ref="Z30:Z33" si="45">ROUND(Y30*$D30,2)</f>
        <v>0</v>
      </c>
      <c r="AA30" s="14"/>
      <c r="AB30" s="10">
        <f t="shared" ref="AB30:AB33" si="46">ROUND(AA30*$D30,2)</f>
        <v>0</v>
      </c>
      <c r="AC30" s="14"/>
      <c r="AD30" s="10">
        <f t="shared" ref="AD30:AD33" si="47">ROUND(AC30*$D30,2)</f>
        <v>0</v>
      </c>
      <c r="AE30" s="14"/>
      <c r="AF30" s="10">
        <f t="shared" ref="AF30:AF33" si="48">ROUND(AE30*$D30,2)</f>
        <v>0</v>
      </c>
      <c r="AG30" s="14"/>
      <c r="AH30" s="10">
        <f t="shared" ref="AH30:AH33" si="49">ROUND(AG30*$D30,2)</f>
        <v>0</v>
      </c>
      <c r="AI30" s="14"/>
      <c r="AJ30" s="10">
        <f t="shared" ref="AJ30:AJ33" si="50">ROUND(AI30*$D30,2)</f>
        <v>0</v>
      </c>
      <c r="AK30" s="14"/>
      <c r="AL30" s="10">
        <f t="shared" ref="AL30:AL33" si="51">ROUND(AK30*$D30,2)</f>
        <v>0</v>
      </c>
      <c r="AM30" s="15">
        <f t="shared" ca="1" si="15"/>
        <v>0</v>
      </c>
      <c r="AN30" s="16">
        <f t="shared" ca="1" si="16"/>
        <v>0</v>
      </c>
      <c r="AO30" s="23">
        <f t="shared" ca="1" si="17"/>
        <v>5</v>
      </c>
      <c r="AP30" s="24">
        <f t="shared" ca="1" si="18"/>
        <v>75</v>
      </c>
    </row>
    <row r="31" spans="1:42" ht="11.1" customHeight="1" x14ac:dyDescent="0.2">
      <c r="A31">
        <f ca="1">IF((AO31+AP31)&lt;0.01,,MAX($A$4:A30)+1)</f>
        <v>0</v>
      </c>
      <c r="B31" s="71" t="s">
        <v>81</v>
      </c>
      <c r="C31" s="72" t="s">
        <v>33</v>
      </c>
      <c r="D31" s="72">
        <v>5</v>
      </c>
      <c r="E31" s="73"/>
      <c r="F31" s="74">
        <f t="shared" si="36"/>
        <v>0</v>
      </c>
      <c r="G31" s="47"/>
      <c r="H31" s="48"/>
      <c r="I31" s="11"/>
      <c r="J31" s="12">
        <f t="shared" si="37"/>
        <v>0</v>
      </c>
      <c r="K31" s="49"/>
      <c r="L31" s="49"/>
      <c r="M31" s="13"/>
      <c r="N31" s="12">
        <f t="shared" si="38"/>
        <v>0</v>
      </c>
      <c r="O31" s="15">
        <f t="shared" si="39"/>
        <v>0</v>
      </c>
      <c r="P31" s="35">
        <f t="shared" si="40"/>
        <v>0</v>
      </c>
      <c r="Q31" s="14">
        <v>3</v>
      </c>
      <c r="R31" s="10">
        <f t="shared" si="41"/>
        <v>15</v>
      </c>
      <c r="S31" s="14"/>
      <c r="T31" s="10">
        <f t="shared" si="42"/>
        <v>0</v>
      </c>
      <c r="U31" s="14"/>
      <c r="V31" s="10">
        <f t="shared" si="43"/>
        <v>0</v>
      </c>
      <c r="W31" s="14"/>
      <c r="X31" s="10">
        <f t="shared" si="44"/>
        <v>0</v>
      </c>
      <c r="Y31" s="14"/>
      <c r="Z31" s="10">
        <f t="shared" si="45"/>
        <v>0</v>
      </c>
      <c r="AA31" s="14"/>
      <c r="AB31" s="10">
        <f t="shared" si="46"/>
        <v>0</v>
      </c>
      <c r="AC31" s="14"/>
      <c r="AD31" s="10">
        <f t="shared" si="47"/>
        <v>0</v>
      </c>
      <c r="AE31" s="14"/>
      <c r="AF31" s="10">
        <f t="shared" si="48"/>
        <v>0</v>
      </c>
      <c r="AG31" s="14"/>
      <c r="AH31" s="10">
        <f t="shared" si="49"/>
        <v>0</v>
      </c>
      <c r="AI31" s="14"/>
      <c r="AJ31" s="10">
        <f t="shared" si="50"/>
        <v>0</v>
      </c>
      <c r="AK31" s="14"/>
      <c r="AL31" s="10">
        <f t="shared" si="51"/>
        <v>0</v>
      </c>
      <c r="AM31" s="15">
        <f t="shared" ca="1" si="15"/>
        <v>3</v>
      </c>
      <c r="AN31" s="16">
        <f t="shared" ca="1" si="16"/>
        <v>15</v>
      </c>
      <c r="AO31" s="23">
        <f t="shared" ca="1" si="17"/>
        <v>-3</v>
      </c>
      <c r="AP31" s="24">
        <f t="shared" ca="1" si="18"/>
        <v>-15</v>
      </c>
    </row>
    <row r="32" spans="1:42" ht="11.1" customHeight="1" x14ac:dyDescent="0.2">
      <c r="A32">
        <f ca="1">IF((AO32+AP32)&lt;0.01,,MAX($A$4:A31)+1)</f>
        <v>22</v>
      </c>
      <c r="B32" s="9" t="s">
        <v>41</v>
      </c>
      <c r="C32" s="46" t="s">
        <v>33</v>
      </c>
      <c r="D32" s="46">
        <v>3</v>
      </c>
      <c r="E32" s="21">
        <v>16</v>
      </c>
      <c r="F32" s="22">
        <f t="shared" si="36"/>
        <v>48</v>
      </c>
      <c r="G32" s="47"/>
      <c r="H32" s="48"/>
      <c r="I32" s="11"/>
      <c r="J32" s="12">
        <f t="shared" si="37"/>
        <v>0</v>
      </c>
      <c r="K32" s="49"/>
      <c r="L32" s="49"/>
      <c r="M32" s="13"/>
      <c r="N32" s="12">
        <f t="shared" si="38"/>
        <v>0</v>
      </c>
      <c r="O32" s="15">
        <f t="shared" si="39"/>
        <v>0</v>
      </c>
      <c r="P32" s="35">
        <f t="shared" si="40"/>
        <v>0</v>
      </c>
      <c r="Q32" s="14"/>
      <c r="R32" s="10">
        <f t="shared" si="41"/>
        <v>0</v>
      </c>
      <c r="S32" s="14"/>
      <c r="T32" s="10">
        <f t="shared" si="42"/>
        <v>0</v>
      </c>
      <c r="U32" s="14"/>
      <c r="V32" s="10">
        <f t="shared" si="43"/>
        <v>0</v>
      </c>
      <c r="W32" s="14"/>
      <c r="X32" s="10">
        <f t="shared" si="44"/>
        <v>0</v>
      </c>
      <c r="Y32" s="14"/>
      <c r="Z32" s="10">
        <f t="shared" si="45"/>
        <v>0</v>
      </c>
      <c r="AA32" s="14"/>
      <c r="AB32" s="10">
        <f t="shared" si="46"/>
        <v>0</v>
      </c>
      <c r="AC32" s="14"/>
      <c r="AD32" s="10">
        <f t="shared" si="47"/>
        <v>0</v>
      </c>
      <c r="AE32" s="14"/>
      <c r="AF32" s="10">
        <f t="shared" si="48"/>
        <v>0</v>
      </c>
      <c r="AG32" s="14"/>
      <c r="AH32" s="10">
        <f t="shared" si="49"/>
        <v>0</v>
      </c>
      <c r="AI32" s="14"/>
      <c r="AJ32" s="10">
        <f t="shared" si="50"/>
        <v>0</v>
      </c>
      <c r="AK32" s="14"/>
      <c r="AL32" s="10">
        <f t="shared" si="51"/>
        <v>0</v>
      </c>
      <c r="AM32" s="15">
        <f t="shared" ca="1" si="15"/>
        <v>0</v>
      </c>
      <c r="AN32" s="16">
        <f t="shared" ca="1" si="16"/>
        <v>0</v>
      </c>
      <c r="AO32" s="23">
        <f t="shared" ca="1" si="17"/>
        <v>16</v>
      </c>
      <c r="AP32" s="24">
        <f t="shared" ca="1" si="18"/>
        <v>48</v>
      </c>
    </row>
    <row r="33" spans="1:42" ht="11.1" customHeight="1" x14ac:dyDescent="0.2">
      <c r="A33">
        <f ca="1">IF((AO33+AP33)&lt;0.01,,MAX($A$4:A32)+1)</f>
        <v>23</v>
      </c>
      <c r="B33" s="9" t="s">
        <v>50</v>
      </c>
      <c r="C33" s="46" t="s">
        <v>33</v>
      </c>
      <c r="D33" s="46">
        <v>3.13</v>
      </c>
      <c r="E33" s="21">
        <v>206</v>
      </c>
      <c r="F33" s="22">
        <f t="shared" si="36"/>
        <v>644.78</v>
      </c>
      <c r="G33" s="47"/>
      <c r="H33" s="48"/>
      <c r="I33" s="11"/>
      <c r="J33" s="12">
        <f t="shared" si="37"/>
        <v>0</v>
      </c>
      <c r="K33" s="49"/>
      <c r="L33" s="49"/>
      <c r="M33" s="13"/>
      <c r="N33" s="12">
        <f t="shared" si="38"/>
        <v>0</v>
      </c>
      <c r="O33" s="15">
        <f t="shared" si="39"/>
        <v>0</v>
      </c>
      <c r="P33" s="35">
        <f t="shared" si="40"/>
        <v>0</v>
      </c>
      <c r="Q33" s="14"/>
      <c r="R33" s="10">
        <f t="shared" si="41"/>
        <v>0</v>
      </c>
      <c r="S33" s="14">
        <v>20</v>
      </c>
      <c r="T33" s="10">
        <f t="shared" si="42"/>
        <v>62.6</v>
      </c>
      <c r="U33" s="14"/>
      <c r="V33" s="10">
        <f t="shared" si="43"/>
        <v>0</v>
      </c>
      <c r="W33" s="14"/>
      <c r="X33" s="10">
        <f t="shared" si="44"/>
        <v>0</v>
      </c>
      <c r="Y33" s="14"/>
      <c r="Z33" s="10">
        <f t="shared" si="45"/>
        <v>0</v>
      </c>
      <c r="AA33" s="14"/>
      <c r="AB33" s="10">
        <f t="shared" si="46"/>
        <v>0</v>
      </c>
      <c r="AC33" s="14"/>
      <c r="AD33" s="10">
        <f t="shared" si="47"/>
        <v>0</v>
      </c>
      <c r="AE33" s="14"/>
      <c r="AF33" s="10">
        <f t="shared" si="48"/>
        <v>0</v>
      </c>
      <c r="AG33" s="14"/>
      <c r="AH33" s="10">
        <f t="shared" si="49"/>
        <v>0</v>
      </c>
      <c r="AI33" s="14"/>
      <c r="AJ33" s="10">
        <f t="shared" si="50"/>
        <v>0</v>
      </c>
      <c r="AK33" s="14"/>
      <c r="AL33" s="10">
        <f t="shared" si="51"/>
        <v>0</v>
      </c>
      <c r="AM33" s="15">
        <f t="shared" ca="1" si="15"/>
        <v>20</v>
      </c>
      <c r="AN33" s="16">
        <f t="shared" ca="1" si="16"/>
        <v>62.6</v>
      </c>
      <c r="AO33" s="23">
        <f t="shared" ca="1" si="17"/>
        <v>186</v>
      </c>
      <c r="AP33" s="24">
        <f t="shared" ca="1" si="18"/>
        <v>582.17999999999995</v>
      </c>
    </row>
    <row r="34" spans="1:42" ht="11.1" customHeight="1" x14ac:dyDescent="0.2">
      <c r="A34">
        <f ca="1">IF((AO34+AP34)&lt;0.01,,MAX($A$4:A33)+1)</f>
        <v>24</v>
      </c>
      <c r="B34" s="9" t="s">
        <v>44</v>
      </c>
      <c r="C34" s="46" t="s">
        <v>31</v>
      </c>
      <c r="D34" s="46">
        <v>48</v>
      </c>
      <c r="E34" s="21">
        <v>6</v>
      </c>
      <c r="F34" s="22">
        <f t="shared" si="36"/>
        <v>288</v>
      </c>
      <c r="G34" s="47"/>
      <c r="H34" s="48"/>
      <c r="I34" s="11"/>
      <c r="J34" s="12">
        <f t="shared" ref="J34:J38" si="52">I34*$D34</f>
        <v>0</v>
      </c>
      <c r="K34" s="49"/>
      <c r="L34" s="49"/>
      <c r="M34" s="13"/>
      <c r="N34" s="12">
        <f t="shared" ref="N34:N38" si="53">M34*$D34</f>
        <v>0</v>
      </c>
      <c r="O34" s="15">
        <f t="shared" ref="O34:O38" si="54">I34+M34</f>
        <v>0</v>
      </c>
      <c r="P34" s="35">
        <f t="shared" si="40"/>
        <v>0</v>
      </c>
      <c r="Q34" s="14"/>
      <c r="R34" s="10">
        <f t="shared" ref="R34:R38" si="55">ROUND(Q34*$D34,2)</f>
        <v>0</v>
      </c>
      <c r="S34" s="14">
        <v>1</v>
      </c>
      <c r="T34" s="10">
        <f t="shared" ref="T34:T38" si="56">ROUND(S34*$D34,2)</f>
        <v>48</v>
      </c>
      <c r="U34" s="14"/>
      <c r="V34" s="10">
        <f t="shared" ref="V34:V38" si="57">ROUND(U34*$D34,2)</f>
        <v>0</v>
      </c>
      <c r="W34" s="14"/>
      <c r="X34" s="10">
        <f t="shared" ref="X34:X38" si="58">ROUND(W34*$D34,2)</f>
        <v>0</v>
      </c>
      <c r="Y34" s="14"/>
      <c r="Z34" s="10">
        <f t="shared" ref="Z34:Z38" si="59">ROUND(Y34*$D34,2)</f>
        <v>0</v>
      </c>
      <c r="AA34" s="14"/>
      <c r="AB34" s="10">
        <f t="shared" ref="AB34:AB38" si="60">ROUND(AA34*$D34,2)</f>
        <v>0</v>
      </c>
      <c r="AC34" s="14"/>
      <c r="AD34" s="10">
        <f t="shared" ref="AD34:AD38" si="61">ROUND(AC34*$D34,2)</f>
        <v>0</v>
      </c>
      <c r="AE34" s="14"/>
      <c r="AF34" s="10">
        <f t="shared" ref="AF34:AF38" si="62">ROUND(AE34*$D34,2)</f>
        <v>0</v>
      </c>
      <c r="AG34" s="14"/>
      <c r="AH34" s="10">
        <f t="shared" ref="AH34:AH38" si="63">ROUND(AG34*$D34,2)</f>
        <v>0</v>
      </c>
      <c r="AI34" s="14"/>
      <c r="AJ34" s="10">
        <f t="shared" ref="AJ34:AJ38" si="64">ROUND(AI34*$D34,2)</f>
        <v>0</v>
      </c>
      <c r="AK34" s="14"/>
      <c r="AL34" s="10">
        <f t="shared" ref="AL34:AL38" si="65">ROUND(AK34*$D34,2)</f>
        <v>0</v>
      </c>
      <c r="AM34" s="15">
        <f t="shared" ca="1" si="15"/>
        <v>1</v>
      </c>
      <c r="AN34" s="16">
        <f t="shared" ca="1" si="16"/>
        <v>48</v>
      </c>
      <c r="AO34" s="23">
        <f t="shared" ca="1" si="17"/>
        <v>5</v>
      </c>
      <c r="AP34" s="24">
        <f t="shared" ca="1" si="18"/>
        <v>240</v>
      </c>
    </row>
    <row r="35" spans="1:42" ht="11.1" customHeight="1" x14ac:dyDescent="0.2">
      <c r="A35">
        <f ca="1">IF((AO35+AP35)&lt;0.01,,MAX($A$4:A34)+1)</f>
        <v>25</v>
      </c>
      <c r="B35" s="9" t="s">
        <v>44</v>
      </c>
      <c r="C35" s="46" t="s">
        <v>31</v>
      </c>
      <c r="D35" s="46">
        <v>40</v>
      </c>
      <c r="E35" s="21">
        <v>1</v>
      </c>
      <c r="F35" s="22">
        <f t="shared" si="36"/>
        <v>40</v>
      </c>
      <c r="G35" s="47"/>
      <c r="H35" s="48"/>
      <c r="I35" s="11"/>
      <c r="J35" s="12">
        <f t="shared" si="52"/>
        <v>0</v>
      </c>
      <c r="K35" s="49"/>
      <c r="L35" s="49"/>
      <c r="M35" s="13"/>
      <c r="N35" s="12">
        <f t="shared" si="53"/>
        <v>0</v>
      </c>
      <c r="O35" s="15">
        <f t="shared" si="54"/>
        <v>0</v>
      </c>
      <c r="P35" s="35">
        <f t="shared" si="40"/>
        <v>0</v>
      </c>
      <c r="Q35" s="14"/>
      <c r="R35" s="10">
        <f t="shared" si="55"/>
        <v>0</v>
      </c>
      <c r="S35" s="14"/>
      <c r="T35" s="10">
        <f t="shared" si="56"/>
        <v>0</v>
      </c>
      <c r="U35" s="14"/>
      <c r="V35" s="10">
        <f t="shared" si="57"/>
        <v>0</v>
      </c>
      <c r="W35" s="14"/>
      <c r="X35" s="10">
        <f t="shared" si="58"/>
        <v>0</v>
      </c>
      <c r="Y35" s="14"/>
      <c r="Z35" s="10">
        <f t="shared" si="59"/>
        <v>0</v>
      </c>
      <c r="AA35" s="14"/>
      <c r="AB35" s="10">
        <f t="shared" si="60"/>
        <v>0</v>
      </c>
      <c r="AC35" s="14"/>
      <c r="AD35" s="10">
        <f t="shared" si="61"/>
        <v>0</v>
      </c>
      <c r="AE35" s="14"/>
      <c r="AF35" s="10">
        <f t="shared" si="62"/>
        <v>0</v>
      </c>
      <c r="AG35" s="14"/>
      <c r="AH35" s="10">
        <f t="shared" si="63"/>
        <v>0</v>
      </c>
      <c r="AI35" s="14"/>
      <c r="AJ35" s="10">
        <f t="shared" si="64"/>
        <v>0</v>
      </c>
      <c r="AK35" s="14"/>
      <c r="AL35" s="10">
        <f t="shared" si="65"/>
        <v>0</v>
      </c>
      <c r="AM35" s="15">
        <f t="shared" ca="1" si="15"/>
        <v>0</v>
      </c>
      <c r="AN35" s="16">
        <f t="shared" ca="1" si="16"/>
        <v>0</v>
      </c>
      <c r="AO35" s="23">
        <f t="shared" ca="1" si="17"/>
        <v>1</v>
      </c>
      <c r="AP35" s="24">
        <f t="shared" ca="1" si="18"/>
        <v>40</v>
      </c>
    </row>
    <row r="36" spans="1:42" ht="11.1" customHeight="1" x14ac:dyDescent="0.2">
      <c r="A36">
        <f ca="1">IF((AO36+AP36)&lt;0.01,,MAX($A$4:A35)+1)</f>
        <v>26</v>
      </c>
      <c r="B36" s="9" t="s">
        <v>71</v>
      </c>
      <c r="C36" s="46" t="s">
        <v>31</v>
      </c>
      <c r="D36" s="46">
        <v>30</v>
      </c>
      <c r="E36" s="21">
        <v>9</v>
      </c>
      <c r="F36" s="22">
        <f t="shared" si="36"/>
        <v>270</v>
      </c>
      <c r="G36" s="47"/>
      <c r="H36" s="48"/>
      <c r="I36" s="11"/>
      <c r="J36" s="12">
        <f t="shared" si="52"/>
        <v>0</v>
      </c>
      <c r="K36" s="49"/>
      <c r="L36" s="49"/>
      <c r="M36" s="13"/>
      <c r="N36" s="12">
        <f t="shared" si="53"/>
        <v>0</v>
      </c>
      <c r="O36" s="15">
        <f t="shared" si="54"/>
        <v>0</v>
      </c>
      <c r="P36" s="35">
        <f t="shared" si="40"/>
        <v>0</v>
      </c>
      <c r="Q36" s="14"/>
      <c r="R36" s="10">
        <f t="shared" si="55"/>
        <v>0</v>
      </c>
      <c r="S36" s="14"/>
      <c r="T36" s="10">
        <f t="shared" si="56"/>
        <v>0</v>
      </c>
      <c r="U36" s="14"/>
      <c r="V36" s="10">
        <f t="shared" si="57"/>
        <v>0</v>
      </c>
      <c r="W36" s="14"/>
      <c r="X36" s="10">
        <f t="shared" si="58"/>
        <v>0</v>
      </c>
      <c r="Y36" s="14"/>
      <c r="Z36" s="10">
        <f t="shared" si="59"/>
        <v>0</v>
      </c>
      <c r="AA36" s="14"/>
      <c r="AB36" s="10">
        <f t="shared" si="60"/>
        <v>0</v>
      </c>
      <c r="AC36" s="14"/>
      <c r="AD36" s="10">
        <f t="shared" si="61"/>
        <v>0</v>
      </c>
      <c r="AE36" s="14"/>
      <c r="AF36" s="10">
        <f t="shared" si="62"/>
        <v>0</v>
      </c>
      <c r="AG36" s="14"/>
      <c r="AH36" s="10">
        <f t="shared" si="63"/>
        <v>0</v>
      </c>
      <c r="AI36" s="14"/>
      <c r="AJ36" s="10">
        <f t="shared" si="64"/>
        <v>0</v>
      </c>
      <c r="AK36" s="14"/>
      <c r="AL36" s="10">
        <f t="shared" si="65"/>
        <v>0</v>
      </c>
      <c r="AM36" s="15">
        <f t="shared" ca="1" si="15"/>
        <v>0</v>
      </c>
      <c r="AN36" s="16">
        <f t="shared" ca="1" si="16"/>
        <v>0</v>
      </c>
      <c r="AO36" s="23">
        <f t="shared" ca="1" si="17"/>
        <v>9</v>
      </c>
      <c r="AP36" s="24">
        <f t="shared" ca="1" si="18"/>
        <v>270</v>
      </c>
    </row>
    <row r="37" spans="1:42" ht="11.1" customHeight="1" x14ac:dyDescent="0.2">
      <c r="A37" s="6">
        <f ca="1">IF((AO37+AP37)&lt;0.01,,MAX($A$4:A36)+1)</f>
        <v>27</v>
      </c>
      <c r="B37" s="9" t="s">
        <v>46</v>
      </c>
      <c r="C37" s="46" t="s">
        <v>33</v>
      </c>
      <c r="D37" s="46">
        <v>40</v>
      </c>
      <c r="E37" s="21">
        <v>2</v>
      </c>
      <c r="F37" s="22">
        <f>ROUND(E37*$D37,2)</f>
        <v>80</v>
      </c>
      <c r="G37" s="47"/>
      <c r="H37" s="48"/>
      <c r="I37" s="11"/>
      <c r="J37" s="12">
        <f t="shared" si="52"/>
        <v>0</v>
      </c>
      <c r="K37" s="49"/>
      <c r="L37" s="49"/>
      <c r="M37" s="13"/>
      <c r="N37" s="12">
        <f t="shared" si="53"/>
        <v>0</v>
      </c>
      <c r="O37" s="15">
        <f t="shared" si="54"/>
        <v>0</v>
      </c>
      <c r="P37" s="35">
        <f t="shared" ref="P37:P38" si="66">N37+J37</f>
        <v>0</v>
      </c>
      <c r="Q37" s="14"/>
      <c r="R37" s="10">
        <f t="shared" si="55"/>
        <v>0</v>
      </c>
      <c r="S37" s="14"/>
      <c r="T37" s="10">
        <f t="shared" si="56"/>
        <v>0</v>
      </c>
      <c r="U37" s="14"/>
      <c r="V37" s="10">
        <f t="shared" si="57"/>
        <v>0</v>
      </c>
      <c r="W37" s="14"/>
      <c r="X37" s="10">
        <f t="shared" si="58"/>
        <v>0</v>
      </c>
      <c r="Y37" s="14"/>
      <c r="Z37" s="10">
        <f t="shared" si="59"/>
        <v>0</v>
      </c>
      <c r="AA37" s="14"/>
      <c r="AB37" s="10">
        <f t="shared" si="60"/>
        <v>0</v>
      </c>
      <c r="AC37" s="14"/>
      <c r="AD37" s="10">
        <f t="shared" si="61"/>
        <v>0</v>
      </c>
      <c r="AE37" s="14"/>
      <c r="AF37" s="10">
        <f t="shared" si="62"/>
        <v>0</v>
      </c>
      <c r="AG37" s="14"/>
      <c r="AH37" s="10">
        <f t="shared" si="63"/>
        <v>0</v>
      </c>
      <c r="AI37" s="14"/>
      <c r="AJ37" s="10">
        <f t="shared" si="64"/>
        <v>0</v>
      </c>
      <c r="AK37" s="14"/>
      <c r="AL37" s="10">
        <f t="shared" si="65"/>
        <v>0</v>
      </c>
      <c r="AM37" s="15">
        <f t="shared" ca="1" si="15"/>
        <v>0</v>
      </c>
      <c r="AN37" s="16">
        <f t="shared" ca="1" si="16"/>
        <v>0</v>
      </c>
      <c r="AO37" s="23">
        <f t="shared" ca="1" si="17"/>
        <v>2</v>
      </c>
      <c r="AP37" s="24">
        <f t="shared" ca="1" si="18"/>
        <v>80</v>
      </c>
    </row>
    <row r="38" spans="1:42" ht="11.1" customHeight="1" x14ac:dyDescent="0.2">
      <c r="A38" s="89">
        <f ca="1">IF((AO38+AP38)&lt;0.01,,MAX($A$4:A37)+1)</f>
        <v>28</v>
      </c>
      <c r="B38" s="90" t="s">
        <v>9</v>
      </c>
      <c r="C38" s="91"/>
      <c r="D38" s="91"/>
      <c r="E38" s="92">
        <v>1</v>
      </c>
      <c r="F38" s="93">
        <f>E38*$D38</f>
        <v>0</v>
      </c>
      <c r="G38" s="94"/>
      <c r="H38" s="95"/>
      <c r="I38" s="96"/>
      <c r="J38" s="97">
        <f t="shared" si="52"/>
        <v>0</v>
      </c>
      <c r="K38" s="98"/>
      <c r="L38" s="98"/>
      <c r="M38" s="99"/>
      <c r="N38" s="97">
        <f t="shared" si="53"/>
        <v>0</v>
      </c>
      <c r="O38" s="100">
        <f t="shared" si="54"/>
        <v>0</v>
      </c>
      <c r="P38" s="101">
        <f t="shared" si="66"/>
        <v>0</v>
      </c>
      <c r="Q38" s="102"/>
      <c r="R38" s="103">
        <f t="shared" si="55"/>
        <v>0</v>
      </c>
      <c r="S38" s="102"/>
      <c r="T38" s="103">
        <f t="shared" si="56"/>
        <v>0</v>
      </c>
      <c r="U38" s="102"/>
      <c r="V38" s="103">
        <f t="shared" si="57"/>
        <v>0</v>
      </c>
      <c r="W38" s="102"/>
      <c r="X38" s="103">
        <f t="shared" si="58"/>
        <v>0</v>
      </c>
      <c r="Y38" s="102"/>
      <c r="Z38" s="103">
        <f t="shared" si="59"/>
        <v>0</v>
      </c>
      <c r="AA38" s="102"/>
      <c r="AB38" s="103">
        <f t="shared" si="60"/>
        <v>0</v>
      </c>
      <c r="AC38" s="102"/>
      <c r="AD38" s="103">
        <f t="shared" si="61"/>
        <v>0</v>
      </c>
      <c r="AE38" s="102"/>
      <c r="AF38" s="103">
        <f t="shared" si="62"/>
        <v>0</v>
      </c>
      <c r="AG38" s="102"/>
      <c r="AH38" s="103">
        <f t="shared" si="63"/>
        <v>0</v>
      </c>
      <c r="AI38" s="102"/>
      <c r="AJ38" s="103">
        <f t="shared" si="64"/>
        <v>0</v>
      </c>
      <c r="AK38" s="102"/>
      <c r="AL38" s="103">
        <f t="shared" si="65"/>
        <v>0</v>
      </c>
      <c r="AM38" s="100">
        <f t="shared" ca="1" si="15"/>
        <v>0</v>
      </c>
      <c r="AN38" s="104">
        <f t="shared" ca="1" si="16"/>
        <v>0</v>
      </c>
      <c r="AO38" s="105">
        <f t="shared" ca="1" si="17"/>
        <v>1</v>
      </c>
      <c r="AP38" s="106">
        <f t="shared" ca="1" si="18"/>
        <v>0</v>
      </c>
    </row>
    <row r="39" spans="1:42" ht="11.45" customHeight="1" x14ac:dyDescent="0.2">
      <c r="B39" s="88" t="s">
        <v>80</v>
      </c>
      <c r="E39" s="86"/>
      <c r="F39" s="87">
        <f>SUM(F5:F38)</f>
        <v>6869.3399999999992</v>
      </c>
      <c r="G39" s="86"/>
      <c r="H39" s="87">
        <f>SUM(H5:H38)</f>
        <v>0</v>
      </c>
      <c r="I39" s="86"/>
      <c r="J39" s="87">
        <f>SUM(J5:J38)</f>
        <v>0</v>
      </c>
      <c r="K39" s="86"/>
      <c r="L39" s="87">
        <f>SUM(L5:L38)</f>
        <v>0</v>
      </c>
      <c r="M39" s="86"/>
      <c r="N39" s="87">
        <f>SUM(N5:N38)</f>
        <v>0</v>
      </c>
      <c r="O39" s="86"/>
      <c r="P39" s="87">
        <f>SUM(P5:P38)</f>
        <v>0</v>
      </c>
      <c r="Q39" s="86"/>
      <c r="R39" s="87">
        <f>SUM(R5:R38)</f>
        <v>113.7</v>
      </c>
      <c r="S39" s="86"/>
      <c r="T39" s="87">
        <f>SUM(T5:T38)</f>
        <v>386.6</v>
      </c>
      <c r="U39" s="86"/>
      <c r="V39" s="87">
        <f>SUM(V5:V38)</f>
        <v>0</v>
      </c>
      <c r="W39" s="86"/>
      <c r="X39" s="87">
        <f>SUM(X5:X38)</f>
        <v>0</v>
      </c>
      <c r="Y39" s="86"/>
      <c r="Z39" s="87">
        <f>SUM(Z5:Z38)</f>
        <v>0</v>
      </c>
      <c r="AA39" s="86"/>
      <c r="AB39" s="87">
        <f>SUM(AB5:AB38)</f>
        <v>0</v>
      </c>
      <c r="AC39" s="86"/>
      <c r="AD39" s="87">
        <f>SUM(AD5:AD38)</f>
        <v>0</v>
      </c>
      <c r="AE39" s="86"/>
      <c r="AF39" s="87">
        <f>SUM(AF5:AF38)</f>
        <v>0</v>
      </c>
      <c r="AG39" s="86"/>
      <c r="AH39" s="87">
        <f>SUM(AH5:AH38)</f>
        <v>0</v>
      </c>
      <c r="AI39" s="86"/>
      <c r="AJ39" s="87">
        <f>SUM(AJ5:AJ38)</f>
        <v>0</v>
      </c>
      <c r="AK39" s="86"/>
      <c r="AL39" s="87">
        <f>SUM(AL5:AL38)</f>
        <v>0</v>
      </c>
      <c r="AM39" s="86"/>
      <c r="AN39" s="87">
        <f ca="1">SUM(AN5:AN38)</f>
        <v>500.3</v>
      </c>
      <c r="AO39" s="86"/>
      <c r="AP39" s="87">
        <f ca="1">SUM(AP5:AP38)</f>
        <v>6369.0400000000009</v>
      </c>
    </row>
  </sheetData>
  <autoFilter ref="Q4:AP39"/>
  <sortState ref="B236:BN246">
    <sortCondition ref="B236"/>
  </sortState>
  <mergeCells count="30">
    <mergeCell ref="AO2:AP3"/>
    <mergeCell ref="AM1:AN3"/>
    <mergeCell ref="Q2:R2"/>
    <mergeCell ref="AI2:AJ2"/>
    <mergeCell ref="AK2:AL2"/>
    <mergeCell ref="S2:T2"/>
    <mergeCell ref="U2:V2"/>
    <mergeCell ref="W2:X2"/>
    <mergeCell ref="Y2:Z2"/>
    <mergeCell ref="AA2:AB2"/>
    <mergeCell ref="AC2:AD2"/>
    <mergeCell ref="AG2:AH2"/>
    <mergeCell ref="G2:J2"/>
    <mergeCell ref="G3:J3"/>
    <mergeCell ref="K3:N3"/>
    <mergeCell ref="K2:N2"/>
    <mergeCell ref="AG3:AH3"/>
    <mergeCell ref="AK3:AL3"/>
    <mergeCell ref="S3:T3"/>
    <mergeCell ref="U3:V3"/>
    <mergeCell ref="W3:X3"/>
    <mergeCell ref="Y3:Z3"/>
    <mergeCell ref="AA3:AB3"/>
    <mergeCell ref="AI3:AJ3"/>
    <mergeCell ref="E2:F3"/>
    <mergeCell ref="O1:P3"/>
    <mergeCell ref="Q3:R3"/>
    <mergeCell ref="AC3:AD3"/>
    <mergeCell ref="AE3:AF3"/>
    <mergeCell ref="AE2:AF2"/>
  </mergeCells>
  <dataValidations count="1">
    <dataValidation type="list" allowBlank="1" showInputMessage="1" showErrorMessage="1" sqref="C5:C37">
      <formula1>ед_изм</formula1>
    </dataValidation>
  </dataValidations>
  <printOptions horizontalCentered="1"/>
  <pageMargins left="0.6692913385826772" right="0.15748031496062992" top="0.86614173228346458" bottom="0.47244094488188981" header="0.23622047244094491" footer="0.35433070866141736"/>
  <pageSetup paperSize="9" scale="84" fitToHeight="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130" zoomScaleNormal="130" workbookViewId="0">
      <pane ySplit="2" topLeftCell="A3" activePane="bottomLeft" state="frozen"/>
      <selection pane="bottomLeft" activeCell="B3" sqref="B3"/>
    </sheetView>
  </sheetViews>
  <sheetFormatPr defaultRowHeight="11.25" x14ac:dyDescent="0.2"/>
  <cols>
    <col min="1" max="1" width="5.1640625" style="2" bestFit="1" customWidth="1"/>
    <col min="2" max="2" width="62.1640625" style="7" customWidth="1"/>
    <col min="3" max="3" width="8.1640625" style="2" bestFit="1" customWidth="1"/>
    <col min="4" max="4" width="9.33203125" style="2"/>
    <col min="5" max="5" width="7" style="2" bestFit="1" customWidth="1"/>
    <col min="6" max="6" width="12.83203125" style="65" customWidth="1"/>
    <col min="8" max="8" width="19.83203125" bestFit="1" customWidth="1"/>
  </cols>
  <sheetData>
    <row r="1" spans="1:8" ht="14.25" customHeight="1" x14ac:dyDescent="0.2">
      <c r="A1" s="129" t="s">
        <v>73</v>
      </c>
      <c r="B1" s="129"/>
      <c r="C1" s="130" t="str">
        <f ca="1">RIGHT(CELL("имяфайла",A1),LEN(CELL("имяфайла",A1))-FIND("]",CELL("имяфайла",A1),1))</f>
        <v>Давлатмирова Н.</v>
      </c>
      <c r="D1" s="130"/>
      <c r="E1" s="130"/>
      <c r="F1" s="85"/>
    </row>
    <row r="2" spans="1:8" s="51" customFormat="1" ht="15" x14ac:dyDescent="0.25">
      <c r="A2" s="66" t="s">
        <v>26</v>
      </c>
      <c r="B2" s="67" t="s">
        <v>83</v>
      </c>
      <c r="C2" s="66" t="s">
        <v>61</v>
      </c>
      <c r="D2" s="66" t="s">
        <v>82</v>
      </c>
      <c r="E2" s="66" t="s">
        <v>62</v>
      </c>
      <c r="F2" s="66" t="s">
        <v>63</v>
      </c>
    </row>
    <row r="3" spans="1:8" x14ac:dyDescent="0.2">
      <c r="A3" s="56"/>
      <c r="B3" s="61" t="e">
        <f ca="1">INDEX(СЧЕТ!$B$5:$B$38,SUMPRODUCT($C$1=СЧЕТ!$Q$3:$AL$3)*СЧЕТ!Q3:AL37)</f>
        <v>#VALUE!</v>
      </c>
      <c r="C3" s="54" t="e">
        <f ca="1">VLOOKUP(B3,СЧЕТ!$B$5:$AL$38,2,0)</f>
        <v>#VALUE!</v>
      </c>
      <c r="D3" s="62" t="e">
        <f ca="1">VLOOKUP(B3,СЧЕТ!$B$5:$AL$38,16,0)</f>
        <v>#VALUE!</v>
      </c>
      <c r="E3" s="58" t="e">
        <f ca="1">VLOOKUP(B3,СЧЕТ!$B$5:$AL$38,17,0)</f>
        <v>#VALUE!</v>
      </c>
      <c r="F3" s="63" t="e">
        <f t="shared" ref="F3:F23" ca="1" si="0">ROUND(E3*D3,2)</f>
        <v>#VALUE!</v>
      </c>
      <c r="H3" t="s">
        <v>79</v>
      </c>
    </row>
    <row r="4" spans="1:8" x14ac:dyDescent="0.2">
      <c r="A4" s="57"/>
      <c r="B4" s="61"/>
      <c r="C4" s="55"/>
      <c r="D4" s="62"/>
      <c r="E4" s="59"/>
      <c r="F4" s="63">
        <f t="shared" si="0"/>
        <v>0</v>
      </c>
      <c r="H4" t="s">
        <v>72</v>
      </c>
    </row>
    <row r="5" spans="1:8" x14ac:dyDescent="0.2">
      <c r="A5" s="56"/>
      <c r="B5" s="61"/>
      <c r="C5" s="55"/>
      <c r="D5" s="62"/>
      <c r="E5" s="59"/>
      <c r="F5" s="63">
        <f t="shared" si="0"/>
        <v>0</v>
      </c>
      <c r="H5" t="s">
        <v>72</v>
      </c>
    </row>
    <row r="6" spans="1:8" x14ac:dyDescent="0.2">
      <c r="A6" s="57"/>
      <c r="B6" s="61"/>
      <c r="C6" s="55"/>
      <c r="D6" s="62"/>
      <c r="E6" s="59"/>
      <c r="F6" s="63">
        <f t="shared" si="0"/>
        <v>0</v>
      </c>
      <c r="H6" t="s">
        <v>48</v>
      </c>
    </row>
    <row r="7" spans="1:8" x14ac:dyDescent="0.2">
      <c r="A7" s="56"/>
      <c r="B7" s="61"/>
      <c r="C7" s="55"/>
      <c r="D7" s="62"/>
      <c r="E7" s="59"/>
      <c r="F7" s="63">
        <f t="shared" si="0"/>
        <v>0</v>
      </c>
      <c r="H7" t="s">
        <v>69</v>
      </c>
    </row>
    <row r="8" spans="1:8" x14ac:dyDescent="0.2">
      <c r="A8" s="57"/>
      <c r="B8" s="61"/>
      <c r="C8" s="55"/>
      <c r="D8" s="62"/>
      <c r="E8" s="59"/>
      <c r="F8" s="63">
        <f t="shared" si="0"/>
        <v>0</v>
      </c>
      <c r="H8" t="s">
        <v>81</v>
      </c>
    </row>
    <row r="9" spans="1:8" ht="12.75" x14ac:dyDescent="0.2">
      <c r="A9" s="56"/>
      <c r="B9" s="75"/>
      <c r="C9" s="55"/>
      <c r="D9" s="62"/>
      <c r="E9" s="59"/>
      <c r="F9" s="63">
        <f t="shared" si="0"/>
        <v>0</v>
      </c>
    </row>
    <row r="10" spans="1:8" x14ac:dyDescent="0.2">
      <c r="A10" s="57"/>
      <c r="B10" s="61"/>
      <c r="C10" s="55"/>
      <c r="D10" s="62"/>
      <c r="E10" s="59"/>
      <c r="F10" s="63">
        <f t="shared" si="0"/>
        <v>0</v>
      </c>
    </row>
    <row r="11" spans="1:8" x14ac:dyDescent="0.2">
      <c r="A11" s="56"/>
      <c r="B11" s="61"/>
      <c r="C11" s="55"/>
      <c r="D11" s="62"/>
      <c r="E11" s="59"/>
      <c r="F11" s="63">
        <f t="shared" si="0"/>
        <v>0</v>
      </c>
    </row>
    <row r="12" spans="1:8" x14ac:dyDescent="0.2">
      <c r="A12" s="57"/>
      <c r="B12" s="61"/>
      <c r="C12" s="55"/>
      <c r="D12" s="62"/>
      <c r="E12" s="59"/>
      <c r="F12" s="63">
        <f t="shared" si="0"/>
        <v>0</v>
      </c>
    </row>
    <row r="13" spans="1:8" x14ac:dyDescent="0.2">
      <c r="A13" s="57"/>
      <c r="B13" s="61"/>
      <c r="C13" s="55"/>
      <c r="D13" s="62"/>
      <c r="E13" s="59"/>
      <c r="F13" s="63">
        <f t="shared" si="0"/>
        <v>0</v>
      </c>
    </row>
    <row r="14" spans="1:8" x14ac:dyDescent="0.2">
      <c r="A14" s="56"/>
      <c r="B14" s="61"/>
      <c r="C14" s="55"/>
      <c r="D14" s="62"/>
      <c r="E14" s="59"/>
      <c r="F14" s="63">
        <f t="shared" si="0"/>
        <v>0</v>
      </c>
    </row>
    <row r="15" spans="1:8" x14ac:dyDescent="0.2">
      <c r="A15" s="57"/>
      <c r="B15" s="61"/>
      <c r="C15" s="55"/>
      <c r="D15" s="62"/>
      <c r="E15" s="59"/>
      <c r="F15" s="63">
        <f t="shared" si="0"/>
        <v>0</v>
      </c>
    </row>
    <row r="16" spans="1:8" x14ac:dyDescent="0.2">
      <c r="A16" s="56"/>
      <c r="B16" s="61"/>
      <c r="C16" s="55"/>
      <c r="D16" s="62"/>
      <c r="E16" s="59"/>
      <c r="F16" s="63">
        <f t="shared" si="0"/>
        <v>0</v>
      </c>
    </row>
    <row r="17" spans="1:6" x14ac:dyDescent="0.2">
      <c r="A17" s="57"/>
      <c r="B17" s="61"/>
      <c r="C17" s="55"/>
      <c r="D17" s="62"/>
      <c r="E17" s="59"/>
      <c r="F17" s="63">
        <f t="shared" si="0"/>
        <v>0</v>
      </c>
    </row>
    <row r="18" spans="1:6" x14ac:dyDescent="0.2">
      <c r="A18" s="56"/>
      <c r="B18" s="61"/>
      <c r="C18" s="55"/>
      <c r="D18" s="62"/>
      <c r="E18" s="59"/>
      <c r="F18" s="63">
        <f t="shared" si="0"/>
        <v>0</v>
      </c>
    </row>
    <row r="19" spans="1:6" x14ac:dyDescent="0.2">
      <c r="A19" s="57"/>
      <c r="B19" s="61"/>
      <c r="C19" s="55"/>
      <c r="D19" s="62"/>
      <c r="E19" s="59"/>
      <c r="F19" s="63">
        <f t="shared" si="0"/>
        <v>0</v>
      </c>
    </row>
    <row r="20" spans="1:6" x14ac:dyDescent="0.2">
      <c r="A20" s="56"/>
      <c r="B20" s="61"/>
      <c r="C20" s="55"/>
      <c r="D20" s="62"/>
      <c r="E20" s="59"/>
      <c r="F20" s="63">
        <f t="shared" si="0"/>
        <v>0</v>
      </c>
    </row>
    <row r="21" spans="1:6" x14ac:dyDescent="0.2">
      <c r="A21" s="57"/>
      <c r="B21" s="61"/>
      <c r="C21" s="55"/>
      <c r="D21" s="62"/>
      <c r="E21" s="59"/>
      <c r="F21" s="63">
        <f t="shared" si="0"/>
        <v>0</v>
      </c>
    </row>
    <row r="22" spans="1:6" x14ac:dyDescent="0.2">
      <c r="A22" s="57"/>
      <c r="B22" s="61"/>
      <c r="C22" s="55"/>
      <c r="D22" s="76"/>
      <c r="E22" s="59"/>
      <c r="F22" s="64">
        <f t="shared" si="0"/>
        <v>0</v>
      </c>
    </row>
    <row r="23" spans="1:6" x14ac:dyDescent="0.2">
      <c r="A23" s="77"/>
      <c r="B23" s="78"/>
      <c r="C23" s="79"/>
      <c r="D23" s="80"/>
      <c r="E23" s="81"/>
      <c r="F23" s="82">
        <f t="shared" si="0"/>
        <v>0</v>
      </c>
    </row>
    <row r="24" spans="1:6" x14ac:dyDescent="0.2">
      <c r="A24" s="68"/>
      <c r="B24" s="83" t="s">
        <v>80</v>
      </c>
      <c r="C24" s="68"/>
      <c r="D24" s="70"/>
      <c r="E24" s="68"/>
      <c r="F24" s="69" t="e">
        <f ca="1">SUM(F3:F23)</f>
        <v>#VALUE!</v>
      </c>
    </row>
  </sheetData>
  <mergeCells count="2">
    <mergeCell ref="A1:B1"/>
    <mergeCell ref="C1:E1"/>
  </mergeCells>
  <conditionalFormatting sqref="C3:C23">
    <cfRule type="expression" dxfId="1" priority="1">
      <formula>$BH3&lt;0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130" zoomScaleNormal="130" workbookViewId="0">
      <pane ySplit="2" topLeftCell="A3" activePane="bottomLeft" state="frozen"/>
      <selection activeCell="D3" sqref="D3:D23"/>
      <selection pane="bottomLeft" activeCell="B11" sqref="B11"/>
    </sheetView>
  </sheetViews>
  <sheetFormatPr defaultRowHeight="11.25" x14ac:dyDescent="0.2"/>
  <cols>
    <col min="1" max="1" width="5.1640625" style="2" bestFit="1" customWidth="1"/>
    <col min="2" max="2" width="73.33203125" style="7" customWidth="1"/>
    <col min="3" max="3" width="8.1640625" style="2" bestFit="1" customWidth="1"/>
    <col min="4" max="4" width="9.33203125" style="2"/>
    <col min="5" max="5" width="7" style="2" bestFit="1" customWidth="1"/>
    <col min="6" max="6" width="12.83203125" style="65" customWidth="1"/>
    <col min="8" max="8" width="19.83203125" bestFit="1" customWidth="1"/>
  </cols>
  <sheetData>
    <row r="1" spans="1:8" ht="14.25" customHeight="1" x14ac:dyDescent="0.2">
      <c r="A1" s="129" t="s">
        <v>73</v>
      </c>
      <c r="B1" s="129"/>
      <c r="C1" s="131" t="str">
        <f ca="1">RIGHT(CELL("имяфайла",A1),LEN(CELL("имяфайла",A1))-FIND("]",CELL("имяфайла",A1),1))</f>
        <v>Додоева С.</v>
      </c>
      <c r="D1" s="131"/>
      <c r="E1" s="131"/>
      <c r="F1" s="131"/>
    </row>
    <row r="2" spans="1:8" s="51" customFormat="1" ht="15" x14ac:dyDescent="0.25">
      <c r="A2" s="66" t="s">
        <v>26</v>
      </c>
      <c r="B2" s="67" t="s">
        <v>83</v>
      </c>
      <c r="C2" s="66" t="s">
        <v>61</v>
      </c>
      <c r="D2" s="66" t="s">
        <v>82</v>
      </c>
      <c r="E2" s="66" t="s">
        <v>62</v>
      </c>
      <c r="F2" s="66" t="s">
        <v>63</v>
      </c>
    </row>
    <row r="3" spans="1:8" x14ac:dyDescent="0.2">
      <c r="A3" s="56"/>
      <c r="B3" s="60"/>
      <c r="C3" s="54"/>
      <c r="D3" s="62"/>
      <c r="E3" s="58"/>
      <c r="F3" s="63">
        <f t="shared" ref="F3:F23" si="0">ROUND(E3*D3,2)</f>
        <v>0</v>
      </c>
      <c r="H3" t="s">
        <v>42</v>
      </c>
    </row>
    <row r="4" spans="1:8" x14ac:dyDescent="0.2">
      <c r="A4" s="57"/>
      <c r="B4" s="61"/>
      <c r="C4" s="55"/>
      <c r="D4" s="62"/>
      <c r="E4" s="59"/>
      <c r="F4" s="63">
        <f t="shared" si="0"/>
        <v>0</v>
      </c>
      <c r="H4" t="s">
        <v>49</v>
      </c>
    </row>
    <row r="5" spans="1:8" x14ac:dyDescent="0.2">
      <c r="A5" s="56"/>
      <c r="B5" s="61"/>
      <c r="C5" s="55"/>
      <c r="D5" s="62"/>
      <c r="E5" s="59"/>
      <c r="F5" s="63">
        <f t="shared" si="0"/>
        <v>0</v>
      </c>
      <c r="H5" t="s">
        <v>56</v>
      </c>
    </row>
    <row r="6" spans="1:8" x14ac:dyDescent="0.2">
      <c r="A6" s="57"/>
      <c r="B6" s="61"/>
      <c r="C6" s="55"/>
      <c r="D6" s="62"/>
      <c r="E6" s="59"/>
      <c r="F6" s="63">
        <f t="shared" si="0"/>
        <v>0</v>
      </c>
      <c r="H6" t="s">
        <v>74</v>
      </c>
    </row>
    <row r="7" spans="1:8" x14ac:dyDescent="0.2">
      <c r="A7" s="56"/>
      <c r="B7" s="61"/>
      <c r="C7" s="55"/>
      <c r="D7" s="62"/>
      <c r="E7" s="59"/>
      <c r="F7" s="63">
        <f t="shared" si="0"/>
        <v>0</v>
      </c>
      <c r="H7" t="s">
        <v>50</v>
      </c>
    </row>
    <row r="8" spans="1:8" x14ac:dyDescent="0.2">
      <c r="A8" s="57"/>
      <c r="B8" s="61"/>
      <c r="C8" s="55"/>
      <c r="D8" s="62"/>
      <c r="E8" s="59"/>
      <c r="F8" s="63">
        <f t="shared" si="0"/>
        <v>0</v>
      </c>
      <c r="H8" t="s">
        <v>44</v>
      </c>
    </row>
    <row r="9" spans="1:8" ht="12.75" x14ac:dyDescent="0.2">
      <c r="A9" s="56"/>
      <c r="B9" s="75"/>
      <c r="C9" s="55"/>
      <c r="D9" s="62"/>
      <c r="E9" s="59"/>
      <c r="F9" s="63">
        <f t="shared" si="0"/>
        <v>0</v>
      </c>
    </row>
    <row r="10" spans="1:8" x14ac:dyDescent="0.2">
      <c r="A10" s="57"/>
      <c r="B10" s="61"/>
      <c r="C10" s="55"/>
      <c r="D10" s="62"/>
      <c r="E10" s="59"/>
      <c r="F10" s="63">
        <f t="shared" si="0"/>
        <v>0</v>
      </c>
    </row>
    <row r="11" spans="1:8" x14ac:dyDescent="0.2">
      <c r="A11" s="56"/>
      <c r="B11" s="61"/>
      <c r="C11" s="55"/>
      <c r="D11" s="62"/>
      <c r="E11" s="59"/>
      <c r="F11" s="63">
        <f t="shared" si="0"/>
        <v>0</v>
      </c>
    </row>
    <row r="12" spans="1:8" x14ac:dyDescent="0.2">
      <c r="A12" s="57"/>
      <c r="B12" s="61"/>
      <c r="C12" s="55"/>
      <c r="D12" s="62"/>
      <c r="E12" s="59"/>
      <c r="F12" s="63">
        <f t="shared" si="0"/>
        <v>0</v>
      </c>
    </row>
    <row r="13" spans="1:8" x14ac:dyDescent="0.2">
      <c r="A13" s="57"/>
      <c r="B13" s="61"/>
      <c r="C13" s="55"/>
      <c r="D13" s="62"/>
      <c r="E13" s="59"/>
      <c r="F13" s="63">
        <f t="shared" si="0"/>
        <v>0</v>
      </c>
    </row>
    <row r="14" spans="1:8" x14ac:dyDescent="0.2">
      <c r="A14" s="56"/>
      <c r="B14" s="61"/>
      <c r="C14" s="55"/>
      <c r="D14" s="62"/>
      <c r="E14" s="59"/>
      <c r="F14" s="63">
        <f t="shared" si="0"/>
        <v>0</v>
      </c>
    </row>
    <row r="15" spans="1:8" x14ac:dyDescent="0.2">
      <c r="A15" s="57"/>
      <c r="B15" s="61"/>
      <c r="C15" s="55"/>
      <c r="D15" s="62"/>
      <c r="E15" s="59"/>
      <c r="F15" s="63">
        <f t="shared" si="0"/>
        <v>0</v>
      </c>
    </row>
    <row r="16" spans="1:8" x14ac:dyDescent="0.2">
      <c r="A16" s="56"/>
      <c r="B16" s="61"/>
      <c r="C16" s="55"/>
      <c r="D16" s="62"/>
      <c r="E16" s="59"/>
      <c r="F16" s="63">
        <f t="shared" si="0"/>
        <v>0</v>
      </c>
    </row>
    <row r="17" spans="1:6" x14ac:dyDescent="0.2">
      <c r="A17" s="57"/>
      <c r="B17" s="61"/>
      <c r="C17" s="55"/>
      <c r="D17" s="62"/>
      <c r="E17" s="59"/>
      <c r="F17" s="63">
        <f t="shared" si="0"/>
        <v>0</v>
      </c>
    </row>
    <row r="18" spans="1:6" x14ac:dyDescent="0.2">
      <c r="A18" s="56"/>
      <c r="B18" s="61"/>
      <c r="C18" s="55"/>
      <c r="D18" s="62"/>
      <c r="E18" s="59"/>
      <c r="F18" s="63">
        <f t="shared" si="0"/>
        <v>0</v>
      </c>
    </row>
    <row r="19" spans="1:6" x14ac:dyDescent="0.2">
      <c r="A19" s="57"/>
      <c r="B19" s="61"/>
      <c r="C19" s="55"/>
      <c r="D19" s="62"/>
      <c r="E19" s="59"/>
      <c r="F19" s="63">
        <f t="shared" si="0"/>
        <v>0</v>
      </c>
    </row>
    <row r="20" spans="1:6" x14ac:dyDescent="0.2">
      <c r="A20" s="56"/>
      <c r="B20" s="61"/>
      <c r="C20" s="55"/>
      <c r="D20" s="62"/>
      <c r="E20" s="59"/>
      <c r="F20" s="63">
        <f t="shared" si="0"/>
        <v>0</v>
      </c>
    </row>
    <row r="21" spans="1:6" x14ac:dyDescent="0.2">
      <c r="A21" s="57"/>
      <c r="B21" s="61"/>
      <c r="C21" s="55"/>
      <c r="D21" s="62"/>
      <c r="E21" s="59"/>
      <c r="F21" s="63">
        <f t="shared" si="0"/>
        <v>0</v>
      </c>
    </row>
    <row r="22" spans="1:6" x14ac:dyDescent="0.2">
      <c r="A22" s="57"/>
      <c r="B22" s="61"/>
      <c r="C22" s="55"/>
      <c r="D22" s="76"/>
      <c r="E22" s="59"/>
      <c r="F22" s="64">
        <f t="shared" si="0"/>
        <v>0</v>
      </c>
    </row>
    <row r="23" spans="1:6" x14ac:dyDescent="0.2">
      <c r="A23" s="77"/>
      <c r="B23" s="78"/>
      <c r="C23" s="79"/>
      <c r="D23" s="80"/>
      <c r="E23" s="81"/>
      <c r="F23" s="82">
        <f t="shared" si="0"/>
        <v>0</v>
      </c>
    </row>
    <row r="24" spans="1:6" x14ac:dyDescent="0.2">
      <c r="A24" s="68"/>
      <c r="B24" s="83" t="s">
        <v>80</v>
      </c>
      <c r="C24" s="68"/>
      <c r="D24" s="70"/>
      <c r="E24" s="68"/>
      <c r="F24" s="69">
        <f>SUM(F3:F23)</f>
        <v>0</v>
      </c>
    </row>
  </sheetData>
  <mergeCells count="2">
    <mergeCell ref="A1:B1"/>
    <mergeCell ref="C1:F1"/>
  </mergeCells>
  <conditionalFormatting sqref="C3:C23">
    <cfRule type="expression" dxfId="0" priority="1">
      <formula>$BH3&lt;0</formula>
    </cfRule>
  </conditionalFormatting>
  <dataValidations disablePrompts="1" count="1">
    <dataValidation allowBlank="1" showInputMessage="1" showErrorMessage="1" sqref="C3:C23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Лица</vt:lpstr>
      <vt:lpstr>СЧЕТ</vt:lpstr>
      <vt:lpstr>Давлатмирова Н.</vt:lpstr>
      <vt:lpstr>Додоева С.</vt:lpstr>
      <vt:lpstr>ед_изм</vt:lpstr>
      <vt:lpstr>СЧЕТ!Заголовки_для_печати</vt:lpstr>
      <vt:lpstr>СЧЕТ!Область_печати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</dc:creator>
  <cp:lastModifiedBy>Нишон</cp:lastModifiedBy>
  <cp:lastPrinted>2016-04-09T15:02:40Z</cp:lastPrinted>
  <dcterms:created xsi:type="dcterms:W3CDTF">2012-03-07T17:03:33Z</dcterms:created>
  <dcterms:modified xsi:type="dcterms:W3CDTF">2016-04-09T16:16:58Z</dcterms:modified>
</cp:coreProperties>
</file>