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89" activeTab="2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2" l="1"/>
  <c r="H5" i="22"/>
  <c r="H6" i="22"/>
  <c r="I6" i="22" l="1"/>
  <c r="I5" i="22"/>
  <c r="I4" i="22"/>
  <c r="A10" i="8" l="1"/>
  <c r="K10" i="8"/>
  <c r="F6" i="22" l="1"/>
  <c r="D6" i="22"/>
  <c r="C6" i="22"/>
  <c r="B6" i="22"/>
  <c r="F5" i="22"/>
  <c r="D5" i="22"/>
  <c r="C5" i="22"/>
  <c r="B5" i="22"/>
  <c r="E5" i="22" l="1"/>
  <c r="E6" i="22"/>
  <c r="A4" i="22"/>
  <c r="A5" i="22" s="1"/>
  <c r="A6" i="22" s="1"/>
  <c r="B3" i="22" l="1"/>
  <c r="D3" i="22"/>
  <c r="F3" i="22"/>
  <c r="C3" i="22"/>
  <c r="E3" i="22" l="1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G12" i="8" l="1"/>
  <c r="S74" i="8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<sst xmlns="http://schemas.openxmlformats.org/spreadsheetml/2006/main" count="116" uniqueCount="62">
  <si>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</si>
  <si>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</si>
  <si>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</si>
  <si>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</si>
  <si>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</si>
  <si>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</si>
  <si>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</si>
  <si>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</si>
  <si>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</si>
  <si>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</si>
  <si>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</si>
  <si>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</si>
  <si>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</si>
  <si>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</si>
  <si>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</si>
  <si>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</si>
  <si>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</si>
  <si>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</si>
  <si>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</si>
  <si>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</si>
  <si>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</si>
  <si>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</si>
  <si>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</si>
  <si>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</si>
  <si>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</si>
  <si>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</si>
  <si>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</si>
  <si>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</si>
  <si>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</si>
  <si>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</si>
  <si>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</si>
  <si>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</si>
  <si>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</si>
  <si>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</si>
  <si>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</si>
  <si>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</si>
  <si>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</si>
  <si>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</si>
  <si>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</si>
  <si>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</si>
  <si>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</si>
  <si>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</si>
  <si>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</si>
  <si>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</si>
  <si>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</si>
  <si>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</si>
  <si>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</si>
  <si>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</si>
  <si>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</si>
  <si>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</si>
  <si>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</si>
  <si>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</si>
  <si>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</si>
  <si>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</si>
  <si>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</si>
  <si>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</si>
  <si>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</si>
  <si>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</si>
  <si>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</si>
  <si>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</si>
  <si>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</si>
  <si>
    <t>как выше выделеные строки мжно протянуть чобы в каждой сточке не менять каждыйраз 1,2,3.. Так как таих может быть 100-300 шт.?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</si>
</sst>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7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top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  <xf numFmtId="49" fontId="2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O11" sqref="O11"/>
    </sheetView>
  </sheetViews>
  <sheetFormatPr defaultColWidth="9.140625" defaultRowHeight="1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46" t="s">
        <v>23</v>
      </c>
      <c r="B1" s="247"/>
      <c r="C1" s="162" t="s">
        <v>7</v>
      </c>
      <c r="D1" s="154">
        <f>SUBTOTAL(9,D3:D5)</f>
        <v>0</v>
      </c>
      <c r="E1" s="155">
        <f>SUBTOTAL(9,E3:E5)</f>
        <v>0</v>
      </c>
      <c r="F1" s="244" t="e">
        <f>E1/D1</f>
        <v>#DIV/0!</v>
      </c>
      <c r="G1" s="224">
        <f>D1-E1</f>
        <v>0</v>
      </c>
      <c r="H1" s="227" t="s">
        <v>41</v>
      </c>
      <c r="I1" s="252" t="s">
        <v>54</v>
      </c>
      <c r="J1" s="251" t="s">
        <v>17</v>
      </c>
      <c r="K1" s="254" t="s">
        <v>37</v>
      </c>
      <c r="L1" s="250" t="s">
        <v>56</v>
      </c>
      <c r="M1" s="255" t="s">
        <v>53</v>
      </c>
      <c r="N1" s="240" t="s">
        <v>43</v>
      </c>
      <c r="O1" s="218" t="s">
        <v>21</v>
      </c>
      <c r="P1" s="248" t="s">
        <v>44</v>
      </c>
      <c r="Q1" s="249" t="s">
        <v>45</v>
      </c>
      <c r="R1" s="239" t="s">
        <v>52</v>
      </c>
      <c r="S1" s="242" t="s">
        <v>49</v>
      </c>
      <c r="T1" s="239" t="s">
        <v>50</v>
      </c>
      <c r="U1" s="239" t="s">
        <v>51</v>
      </c>
      <c r="V1" s="191"/>
      <c r="W1" s="190"/>
      <c r="X1" s="223"/>
      <c r="Y1" s="157"/>
      <c r="Z1" s="237" t="s">
        <v>22</v>
      </c>
      <c r="AA1" s="235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46"/>
      <c r="B2" s="247"/>
      <c r="C2" s="163" t="s">
        <v>8</v>
      </c>
      <c r="D2" s="60" t="s">
        <v>48</v>
      </c>
      <c r="E2" s="60" t="s">
        <v>42</v>
      </c>
      <c r="F2" s="245"/>
      <c r="G2" s="108" t="s">
        <v>12</v>
      </c>
      <c r="H2" s="228" t="s">
        <v>18</v>
      </c>
      <c r="I2" s="253"/>
      <c r="J2" s="251"/>
      <c r="K2" s="254"/>
      <c r="L2" s="250"/>
      <c r="M2" s="256"/>
      <c r="N2" s="241"/>
      <c r="O2" s="219" t="s">
        <v>19</v>
      </c>
      <c r="P2" s="248"/>
      <c r="Q2" s="249"/>
      <c r="R2" s="239"/>
      <c r="S2" s="243"/>
      <c r="T2" s="239"/>
      <c r="U2" s="239"/>
      <c r="V2" s="180" t="s">
        <v>16</v>
      </c>
      <c r="W2" s="114" t="s">
        <v>10</v>
      </c>
      <c r="X2" s="184" t="s">
        <v>47</v>
      </c>
      <c r="Y2" s="185" t="s">
        <v>57</v>
      </c>
      <c r="Z2" s="238"/>
      <c r="AA2" s="236"/>
      <c r="AB2" s="134" t="s">
        <v>13</v>
      </c>
      <c r="AC2" s="113" t="s">
        <v>11</v>
      </c>
      <c r="AD2" s="111"/>
      <c r="AE2" s="106"/>
      <c r="AF2" s="106"/>
    </row>
    <row r="3" spans="1:32" ht="36" thickTop="1" thickBot="1" x14ac:dyDescent="0.3">
      <c r="A3" s="176">
        <v>2</v>
      </c>
      <c r="B3" s="139">
        <v>2016</v>
      </c>
      <c r="C3" s="158"/>
      <c r="D3" s="109"/>
      <c r="E3" s="110"/>
      <c r="F3" s="159"/>
      <c r="G3" s="225"/>
      <c r="H3" s="229">
        <v>0.15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58</v>
      </c>
      <c r="Y3" s="189" t="s">
        <v>46</v>
      </c>
      <c r="Z3" s="181"/>
      <c r="AA3" s="183"/>
      <c r="AB3" s="188"/>
      <c r="AC3" s="187"/>
      <c r="AE3" s="106"/>
      <c r="AF3" s="106"/>
    </row>
    <row r="4" spans="1:32" ht="46.5" thickTop="1" thickBot="1" x14ac:dyDescent="0.3">
      <c r="A4" s="142">
        <v>1</v>
      </c>
      <c r="B4" s="139">
        <v>2016</v>
      </c>
      <c r="C4" s="158"/>
      <c r="D4" s="109"/>
      <c r="E4" s="110"/>
      <c r="F4" s="159"/>
      <c r="G4" s="225"/>
      <c r="H4" s="229">
        <v>0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55</v>
      </c>
      <c r="Y4" s="188" t="s">
        <v>59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ht="18.75" x14ac:dyDescent="0.25">
      <c r="W7" s="216"/>
      <c r="AE7" s="106"/>
      <c r="AF7" s="106"/>
    </row>
    <row r="8" spans="1:32" ht="18.75" x14ac:dyDescent="0.25">
      <c r="W8" s="215"/>
    </row>
  </sheetData>
  <sheetProtection selectLockedCells="1"/>
  <autoFilter ref="A2:AC5">
    <sortState ref="A4:AC5">
      <sortCondition ref="Y2:Y5"/>
    </sortState>
  </autoFilter>
  <sortState ref="C2:N513">
    <sortCondition ref="H2:H513"/>
  </sortState>
  <mergeCells count="16"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  <mergeCell ref="AA1:AA2"/>
    <mergeCell ref="Z1:Z2"/>
    <mergeCell ref="T1:T2"/>
    <mergeCell ref="U1:U2"/>
    <mergeCell ref="N1:N2"/>
    <mergeCell ref="S1:S2"/>
  </mergeCells>
  <conditionalFormatting sqref="J6:AA6 J3:AC5 A3:I6">
    <cfRule type="expression" dxfId="1" priority="166" stopIfTrue="1">
      <formula>MOD(ROW(),2)</formula>
    </cfRule>
  </conditionalFormatting>
  <hyperlinks>
    <hyperlink ref="A4" location="Відомість1" display="Відомість1"/>
    <hyperlink ref="A3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view="pageLayout" topLeftCell="A7" zoomScale="117" zoomScaleNormal="163" zoomScalePageLayoutView="117" workbookViewId="0">
      <selection activeCell="A10" sqref="A10:J10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329"/>
      <c r="B1" s="330"/>
      <c r="C1" s="349"/>
      <c r="D1" s="337"/>
      <c r="E1" s="338"/>
      <c r="F1" s="338"/>
      <c r="G1" s="338"/>
      <c r="H1" s="338"/>
      <c r="I1" s="338"/>
      <c r="J1" s="339"/>
      <c r="K1" s="319"/>
      <c r="L1" s="321"/>
      <c r="M1" s="321"/>
      <c r="N1" s="323"/>
      <c r="O1" s="324"/>
      <c r="P1" s="291"/>
      <c r="Q1" s="292"/>
      <c r="R1" s="305"/>
      <c r="S1" s="306"/>
    </row>
    <row r="2" spans="1:19" ht="17.100000000000001" customHeight="1" x14ac:dyDescent="0.2">
      <c r="A2" s="331"/>
      <c r="B2" s="332"/>
      <c r="C2" s="350"/>
      <c r="D2" s="340"/>
      <c r="E2" s="341"/>
      <c r="F2" s="341"/>
      <c r="G2" s="341"/>
      <c r="H2" s="341"/>
      <c r="I2" s="341"/>
      <c r="J2" s="342"/>
      <c r="K2" s="320"/>
      <c r="L2" s="322"/>
      <c r="M2" s="322"/>
      <c r="N2" s="325"/>
      <c r="O2" s="326"/>
      <c r="P2" s="293"/>
      <c r="Q2" s="294"/>
      <c r="R2" s="307"/>
      <c r="S2" s="308"/>
    </row>
    <row r="3" spans="1:19" ht="17.100000000000001" customHeight="1" x14ac:dyDescent="0.2">
      <c r="A3" s="333"/>
      <c r="B3" s="334"/>
      <c r="C3" s="327"/>
      <c r="D3" s="343"/>
      <c r="E3" s="344"/>
      <c r="F3" s="344"/>
      <c r="G3" s="344"/>
      <c r="H3" s="344"/>
      <c r="I3" s="344"/>
      <c r="J3" s="345"/>
      <c r="K3" s="281"/>
      <c r="L3" s="283"/>
      <c r="M3" s="283"/>
      <c r="N3" s="285"/>
      <c r="O3" s="286"/>
      <c r="P3" s="295"/>
      <c r="Q3" s="296"/>
      <c r="R3" s="309"/>
      <c r="S3" s="310"/>
    </row>
    <row r="4" spans="1:19" ht="17.100000000000001" customHeight="1" thickBot="1" x14ac:dyDescent="0.25">
      <c r="A4" s="335"/>
      <c r="B4" s="336"/>
      <c r="C4" s="328"/>
      <c r="D4" s="346"/>
      <c r="E4" s="347"/>
      <c r="F4" s="347"/>
      <c r="G4" s="347"/>
      <c r="H4" s="347"/>
      <c r="I4" s="347"/>
      <c r="J4" s="348"/>
      <c r="K4" s="282"/>
      <c r="L4" s="284"/>
      <c r="M4" s="284"/>
      <c r="N4" s="287"/>
      <c r="O4" s="288"/>
      <c r="P4" s="297"/>
      <c r="Q4" s="298"/>
      <c r="R4" s="311"/>
      <c r="S4" s="312"/>
    </row>
    <row r="5" spans="1:19" ht="17.100000000000001" customHeight="1" thickTop="1" thickBot="1" x14ac:dyDescent="0.25">
      <c r="A5" s="264"/>
      <c r="B5" s="265"/>
      <c r="C5" s="266"/>
      <c r="D5" s="260"/>
      <c r="E5" s="260"/>
      <c r="F5" s="260"/>
      <c r="G5" s="260"/>
      <c r="H5" s="260"/>
      <c r="I5" s="260"/>
      <c r="J5" s="261"/>
      <c r="K5" s="193"/>
      <c r="L5" s="260"/>
      <c r="M5" s="260"/>
      <c r="N5" s="261"/>
      <c r="O5" s="12" t="s">
        <v>24</v>
      </c>
      <c r="P5" s="299"/>
      <c r="Q5" s="299"/>
      <c r="R5" s="13">
        <v>0.3</v>
      </c>
      <c r="S5" s="131" t="s">
        <v>25</v>
      </c>
    </row>
    <row r="6" spans="1:19" ht="17.100000000000001" customHeight="1" thickTop="1" thickBot="1" x14ac:dyDescent="0.25">
      <c r="A6" s="267"/>
      <c r="B6" s="268"/>
      <c r="C6" s="269"/>
      <c r="D6" s="262"/>
      <c r="E6" s="262"/>
      <c r="F6" s="262"/>
      <c r="G6" s="262"/>
      <c r="H6" s="262"/>
      <c r="I6" s="262"/>
      <c r="J6" s="263"/>
      <c r="K6" s="194"/>
      <c r="L6" s="262"/>
      <c r="M6" s="262"/>
      <c r="N6" s="263"/>
      <c r="O6" s="14">
        <v>1</v>
      </c>
      <c r="P6" s="300"/>
      <c r="Q6" s="300"/>
      <c r="R6" s="71">
        <f>P5*R5</f>
        <v>0</v>
      </c>
      <c r="S6" s="71"/>
    </row>
    <row r="7" spans="1:19" ht="17.100000000000001" customHeight="1" thickTop="1" thickBot="1" x14ac:dyDescent="0.25">
      <c r="A7" s="257"/>
      <c r="B7" s="258"/>
      <c r="C7" s="259"/>
      <c r="D7" s="260"/>
      <c r="E7" s="260"/>
      <c r="F7" s="260"/>
      <c r="G7" s="260"/>
      <c r="H7" s="260"/>
      <c r="I7" s="260"/>
      <c r="J7" s="261"/>
      <c r="K7" s="193"/>
      <c r="L7" s="260"/>
      <c r="M7" s="260"/>
      <c r="N7" s="261"/>
      <c r="O7" s="15">
        <f ca="1">P7-TODAY()</f>
        <v>-42496</v>
      </c>
      <c r="P7" s="16"/>
      <c r="Q7" s="301"/>
      <c r="R7" s="301"/>
      <c r="S7" s="302"/>
    </row>
    <row r="8" spans="1:19" ht="17.100000000000001" customHeight="1" thickTop="1" thickBot="1" x14ac:dyDescent="0.25">
      <c r="A8" s="257"/>
      <c r="B8" s="258"/>
      <c r="C8" s="259"/>
      <c r="D8" s="262"/>
      <c r="E8" s="262"/>
      <c r="F8" s="262"/>
      <c r="G8" s="262"/>
      <c r="H8" s="262"/>
      <c r="I8" s="262"/>
      <c r="J8" s="263"/>
      <c r="K8" s="194"/>
      <c r="L8" s="262"/>
      <c r="M8" s="262"/>
      <c r="N8" s="263"/>
      <c r="O8" s="17">
        <f ca="1">P8-TODAY()</f>
        <v>-42496</v>
      </c>
      <c r="P8" s="18"/>
      <c r="Q8" s="303"/>
      <c r="R8" s="303"/>
      <c r="S8" s="304"/>
    </row>
    <row r="9" spans="1:19" ht="17.100000000000001" customHeight="1" thickTop="1" thickBot="1" x14ac:dyDescent="0.25">
      <c r="A9" s="257"/>
      <c r="B9" s="258"/>
      <c r="C9" s="259"/>
      <c r="D9" s="260"/>
      <c r="E9" s="260"/>
      <c r="F9" s="260"/>
      <c r="G9" s="260"/>
      <c r="H9" s="260"/>
      <c r="I9" s="260"/>
      <c r="J9" s="261"/>
      <c r="K9" s="193"/>
      <c r="L9" s="260"/>
      <c r="M9" s="260"/>
      <c r="N9" s="261"/>
      <c r="O9" s="19">
        <f ca="1">P9-TODAY()</f>
        <v>-42496</v>
      </c>
      <c r="P9" s="16"/>
      <c r="Q9" s="301"/>
      <c r="R9" s="301"/>
      <c r="S9" s="302"/>
    </row>
    <row r="10" spans="1:19" ht="17.100000000000001" customHeight="1" thickTop="1" thickBot="1" x14ac:dyDescent="0.25">
      <c r="A10" s="278" t="str">
        <f>VLOOKUP(1,'ОБ''ЄКТИ'!$A$3:$Y$5,24,0)</f>
        <v>Наміри забудови земельної ділянки за адресою:</v>
      </c>
      <c r="B10" s="279"/>
      <c r="C10" s="279"/>
      <c r="D10" s="279"/>
      <c r="E10" s="279"/>
      <c r="F10" s="279"/>
      <c r="G10" s="279"/>
      <c r="H10" s="279"/>
      <c r="I10" s="279"/>
      <c r="J10" s="280"/>
      <c r="K10" s="278" t="str">
        <f>VLOOKUP(1,'ОБ''ЄКТИ'!$A$3:$Y$5,25,0)</f>
        <v>Житомир</v>
      </c>
      <c r="L10" s="279"/>
      <c r="M10" s="279"/>
      <c r="N10" s="280"/>
      <c r="O10" s="74" t="s">
        <v>6</v>
      </c>
      <c r="P10" s="289">
        <f>O12+Q12</f>
        <v>500</v>
      </c>
      <c r="Q10" s="290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70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272" t="s">
        <v>53</v>
      </c>
      <c r="I11" s="195" t="s">
        <v>38</v>
      </c>
      <c r="J11" s="196" t="s">
        <v>3</v>
      </c>
      <c r="K11" s="274" t="s">
        <v>28</v>
      </c>
      <c r="L11" s="276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71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-42496</v>
      </c>
      <c r="H12" s="273"/>
      <c r="I12" s="27">
        <f>MAX(I13:I37)</f>
        <v>0</v>
      </c>
      <c r="J12" s="197" t="e">
        <f>AVERAGE(J13:J37)</f>
        <v>#DIV/0!</v>
      </c>
      <c r="K12" s="275"/>
      <c r="L12" s="277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-42496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-42496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-42496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-42496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-42496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-42496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-42496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-42496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-42496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-42496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-42496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-42496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-42496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-42496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-42496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-42496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-42496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-42496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-42496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-42496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-42496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64"/>
      <c r="B34" s="265"/>
      <c r="C34" s="266"/>
      <c r="D34" s="260"/>
      <c r="E34" s="260"/>
      <c r="F34" s="260"/>
      <c r="G34" s="260"/>
      <c r="H34" s="260"/>
      <c r="I34" s="260"/>
      <c r="J34" s="261"/>
      <c r="K34" s="193"/>
      <c r="L34" s="260"/>
      <c r="M34" s="260"/>
      <c r="N34" s="261"/>
      <c r="O34" s="12" t="s">
        <v>24</v>
      </c>
      <c r="P34" s="299"/>
      <c r="Q34" s="299"/>
      <c r="R34" s="13">
        <v>0.3</v>
      </c>
      <c r="S34" s="131" t="s">
        <v>25</v>
      </c>
    </row>
    <row r="35" spans="1:24" ht="17.100000000000001" customHeight="1" thickTop="1" thickBot="1" x14ac:dyDescent="0.25">
      <c r="A35" s="267"/>
      <c r="B35" s="268"/>
      <c r="C35" s="269"/>
      <c r="D35" s="262"/>
      <c r="E35" s="262"/>
      <c r="F35" s="262"/>
      <c r="G35" s="262"/>
      <c r="H35" s="262"/>
      <c r="I35" s="262"/>
      <c r="J35" s="263"/>
      <c r="K35" s="194"/>
      <c r="L35" s="262"/>
      <c r="M35" s="262"/>
      <c r="N35" s="263"/>
      <c r="O35" s="14">
        <v>2</v>
      </c>
      <c r="P35" s="300"/>
      <c r="Q35" s="300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57"/>
      <c r="B36" s="258"/>
      <c r="C36" s="259"/>
      <c r="D36" s="260"/>
      <c r="E36" s="260"/>
      <c r="F36" s="260"/>
      <c r="G36" s="260"/>
      <c r="H36" s="260"/>
      <c r="I36" s="260"/>
      <c r="J36" s="261"/>
      <c r="K36" s="193"/>
      <c r="L36" s="260"/>
      <c r="M36" s="260"/>
      <c r="N36" s="261"/>
      <c r="O36" s="15">
        <f ca="1">P36-TODAY()</f>
        <v>-42496</v>
      </c>
      <c r="P36" s="16">
        <v>0</v>
      </c>
      <c r="Q36" s="315"/>
      <c r="R36" s="315"/>
      <c r="S36" s="316"/>
    </row>
    <row r="37" spans="1:24" ht="17.100000000000001" customHeight="1" thickTop="1" thickBot="1" x14ac:dyDescent="0.25">
      <c r="A37" s="257"/>
      <c r="B37" s="258"/>
      <c r="C37" s="259"/>
      <c r="D37" s="262"/>
      <c r="E37" s="262"/>
      <c r="F37" s="262"/>
      <c r="G37" s="262"/>
      <c r="H37" s="262"/>
      <c r="I37" s="262"/>
      <c r="J37" s="263"/>
      <c r="K37" s="194"/>
      <c r="L37" s="262"/>
      <c r="M37" s="262"/>
      <c r="N37" s="263"/>
      <c r="O37" s="17">
        <f ca="1">P37-TODAY()</f>
        <v>-42496</v>
      </c>
      <c r="P37" s="18">
        <v>0</v>
      </c>
      <c r="Q37" s="317"/>
      <c r="R37" s="317"/>
      <c r="S37" s="318"/>
    </row>
    <row r="38" spans="1:24" ht="17.100000000000001" customHeight="1" thickTop="1" thickBot="1" x14ac:dyDescent="0.25">
      <c r="A38" s="257"/>
      <c r="B38" s="258"/>
      <c r="C38" s="259"/>
      <c r="D38" s="260"/>
      <c r="E38" s="260"/>
      <c r="F38" s="260"/>
      <c r="G38" s="260"/>
      <c r="H38" s="260"/>
      <c r="I38" s="260"/>
      <c r="J38" s="261"/>
      <c r="K38" s="193"/>
      <c r="L38" s="260"/>
      <c r="M38" s="260"/>
      <c r="N38" s="261"/>
      <c r="O38" s="19">
        <f ca="1">P38-TODAY()</f>
        <v>-42496</v>
      </c>
      <c r="P38" s="16">
        <v>0</v>
      </c>
      <c r="Q38" s="313"/>
      <c r="R38" s="313"/>
      <c r="S38" s="314"/>
      <c r="X38" s="1" t="s">
        <v>55</v>
      </c>
    </row>
    <row r="39" spans="1:24" ht="17.100000000000001" customHeight="1" thickTop="1" thickBot="1" x14ac:dyDescent="0.25">
      <c r="A39" s="278"/>
      <c r="B39" s="279"/>
      <c r="C39" s="279"/>
      <c r="D39" s="279"/>
      <c r="E39" s="279"/>
      <c r="F39" s="279"/>
      <c r="G39" s="279"/>
      <c r="H39" s="279"/>
      <c r="I39" s="279"/>
      <c r="J39" s="280"/>
      <c r="K39" s="278"/>
      <c r="L39" s="279"/>
      <c r="M39" s="279"/>
      <c r="N39" s="280"/>
      <c r="O39" s="74" t="s">
        <v>6</v>
      </c>
      <c r="P39" s="289">
        <f>O41+Q41</f>
        <v>2500</v>
      </c>
      <c r="Q39" s="290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70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272" t="s">
        <v>53</v>
      </c>
      <c r="I40" s="195" t="s">
        <v>38</v>
      </c>
      <c r="J40" s="196" t="s">
        <v>3</v>
      </c>
      <c r="K40" s="274" t="s">
        <v>28</v>
      </c>
      <c r="L40" s="276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71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-42496</v>
      </c>
      <c r="H41" s="273"/>
      <c r="I41" s="27">
        <f>MAX(I42:I66)</f>
        <v>0</v>
      </c>
      <c r="J41" s="197" t="e">
        <f>AVERAGE(J42:J66)</f>
        <v>#DIV/0!</v>
      </c>
      <c r="K41" s="275"/>
      <c r="L41" s="277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-42496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-42496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-42496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-42496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-42496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-42496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-42496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-42496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-42496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-42496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-42496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-42496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-42496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-42496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-42496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-42496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-42496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-42496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-42496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-42496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-42496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-42496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-42496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-42496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-42496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64"/>
      <c r="B67" s="265"/>
      <c r="C67" s="266"/>
      <c r="D67" s="260"/>
      <c r="E67" s="260"/>
      <c r="F67" s="260"/>
      <c r="G67" s="260"/>
      <c r="H67" s="260"/>
      <c r="I67" s="260"/>
      <c r="J67" s="261"/>
      <c r="K67" s="193"/>
      <c r="L67" s="260"/>
      <c r="M67" s="260"/>
      <c r="N67" s="261"/>
      <c r="O67" s="12" t="s">
        <v>24</v>
      </c>
      <c r="P67" s="299"/>
      <c r="Q67" s="299"/>
      <c r="R67" s="13">
        <v>0.3</v>
      </c>
      <c r="S67" s="131" t="s">
        <v>25</v>
      </c>
    </row>
    <row r="68" spans="1:19" ht="17.100000000000001" customHeight="1" thickTop="1" thickBot="1" x14ac:dyDescent="0.25">
      <c r="A68" s="267"/>
      <c r="B68" s="268"/>
      <c r="C68" s="269"/>
      <c r="D68" s="262"/>
      <c r="E68" s="262"/>
      <c r="F68" s="262"/>
      <c r="G68" s="262"/>
      <c r="H68" s="262"/>
      <c r="I68" s="262"/>
      <c r="J68" s="263"/>
      <c r="K68" s="194"/>
      <c r="L68" s="262"/>
      <c r="M68" s="262"/>
      <c r="N68" s="263"/>
      <c r="O68" s="14">
        <v>3</v>
      </c>
      <c r="P68" s="300"/>
      <c r="Q68" s="300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57"/>
      <c r="B69" s="258"/>
      <c r="C69" s="259"/>
      <c r="D69" s="260"/>
      <c r="E69" s="260"/>
      <c r="F69" s="260"/>
      <c r="G69" s="260"/>
      <c r="H69" s="260"/>
      <c r="I69" s="260"/>
      <c r="J69" s="261"/>
      <c r="K69" s="193"/>
      <c r="L69" s="260"/>
      <c r="M69" s="260"/>
      <c r="N69" s="261"/>
      <c r="O69" s="15">
        <f ca="1">P69-TODAY()</f>
        <v>-42496</v>
      </c>
      <c r="P69" s="16">
        <v>0</v>
      </c>
      <c r="Q69" s="315"/>
      <c r="R69" s="315"/>
      <c r="S69" s="316"/>
    </row>
    <row r="70" spans="1:19" ht="17.100000000000001" customHeight="1" thickTop="1" thickBot="1" x14ac:dyDescent="0.25">
      <c r="A70" s="257"/>
      <c r="B70" s="258"/>
      <c r="C70" s="259"/>
      <c r="D70" s="262"/>
      <c r="E70" s="262"/>
      <c r="F70" s="262"/>
      <c r="G70" s="262"/>
      <c r="H70" s="262"/>
      <c r="I70" s="262"/>
      <c r="J70" s="263"/>
      <c r="K70" s="194"/>
      <c r="L70" s="262"/>
      <c r="M70" s="262"/>
      <c r="N70" s="263"/>
      <c r="O70" s="17">
        <f ca="1">P70-TODAY()</f>
        <v>-42496</v>
      </c>
      <c r="P70" s="18">
        <v>0</v>
      </c>
      <c r="Q70" s="317"/>
      <c r="R70" s="317"/>
      <c r="S70" s="318"/>
    </row>
    <row r="71" spans="1:19" ht="17.100000000000001" customHeight="1" thickTop="1" thickBot="1" x14ac:dyDescent="0.25">
      <c r="A71" s="257"/>
      <c r="B71" s="258"/>
      <c r="C71" s="259"/>
      <c r="D71" s="260"/>
      <c r="E71" s="260"/>
      <c r="F71" s="260"/>
      <c r="G71" s="260"/>
      <c r="H71" s="260"/>
      <c r="I71" s="260"/>
      <c r="J71" s="261"/>
      <c r="K71" s="193"/>
      <c r="L71" s="260"/>
      <c r="M71" s="260"/>
      <c r="N71" s="261"/>
      <c r="O71" s="19">
        <f ca="1">P71-TODAY()</f>
        <v>-42496</v>
      </c>
      <c r="P71" s="16">
        <v>0</v>
      </c>
      <c r="Q71" s="313"/>
      <c r="R71" s="313"/>
      <c r="S71" s="314"/>
    </row>
    <row r="72" spans="1:19" ht="17.100000000000001" customHeight="1" thickTop="1" thickBot="1" x14ac:dyDescent="0.25">
      <c r="A72" s="278"/>
      <c r="B72" s="279"/>
      <c r="C72" s="279"/>
      <c r="D72" s="279"/>
      <c r="E72" s="279"/>
      <c r="F72" s="279"/>
      <c r="G72" s="279"/>
      <c r="H72" s="279"/>
      <c r="I72" s="279"/>
      <c r="J72" s="280"/>
      <c r="K72" s="278"/>
      <c r="L72" s="279"/>
      <c r="M72" s="279"/>
      <c r="N72" s="280"/>
      <c r="O72" s="74" t="s">
        <v>6</v>
      </c>
      <c r="P72" s="289">
        <f>O74+Q74</f>
        <v>4500</v>
      </c>
      <c r="Q72" s="290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70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272" t="s">
        <v>53</v>
      </c>
      <c r="I73" s="195" t="s">
        <v>38</v>
      </c>
      <c r="J73" s="196" t="s">
        <v>3</v>
      </c>
      <c r="K73" s="274" t="s">
        <v>28</v>
      </c>
      <c r="L73" s="276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71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-42496</v>
      </c>
      <c r="H74" s="273"/>
      <c r="I74" s="27">
        <f>MAX(I75:I99)</f>
        <v>0</v>
      </c>
      <c r="J74" s="197" t="e">
        <f>AVERAGE(J75:J99)</f>
        <v>#DIV/0!</v>
      </c>
      <c r="K74" s="275"/>
      <c r="L74" s="277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-42496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-42496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-42496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-42496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-42496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-42496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-42496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-42496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-42496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-42496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-42496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-42496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-42496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-42496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-42496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-42496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-42496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-42496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-42496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-42496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-42496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-42496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-42496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-42496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-42496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K1:K2"/>
    <mergeCell ref="L1:M2"/>
    <mergeCell ref="N1:O2"/>
    <mergeCell ref="A36:C38"/>
    <mergeCell ref="D36:J36"/>
    <mergeCell ref="L36:N36"/>
    <mergeCell ref="A5:C6"/>
    <mergeCell ref="D5:J5"/>
    <mergeCell ref="C3:C4"/>
    <mergeCell ref="A1:B2"/>
    <mergeCell ref="A3:B4"/>
    <mergeCell ref="D1:J2"/>
    <mergeCell ref="D3:J4"/>
    <mergeCell ref="C1:C2"/>
    <mergeCell ref="A10:J10"/>
    <mergeCell ref="K10:N10"/>
    <mergeCell ref="A11:A12"/>
    <mergeCell ref="A39:J39"/>
    <mergeCell ref="K39:N39"/>
    <mergeCell ref="L40:L41"/>
    <mergeCell ref="L67:N67"/>
    <mergeCell ref="A34:C35"/>
    <mergeCell ref="D34:J34"/>
    <mergeCell ref="L34:N34"/>
    <mergeCell ref="D35:J35"/>
    <mergeCell ref="L35:N35"/>
    <mergeCell ref="P1:Q2"/>
    <mergeCell ref="P3:Q4"/>
    <mergeCell ref="P5:Q6"/>
    <mergeCell ref="Q9:S9"/>
    <mergeCell ref="P10:Q10"/>
    <mergeCell ref="Q7:S7"/>
    <mergeCell ref="Q8:S8"/>
    <mergeCell ref="R1:S2"/>
    <mergeCell ref="R3:S4"/>
    <mergeCell ref="K3:K4"/>
    <mergeCell ref="L3:M4"/>
    <mergeCell ref="N3:O4"/>
    <mergeCell ref="P72:Q72"/>
    <mergeCell ref="L5:N5"/>
    <mergeCell ref="Q71:S71"/>
    <mergeCell ref="P67:Q68"/>
    <mergeCell ref="Q69:S69"/>
    <mergeCell ref="Q70:S70"/>
    <mergeCell ref="Q38:S38"/>
    <mergeCell ref="P39:Q39"/>
    <mergeCell ref="Q37:S37"/>
    <mergeCell ref="P34:Q35"/>
    <mergeCell ref="Q36:S36"/>
    <mergeCell ref="L70:N70"/>
    <mergeCell ref="L68:N68"/>
    <mergeCell ref="A73:A74"/>
    <mergeCell ref="K73:K74"/>
    <mergeCell ref="L73:L74"/>
    <mergeCell ref="H73:H74"/>
    <mergeCell ref="A72:J72"/>
    <mergeCell ref="K72:N72"/>
    <mergeCell ref="D6:J6"/>
    <mergeCell ref="L6:N6"/>
    <mergeCell ref="H40:H41"/>
    <mergeCell ref="H11:H12"/>
    <mergeCell ref="K11:K12"/>
    <mergeCell ref="L11:L12"/>
    <mergeCell ref="K40:K41"/>
    <mergeCell ref="A7:C9"/>
    <mergeCell ref="D7:J7"/>
    <mergeCell ref="L7:N7"/>
    <mergeCell ref="D8:J8"/>
    <mergeCell ref="L8:N8"/>
    <mergeCell ref="D9:J9"/>
    <mergeCell ref="L9:N9"/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D71:J71"/>
    <mergeCell ref="L71:N71"/>
    <mergeCell ref="L69:N69"/>
    <mergeCell ref="A40:A41"/>
    <mergeCell ref="D68:J68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</sheetPr>
  <dimension ref="A1:I117"/>
  <sheetViews>
    <sheetView tabSelected="1" zoomScale="96" zoomScaleNormal="96" zoomScalePageLayoutView="114" workbookViewId="0">
      <pane ySplit="3" topLeftCell="A4" activePane="bottomLeft" state="frozen"/>
      <selection pane="bottomLeft" activeCell="P17" sqref="P17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8" width="46.85546875" style="3" customWidth="1"/>
    <col min="9" max="9" width="28.42578125" style="3" customWidth="1"/>
    <col min="10" max="16384" width="9.140625" style="3"/>
  </cols>
  <sheetData>
    <row r="1" spans="1:9" ht="14.1" customHeight="1" thickTop="1" x14ac:dyDescent="0.2">
      <c r="A1" s="354" t="s">
        <v>35</v>
      </c>
      <c r="B1" s="357" t="s">
        <v>32</v>
      </c>
      <c r="C1" s="359" t="s">
        <v>33</v>
      </c>
      <c r="D1" s="361" t="s">
        <v>39</v>
      </c>
      <c r="E1" s="359" t="s">
        <v>34</v>
      </c>
      <c r="F1" s="363" t="s">
        <v>9</v>
      </c>
      <c r="G1" s="352" t="s">
        <v>12</v>
      </c>
      <c r="H1" s="365" t="s">
        <v>57</v>
      </c>
      <c r="I1" s="366" t="s">
        <v>57</v>
      </c>
    </row>
    <row r="2" spans="1:9" ht="14.1" customHeight="1" x14ac:dyDescent="0.2">
      <c r="A2" s="355"/>
      <c r="B2" s="358"/>
      <c r="C2" s="360"/>
      <c r="D2" s="362"/>
      <c r="E2" s="360"/>
      <c r="F2" s="364"/>
      <c r="G2" s="353"/>
      <c r="H2" s="365"/>
      <c r="I2" s="366"/>
    </row>
    <row r="3" spans="1:9" ht="14.1" customHeight="1" thickBot="1" x14ac:dyDescent="0.25">
      <c r="A3" s="356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  <c r="H3" s="365"/>
      <c r="I3" s="366"/>
    </row>
    <row r="4" spans="1:9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  <c r="H4" s="234" t="str">
        <f>VLOOKUP(A4,'ОБ''ЄКТИ'!$A$3:$Y$5,24,0)</f>
        <v>Наміри забудови земельної ділянки за адресою:</v>
      </c>
      <c r="I4" s="233" t="str">
        <f>VLOOKUP(1,'ОБ''ЄКТИ'!$A$3:$Y$5,25,0)</f>
        <v>Житомир</v>
      </c>
    </row>
    <row r="5" spans="1:9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  <c r="H5" s="234" t="str">
        <f>VLOOKUP(A5,'ОБ''ЄКТИ'!$A$3:$Y$5,24,0)</f>
        <v>проект</v>
      </c>
      <c r="I5" s="233" t="str">
        <f>VLOOKUP(2,'ОБ''ЄКТИ'!$A$3:$Y$5,25,0)</f>
        <v>Глухів</v>
      </c>
    </row>
    <row r="6" spans="1:9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  <c r="H6" s="234" t="str">
        <f>VLOOKUP(A6,'ОБ''ЄКТИ'!$A$3:$Y$5,24,0)</f>
        <v>реконструкція</v>
      </c>
      <c r="I6" s="233" t="str">
        <f>VLOOKUP(3,'ОБ''ЄКТИ'!$A$3:$Y$5,25,0)</f>
        <v>Київ</v>
      </c>
    </row>
    <row r="7" spans="1:9" ht="15.6" customHeight="1" x14ac:dyDescent="0.25">
      <c r="A7" s="146"/>
      <c r="B7" s="147"/>
      <c r="C7" s="148"/>
      <c r="D7" s="147"/>
      <c r="E7" s="147"/>
      <c r="F7" s="148"/>
      <c r="G7" s="145"/>
      <c r="H7" s="351" t="s">
        <v>61</v>
      </c>
      <c r="I7" s="351"/>
    </row>
    <row r="8" spans="1:9" ht="15.6" customHeight="1" x14ac:dyDescent="0.25">
      <c r="A8" s="146"/>
      <c r="B8" s="147"/>
      <c r="C8" s="148"/>
      <c r="D8" s="147"/>
      <c r="E8" s="147"/>
      <c r="F8" s="148"/>
      <c r="G8" s="145"/>
      <c r="H8" s="351"/>
      <c r="I8" s="351"/>
    </row>
    <row r="9" spans="1:9" ht="15.6" customHeight="1" x14ac:dyDescent="0.25">
      <c r="A9" s="146"/>
      <c r="B9" s="147"/>
      <c r="C9" s="148"/>
      <c r="D9" s="147"/>
      <c r="E9" s="147"/>
      <c r="F9" s="148"/>
      <c r="G9" s="145"/>
      <c r="H9" s="351"/>
      <c r="I9" s="351"/>
    </row>
    <row r="10" spans="1:9" ht="15.6" customHeight="1" x14ac:dyDescent="0.25">
      <c r="A10" s="146"/>
      <c r="B10" s="147"/>
      <c r="C10" s="148"/>
      <c r="D10" s="147"/>
      <c r="E10" s="147"/>
      <c r="F10" s="148"/>
      <c r="G10" s="145"/>
      <c r="H10" s="351"/>
      <c r="I10" s="351"/>
    </row>
    <row r="11" spans="1:9" ht="15.6" customHeight="1" x14ac:dyDescent="0.25">
      <c r="A11" s="146"/>
      <c r="B11" s="147"/>
      <c r="C11" s="148"/>
      <c r="D11" s="147"/>
      <c r="E11" s="147"/>
      <c r="F11" s="148"/>
      <c r="G11" s="145"/>
      <c r="H11" s="351"/>
      <c r="I11" s="351"/>
    </row>
    <row r="12" spans="1:9" ht="15.6" customHeight="1" x14ac:dyDescent="0.25">
      <c r="A12" s="146"/>
      <c r="B12" s="147"/>
      <c r="C12" s="148"/>
      <c r="D12" s="147"/>
      <c r="E12" s="147"/>
      <c r="F12" s="148"/>
      <c r="G12" s="145"/>
      <c r="H12" s="351"/>
      <c r="I12" s="351"/>
    </row>
    <row r="13" spans="1:9" ht="15.6" customHeight="1" x14ac:dyDescent="0.25">
      <c r="A13" s="146"/>
      <c r="B13" s="147"/>
      <c r="C13" s="148"/>
      <c r="D13" s="147"/>
      <c r="E13" s="147"/>
      <c r="F13" s="148"/>
      <c r="G13" s="145"/>
    </row>
    <row r="14" spans="1:9" ht="15.6" customHeight="1" x14ac:dyDescent="0.25">
      <c r="A14" s="146"/>
      <c r="B14" s="147"/>
      <c r="C14" s="148"/>
      <c r="D14" s="147"/>
      <c r="E14" s="147"/>
      <c r="F14" s="148"/>
      <c r="G14" s="145"/>
    </row>
    <row r="15" spans="1:9" ht="15.6" customHeight="1" x14ac:dyDescent="0.25">
      <c r="A15" s="146"/>
      <c r="B15" s="147"/>
      <c r="C15" s="148"/>
      <c r="D15" s="147"/>
      <c r="E15" s="147"/>
      <c r="F15" s="148"/>
      <c r="G15" s="145"/>
    </row>
    <row r="16" spans="1:9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10">
    <mergeCell ref="H7:I12"/>
    <mergeCell ref="G1:G2"/>
    <mergeCell ref="A1:A3"/>
    <mergeCell ref="B1:B2"/>
    <mergeCell ref="C1:C2"/>
    <mergeCell ref="D1:D2"/>
    <mergeCell ref="E1:E2"/>
    <mergeCell ref="F1:F2"/>
    <mergeCell ref="H1:H3"/>
    <mergeCell ref="I1:I3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Гусев Александр Валентинович</cp:lastModifiedBy>
  <cp:lastPrinted>2016-04-12T12:45:34Z</cp:lastPrinted>
  <dcterms:created xsi:type="dcterms:W3CDTF">2015-03-02T12:24:52Z</dcterms:created>
  <dcterms:modified xsi:type="dcterms:W3CDTF">2016-05-06T13:09:04Z</dcterms:modified>
</cp:coreProperties>
</file>