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chevskiy_sf\Desktop\Работа ГБУ\Табеля\"/>
    </mc:Choice>
  </mc:AlternateContent>
  <bookViews>
    <workbookView xWindow="0" yWindow="90" windowWidth="15195" windowHeight="8700"/>
  </bookViews>
  <sheets>
    <sheet name="Табель" sheetId="39677" r:id="rId1"/>
    <sheet name="Исходные данные" sheetId="39678" r:id="rId2"/>
    <sheet name="Календарь" sheetId="39679" r:id="rId3"/>
  </sheets>
  <definedNames>
    <definedName name="выхрабд">Календарь!$I$3:$I$23</definedName>
    <definedName name="допнер">Календарь!$H$2:$H$23</definedName>
    <definedName name="_xlnm.Print_Area" localSheetId="0">Табель!$A$1:$FO$37</definedName>
    <definedName name="празд">Календарь!$G$3:$G$23</definedName>
    <definedName name="предпр">Календарь!$F$3:$F$23</definedName>
  </definedNames>
  <calcPr calcId="152511"/>
</workbook>
</file>

<file path=xl/calcChain.xml><?xml version="1.0" encoding="utf-8"?>
<calcChain xmlns="http://schemas.openxmlformats.org/spreadsheetml/2006/main">
  <c r="Y19" i="39677" l="1"/>
  <c r="M19" i="39677"/>
  <c r="C19" i="39677"/>
  <c r="Y17" i="39677"/>
  <c r="M17" i="39677"/>
  <c r="C17" i="39677"/>
  <c r="Y15" i="39677"/>
  <c r="M15" i="39677"/>
  <c r="C15" i="39677"/>
  <c r="FE11" i="39677" l="1"/>
  <c r="FA11" i="39677"/>
  <c r="EW11" i="39677"/>
  <c r="ES11" i="39677"/>
  <c r="EO11" i="39677"/>
  <c r="EK11" i="39677"/>
  <c r="EG11" i="39677"/>
  <c r="EC11" i="39677"/>
  <c r="DY11" i="39677"/>
  <c r="DU11" i="39677"/>
  <c r="DQ11" i="39677"/>
  <c r="DM11" i="39677"/>
  <c r="DI11" i="39677"/>
  <c r="DE11" i="39677"/>
  <c r="DA11" i="39677"/>
  <c r="CW11" i="39677"/>
  <c r="CL11" i="39677"/>
  <c r="CH11" i="39677"/>
  <c r="CD11" i="39677"/>
  <c r="BZ11" i="39677"/>
  <c r="BV11" i="39677"/>
  <c r="BR11" i="39677"/>
  <c r="BN11" i="39677"/>
  <c r="BJ11" i="39677"/>
  <c r="BF11" i="39677"/>
  <c r="BF14" i="39677" s="1"/>
  <c r="BF13" i="39677" s="1"/>
  <c r="BB11" i="39677"/>
  <c r="BB14" i="39677" s="1"/>
  <c r="BB13" i="39677" s="1"/>
  <c r="AX11" i="39677"/>
  <c r="AX13" i="39677" s="1"/>
  <c r="AT11" i="39677"/>
  <c r="AT13" i="39677" s="1"/>
  <c r="AP11" i="39677"/>
  <c r="AL11" i="39677"/>
  <c r="AL14" i="39677" s="1"/>
  <c r="AL13" i="39677" s="1"/>
  <c r="AH11" i="39677"/>
  <c r="AH14" i="39677" s="1"/>
  <c r="AH13" i="39677" s="1"/>
  <c r="C32" i="39677"/>
  <c r="AG32" i="39677"/>
  <c r="J32" i="39677"/>
  <c r="CP24" i="39677"/>
  <c r="CP22" i="39677"/>
  <c r="CP20" i="39677"/>
  <c r="CP18" i="39677"/>
  <c r="Y13" i="39677"/>
  <c r="M13" i="39677"/>
  <c r="C13" i="39677"/>
  <c r="F17" i="39679"/>
  <c r="BJ13" i="39677" l="1"/>
  <c r="BJ14" i="39677"/>
  <c r="BZ13" i="39677"/>
  <c r="BZ14" i="39677"/>
  <c r="BN13" i="39677"/>
  <c r="BN14" i="39677"/>
  <c r="BR13" i="39677"/>
  <c r="BR14" i="39677"/>
  <c r="CH13" i="39677"/>
  <c r="CH14" i="39677"/>
  <c r="CD13" i="39677"/>
  <c r="CD14" i="39677"/>
  <c r="BV14" i="39677"/>
  <c r="BV13" i="39677" s="1"/>
  <c r="CL13" i="39677"/>
  <c r="CL14" i="39677"/>
  <c r="AP22" i="39677"/>
  <c r="AP14" i="39677"/>
  <c r="AH16" i="39677"/>
  <c r="AL24" i="39677"/>
  <c r="CW22" i="39677"/>
  <c r="CW14" i="39677"/>
  <c r="CW24" i="39677"/>
  <c r="CW20" i="39677"/>
  <c r="CW18" i="39677"/>
  <c r="CW16" i="39677"/>
  <c r="DE22" i="39677"/>
  <c r="DE14" i="39677"/>
  <c r="DE24" i="39677"/>
  <c r="DE16" i="39677"/>
  <c r="DE18" i="39677"/>
  <c r="DE20" i="39677"/>
  <c r="EC18" i="39677"/>
  <c r="EC20" i="39677"/>
  <c r="EC24" i="39677"/>
  <c r="EC22" i="39677"/>
  <c r="EC14" i="39677"/>
  <c r="EC16" i="39677"/>
  <c r="DA24" i="39677"/>
  <c r="DA16" i="39677"/>
  <c r="DA14" i="39677"/>
  <c r="DA18" i="39677"/>
  <c r="DA22" i="39677"/>
  <c r="DA20" i="39677"/>
  <c r="DQ24" i="39677"/>
  <c r="DQ16" i="39677"/>
  <c r="DQ18" i="39677"/>
  <c r="DQ20" i="39677"/>
  <c r="DQ22" i="39677"/>
  <c r="DQ14" i="39677"/>
  <c r="EG24" i="39677"/>
  <c r="EG16" i="39677"/>
  <c r="EG14" i="39677"/>
  <c r="EG18" i="39677"/>
  <c r="EG22" i="39677"/>
  <c r="EG20" i="39677"/>
  <c r="EW18" i="39677"/>
  <c r="EW20" i="39677"/>
  <c r="EW22" i="39677"/>
  <c r="EW14" i="39677"/>
  <c r="EW24" i="39677"/>
  <c r="EW16" i="39677"/>
  <c r="FA24" i="39677"/>
  <c r="FA16" i="39677"/>
  <c r="FA18" i="39677"/>
  <c r="FA20" i="39677"/>
  <c r="FA22" i="39677"/>
  <c r="FA14" i="39677"/>
  <c r="DI20" i="39677"/>
  <c r="DI22" i="39677"/>
  <c r="DI14" i="39677"/>
  <c r="DI24" i="39677"/>
  <c r="DI16" i="39677"/>
  <c r="DI18" i="39677"/>
  <c r="DY20" i="39677"/>
  <c r="DY22" i="39677"/>
  <c r="DY14" i="39677"/>
  <c r="DY18" i="39677"/>
  <c r="DY24" i="39677"/>
  <c r="DY16" i="39677"/>
  <c r="EO22" i="39677"/>
  <c r="EO14" i="39677"/>
  <c r="EO24" i="39677"/>
  <c r="EO16" i="39677"/>
  <c r="EO18" i="39677"/>
  <c r="EO20" i="39677"/>
  <c r="FE22" i="39677"/>
  <c r="FE14" i="39677"/>
  <c r="FE24" i="39677"/>
  <c r="FE16" i="39677"/>
  <c r="FE20" i="39677"/>
  <c r="FE18" i="39677"/>
  <c r="DU22" i="39677"/>
  <c r="DU14" i="39677"/>
  <c r="DU24" i="39677"/>
  <c r="DU16" i="39677"/>
  <c r="DU20" i="39677"/>
  <c r="DU18" i="39677"/>
  <c r="DM18" i="39677"/>
  <c r="DM20" i="39677"/>
  <c r="DM22" i="39677"/>
  <c r="DM14" i="39677"/>
  <c r="DM24" i="39677"/>
  <c r="DM16" i="39677"/>
  <c r="ES20" i="39677"/>
  <c r="ES22" i="39677"/>
  <c r="ES14" i="39677"/>
  <c r="ES24" i="39677"/>
  <c r="ES16" i="39677"/>
  <c r="ES18" i="39677"/>
  <c r="EK24" i="39677"/>
  <c r="EK22" i="39677"/>
  <c r="EK20" i="39677"/>
  <c r="EK18" i="39677"/>
  <c r="EK16" i="39677"/>
  <c r="EK14" i="39677"/>
  <c r="AX24" i="39677"/>
  <c r="BN24" i="39677"/>
  <c r="CD24" i="39677"/>
  <c r="AP16" i="39677"/>
  <c r="AP18" i="39677"/>
  <c r="AP20" i="39677"/>
  <c r="AL22" i="39677"/>
  <c r="BB18" i="39677"/>
  <c r="BR18" i="39677"/>
  <c r="AL16" i="39677"/>
  <c r="AL18" i="39677"/>
  <c r="AL20" i="39677"/>
  <c r="AH24" i="39677"/>
  <c r="BF20" i="39677"/>
  <c r="BV20" i="39677"/>
  <c r="CL24" i="39677"/>
  <c r="AH18" i="39677"/>
  <c r="AH20" i="39677"/>
  <c r="AH22" i="39677"/>
  <c r="AP24" i="39677"/>
  <c r="AT16" i="39677"/>
  <c r="BJ22" i="39677"/>
  <c r="BZ22" i="39677"/>
  <c r="BJ18" i="39677"/>
  <c r="CD20" i="39677"/>
  <c r="BZ18" i="39677"/>
  <c r="BB22" i="39677"/>
  <c r="BN20" i="39677"/>
  <c r="AX20" i="39677"/>
  <c r="BR22" i="39677"/>
  <c r="CL22" i="39677"/>
  <c r="CL16" i="39677"/>
  <c r="CL18" i="39677"/>
  <c r="CL20" i="39677"/>
  <c r="BV24" i="39677"/>
  <c r="BF24" i="39677"/>
  <c r="BZ16" i="39677"/>
  <c r="BJ16" i="39677"/>
  <c r="CD18" i="39677"/>
  <c r="BN18" i="39677"/>
  <c r="AX18" i="39677"/>
  <c r="BR20" i="39677"/>
  <c r="BB20" i="39677"/>
  <c r="BV22" i="39677"/>
  <c r="BF22" i="39677"/>
  <c r="BZ24" i="39677"/>
  <c r="BJ24" i="39677"/>
  <c r="BV16" i="39677"/>
  <c r="BF16" i="39677"/>
  <c r="BR16" i="39677"/>
  <c r="BB16" i="39677"/>
  <c r="BV18" i="39677"/>
  <c r="BF18" i="39677"/>
  <c r="BZ20" i="39677"/>
  <c r="BJ20" i="39677"/>
  <c r="CD22" i="39677"/>
  <c r="BN22" i="39677"/>
  <c r="AX22" i="39677"/>
  <c r="BR24" i="39677"/>
  <c r="BB24" i="39677"/>
  <c r="CD16" i="39677"/>
  <c r="BN16" i="39677"/>
  <c r="AX16" i="39677"/>
  <c r="CH16" i="39677"/>
  <c r="CH20" i="39677"/>
  <c r="CH24" i="39677"/>
  <c r="CH18" i="39677"/>
  <c r="CH22" i="39677"/>
  <c r="AT24" i="39677"/>
  <c r="AT22" i="39677"/>
  <c r="AT20" i="39677"/>
  <c r="AT18" i="39677"/>
  <c r="AP13" i="39677" l="1"/>
  <c r="CT14" i="39677" s="1"/>
  <c r="CT13" i="39677"/>
  <c r="FI21" i="39677"/>
  <c r="FI17" i="39677"/>
  <c r="FI19" i="39677"/>
  <c r="FI23" i="39677"/>
  <c r="FI15" i="39677"/>
  <c r="FI13" i="39677"/>
  <c r="CP23" i="39677"/>
  <c r="CP21" i="39677"/>
  <c r="CP19" i="39677"/>
  <c r="CP17" i="39677"/>
</calcChain>
</file>

<file path=xl/comments1.xml><?xml version="1.0" encoding="utf-8"?>
<comments xmlns="http://schemas.openxmlformats.org/spreadsheetml/2006/main">
  <authors>
    <author xml:space="preserve">Пичевский Семён Ф. </author>
  </authors>
  <commentList>
    <comment ref="AH11" authorId="0" shapeId="0">
      <text>
        <r>
          <rPr>
            <b/>
            <sz val="9"/>
            <color indexed="81"/>
            <rFont val="Tahoma"/>
            <family val="2"/>
            <charset val="204"/>
          </rPr>
          <t>Пичевский Семён Ф. :</t>
        </r>
        <r>
          <rPr>
            <sz val="9"/>
            <color indexed="81"/>
            <rFont val="Tahoma"/>
            <family val="2"/>
            <charset val="204"/>
          </rPr>
          <t xml:space="preserve">
Должно выделяться красным
</t>
        </r>
      </text>
    </comment>
    <comment ref="AP11" authorId="0" shapeId="0">
      <text>
        <r>
          <rPr>
            <b/>
            <sz val="9"/>
            <color indexed="81"/>
            <rFont val="Tahoma"/>
            <family val="2"/>
            <charset val="204"/>
          </rPr>
          <t>Пичевский Семён Ф. :</t>
        </r>
        <r>
          <rPr>
            <sz val="9"/>
            <color indexed="81"/>
            <rFont val="Tahoma"/>
            <family val="2"/>
            <charset val="204"/>
          </rPr>
          <t xml:space="preserve">
Должно выделяться желтым 
</t>
        </r>
      </text>
    </comment>
    <comment ref="AH14" authorId="0" shapeId="0">
      <text>
        <r>
          <rPr>
            <b/>
            <sz val="9"/>
            <color indexed="81"/>
            <rFont val="Tahoma"/>
            <family val="2"/>
            <charset val="204"/>
          </rPr>
          <t>Пичевский Семён Ф. :</t>
        </r>
        <r>
          <rPr>
            <sz val="9"/>
            <color indexed="81"/>
            <rFont val="Tahoma"/>
            <family val="2"/>
            <charset val="204"/>
          </rPr>
          <t xml:space="preserve">
Здесь должна Быть буква "В"
</t>
        </r>
      </text>
    </comment>
    <comment ref="AP14" authorId="0" shapeId="0">
      <text>
        <r>
          <rPr>
            <b/>
            <sz val="9"/>
            <color indexed="81"/>
            <rFont val="Tahoma"/>
            <family val="2"/>
            <charset val="204"/>
          </rPr>
          <t>Пичевский Семён Ф. :</t>
        </r>
        <r>
          <rPr>
            <sz val="9"/>
            <color indexed="81"/>
            <rFont val="Tahoma"/>
            <family val="2"/>
            <charset val="204"/>
          </rPr>
          <t xml:space="preserve">
Здесь должна быть буква "В"
</t>
        </r>
      </text>
    </comment>
  </commentList>
</comments>
</file>

<file path=xl/sharedStrings.xml><?xml version="1.0" encoding="utf-8"?>
<sst xmlns="http://schemas.openxmlformats.org/spreadsheetml/2006/main" count="90" uniqueCount="68">
  <si>
    <t>(подпись)</t>
  </si>
  <si>
    <t>(расшифровка подписи)</t>
  </si>
  <si>
    <t>"</t>
  </si>
  <si>
    <t>Форма по ОКУД</t>
  </si>
  <si>
    <t>Дата</t>
  </si>
  <si>
    <t>по ОКПО</t>
  </si>
  <si>
    <t>Учреждение</t>
  </si>
  <si>
    <t>Структурное подразделение</t>
  </si>
  <si>
    <t>(должность)</t>
  </si>
  <si>
    <t>учета использования рабочего времени</t>
  </si>
  <si>
    <t>0504421</t>
  </si>
  <si>
    <t>Числа месяца</t>
  </si>
  <si>
    <t>Исполнитель</t>
  </si>
  <si>
    <t>Должность
(профессия)</t>
  </si>
  <si>
    <t>Учетный номер</t>
  </si>
  <si>
    <t>Итого дней (часов) явок (неявок)
с 1 по 15</t>
  </si>
  <si>
    <t>Всего дней (часов) явок (неявок)
за месяц</t>
  </si>
  <si>
    <t xml:space="preserve">1. </t>
  </si>
  <si>
    <t xml:space="preserve"> г.</t>
  </si>
  <si>
    <t>Ответственный</t>
  </si>
  <si>
    <t>исполнитель</t>
  </si>
  <si>
    <t>Отметка бухгалтерии о принятии настоящего табеля</t>
  </si>
  <si>
    <t>Коды</t>
  </si>
  <si>
    <t>Номер корректировки</t>
  </si>
  <si>
    <t>Дата формирования документа</t>
  </si>
  <si>
    <t xml:space="preserve">за период с 1 по </t>
  </si>
  <si>
    <t>Вид табеля</t>
  </si>
  <si>
    <t xml:space="preserve">Т а б е л ь  № </t>
  </si>
  <si>
    <t>Фамилия, имя
отчество</t>
  </si>
  <si>
    <t>(первичный - 0; корректирующий - 1, 2 и т.д.)</t>
  </si>
  <si>
    <t>2.</t>
  </si>
  <si>
    <t>3.</t>
  </si>
  <si>
    <t>4.</t>
  </si>
  <si>
    <t>5.</t>
  </si>
  <si>
    <t>6.</t>
  </si>
  <si>
    <t>наименование приздников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</si>
  <si>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</si>
  <si>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</si>
  <si>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</si>
  <si>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Рабочие выходные</t>
  </si>
  <si>
    <t>Новый год</t>
  </si>
  <si>
    <t>Рождество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</si>
  <si>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</si>
  <si>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</si>
  <si>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</si>
  <si>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</si>
  <si>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</si>
  <si>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</si>
  <si>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>15</t>
  </si>
  <si>
    <t>16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</si>
  <si>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</si>
  <si>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</si>
  <si>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</si>
  <si>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</si>
  <si>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</si>
  <si>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</si>
  <si>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</si>
  <si>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</si>
  <si>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</si>
  <si>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</si>
  <si>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</si>
  <si>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</si>
  <si>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О</t>
  </si>
  <si>
    <t>Ф.И.О.</t>
  </si>
  <si>
    <t>Табельный номер</t>
  </si>
  <si>
    <t>Должность</t>
  </si>
  <si>
    <t>Не работает форматирование, должно выделяться красным цветом выходные дни и праздники</t>
  </si>
  <si>
    <t>Наведите курсор на выделенный квадрат там объяснения проблемы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</si>
</sst>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ddd"/>
    <numFmt numFmtId="165" formatCode="0000000000"/>
    <numFmt numFmtId="166" formatCode="[$-419]mmmm;@"/>
    <numFmt numFmtId="167" formatCode="d"/>
  </numFmts>
  <fonts count="22" x14ac:knownFonts="1"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6.8"/>
      <name val="Arial"/>
      <family val="2"/>
      <charset val="204"/>
    </font>
    <font>
      <b/>
      <sz val="11"/>
      <name val="Arial Cyr"/>
      <charset val="204"/>
    </font>
    <font>
      <u/>
      <sz val="10"/>
      <color theme="10"/>
      <name val="Arial Cyr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43"/>
      <name val="Arial Narrow"/>
      <family val="2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7"/>
      <name val="Arial"/>
      <family val="2"/>
      <charset val="204"/>
    </font>
    <font>
      <sz val="2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/>
    <xf numFmtId="0" fontId="1" fillId="0" borderId="0" xfId="0" applyFont="1" applyBorder="1" applyAlignment="1"/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/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1" fillId="0" borderId="0" xfId="0" applyFont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 vertical="top"/>
    </xf>
    <xf numFmtId="0" fontId="1" fillId="0" borderId="2" xfId="0" applyFont="1" applyBorder="1"/>
    <xf numFmtId="0" fontId="1" fillId="0" borderId="3" xfId="0" applyFont="1" applyBorder="1"/>
    <xf numFmtId="0" fontId="3" fillId="0" borderId="0" xfId="0" applyFont="1"/>
    <xf numFmtId="0" fontId="1" fillId="0" borderId="4" xfId="0" applyFont="1" applyBorder="1"/>
    <xf numFmtId="0" fontId="1" fillId="0" borderId="5" xfId="0" applyFont="1" applyBorder="1"/>
    <xf numFmtId="0" fontId="6" fillId="0" borderId="5" xfId="0" applyFont="1" applyBorder="1" applyAlignment="1">
      <alignment horizontal="center"/>
    </xf>
    <xf numFmtId="0" fontId="3" fillId="0" borderId="0" xfId="0" applyFont="1" applyBorder="1"/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49" fontId="1" fillId="0" borderId="7" xfId="0" applyNumberFormat="1" applyFont="1" applyFill="1" applyBorder="1" applyAlignment="1">
      <alignment horizontal="center"/>
    </xf>
    <xf numFmtId="49" fontId="1" fillId="0" borderId="7" xfId="0" applyNumberFormat="1" applyFont="1" applyBorder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 vertical="top"/>
    </xf>
    <xf numFmtId="0" fontId="1" fillId="0" borderId="8" xfId="0" applyFont="1" applyBorder="1"/>
    <xf numFmtId="0" fontId="4" fillId="0" borderId="0" xfId="0" applyFont="1" applyAlignment="1"/>
    <xf numFmtId="0" fontId="4" fillId="0" borderId="0" xfId="0" applyFont="1" applyBorder="1" applyAlignment="1"/>
    <xf numFmtId="49" fontId="4" fillId="0" borderId="0" xfId="0" applyNumberFormat="1" applyFont="1" applyBorder="1" applyAlignment="1"/>
    <xf numFmtId="49" fontId="4" fillId="0" borderId="0" xfId="0" applyNumberFormat="1" applyFont="1" applyBorder="1" applyAlignment="1">
      <alignment horizontal="right"/>
    </xf>
    <xf numFmtId="0" fontId="4" fillId="0" borderId="0" xfId="0" applyFont="1" applyFill="1" applyAlignment="1">
      <alignment horizontal="left"/>
    </xf>
    <xf numFmtId="0" fontId="1" fillId="0" borderId="7" xfId="0" applyFont="1" applyBorder="1" applyAlignment="1"/>
    <xf numFmtId="0" fontId="1" fillId="0" borderId="9" xfId="0" applyFont="1" applyBorder="1" applyAlignment="1"/>
    <xf numFmtId="0" fontId="8" fillId="0" borderId="0" xfId="1" applyFont="1" applyBorder="1" applyAlignment="1" applyProtection="1">
      <alignment horizontal="right"/>
    </xf>
    <xf numFmtId="0" fontId="10" fillId="2" borderId="18" xfId="0" applyFont="1" applyFill="1" applyBorder="1" applyAlignment="1">
      <alignment horizontal="center" vertical="top" wrapText="1"/>
    </xf>
    <xf numFmtId="0" fontId="10" fillId="3" borderId="18" xfId="0" applyFont="1" applyFill="1" applyBorder="1" applyAlignment="1">
      <alignment horizontal="center" vertical="top" wrapText="1"/>
    </xf>
    <xf numFmtId="0" fontId="11" fillId="0" borderId="18" xfId="0" applyFont="1" applyFill="1" applyBorder="1" applyAlignment="1">
      <alignment vertical="top"/>
    </xf>
    <xf numFmtId="0" fontId="12" fillId="0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/>
    </xf>
    <xf numFmtId="0" fontId="13" fillId="2" borderId="18" xfId="0" applyFont="1" applyFill="1" applyBorder="1" applyAlignment="1">
      <alignment vertical="top"/>
    </xf>
    <xf numFmtId="164" fontId="13" fillId="2" borderId="18" xfId="0" applyNumberFormat="1" applyFont="1" applyFill="1" applyBorder="1" applyAlignment="1">
      <alignment vertical="top" wrapText="1"/>
    </xf>
    <xf numFmtId="14" fontId="13" fillId="2" borderId="18" xfId="0" applyNumberFormat="1" applyFont="1" applyFill="1" applyBorder="1" applyAlignment="1">
      <alignment vertical="top" wrapText="1"/>
    </xf>
    <xf numFmtId="14" fontId="13" fillId="2" borderId="18" xfId="0" applyNumberFormat="1" applyFont="1" applyFill="1" applyBorder="1" applyAlignment="1">
      <alignment vertical="top"/>
    </xf>
    <xf numFmtId="14" fontId="13" fillId="3" borderId="18" xfId="0" applyNumberFormat="1" applyFont="1" applyFill="1" applyBorder="1" applyAlignment="1">
      <alignment horizontal="center" vertical="top"/>
    </xf>
    <xf numFmtId="14" fontId="10" fillId="3" borderId="18" xfId="0" applyNumberFormat="1" applyFont="1" applyFill="1" applyBorder="1" applyAlignment="1">
      <alignment horizontal="center" vertical="top"/>
    </xf>
    <xf numFmtId="14" fontId="13" fillId="2" borderId="18" xfId="0" applyNumberFormat="1" applyFont="1" applyFill="1" applyBorder="1"/>
    <xf numFmtId="14" fontId="10" fillId="0" borderId="18" xfId="0" applyNumberFormat="1" applyFont="1" applyBorder="1" applyAlignment="1">
      <alignment vertical="top"/>
    </xf>
    <xf numFmtId="0" fontId="14" fillId="4" borderId="18" xfId="0" applyFont="1" applyFill="1" applyBorder="1" applyAlignment="1">
      <alignment vertical="top"/>
    </xf>
    <xf numFmtId="0" fontId="10" fillId="0" borderId="18" xfId="0" applyFont="1" applyBorder="1" applyAlignment="1">
      <alignment vertical="top"/>
    </xf>
    <xf numFmtId="0" fontId="10" fillId="0" borderId="18" xfId="0" applyFont="1" applyBorder="1"/>
    <xf numFmtId="0" fontId="11" fillId="2" borderId="18" xfId="0" applyFont="1" applyFill="1" applyBorder="1"/>
    <xf numFmtId="0" fontId="10" fillId="2" borderId="18" xfId="0" applyFont="1" applyFill="1" applyBorder="1"/>
    <xf numFmtId="14" fontId="10" fillId="2" borderId="18" xfId="0" applyNumberFormat="1" applyFont="1" applyFill="1" applyBorder="1"/>
    <xf numFmtId="14" fontId="10" fillId="0" borderId="18" xfId="0" applyNumberFormat="1" applyFont="1" applyBorder="1"/>
    <xf numFmtId="0" fontId="0" fillId="0" borderId="18" xfId="0" applyBorder="1" applyAlignment="1">
      <alignment horizontal="center" vertical="center" wrapText="1"/>
    </xf>
    <xf numFmtId="165" fontId="0" fillId="0" borderId="18" xfId="0" applyNumberFormat="1" applyBorder="1" applyAlignment="1">
      <alignment horizontal="center" vertical="center"/>
    </xf>
    <xf numFmtId="0" fontId="15" fillId="0" borderId="18" xfId="0" applyFont="1" applyFill="1" applyBorder="1" applyAlignment="1" applyProtection="1">
      <alignment horizontal="center" vertical="center" wrapText="1"/>
      <protection locked="0"/>
    </xf>
    <xf numFmtId="165" fontId="15" fillId="0" borderId="18" xfId="0" applyNumberFormat="1" applyFont="1" applyFill="1" applyBorder="1" applyAlignment="1">
      <alignment horizontal="center" vertical="center"/>
    </xf>
    <xf numFmtId="165" fontId="15" fillId="0" borderId="33" xfId="0" applyNumberFormat="1" applyFont="1" applyFill="1" applyBorder="1" applyAlignment="1" applyProtection="1">
      <alignment horizontal="center" vertical="center" wrapText="1"/>
      <protection locked="0"/>
    </xf>
    <xf numFmtId="165" fontId="15" fillId="0" borderId="33" xfId="0" applyNumberFormat="1" applyFont="1" applyFill="1" applyBorder="1" applyAlignment="1">
      <alignment horizontal="center" vertical="center"/>
    </xf>
    <xf numFmtId="0" fontId="6" fillId="0" borderId="0" xfId="0" applyFont="1"/>
    <xf numFmtId="0" fontId="16" fillId="5" borderId="18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2" fillId="0" borderId="5" xfId="0" applyFont="1" applyBorder="1" applyAlignment="1">
      <alignment horizontal="center"/>
    </xf>
    <xf numFmtId="0" fontId="1" fillId="0" borderId="0" xfId="0" applyFont="1" applyBorder="1"/>
    <xf numFmtId="49" fontId="1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" fontId="3" fillId="0" borderId="13" xfId="0" applyNumberFormat="1" applyFont="1" applyFill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8" xfId="0" applyNumberFormat="1" applyFont="1" applyFill="1" applyBorder="1" applyAlignment="1">
      <alignment horizontal="center"/>
    </xf>
    <xf numFmtId="49" fontId="1" fillId="0" borderId="18" xfId="0" applyNumberFormat="1" applyFont="1" applyFill="1" applyBorder="1" applyAlignment="1">
      <alignment horizontal="center"/>
    </xf>
    <xf numFmtId="49" fontId="1" fillId="0" borderId="29" xfId="0" applyNumberFormat="1" applyFont="1" applyFill="1" applyBorder="1" applyAlignment="1">
      <alignment horizontal="center"/>
    </xf>
    <xf numFmtId="49" fontId="1" fillId="0" borderId="30" xfId="0" applyNumberFormat="1" applyFont="1" applyFill="1" applyBorder="1" applyAlignment="1">
      <alignment horizontal="center"/>
    </xf>
    <xf numFmtId="49" fontId="1" fillId="0" borderId="31" xfId="0" applyNumberFormat="1" applyFont="1" applyFill="1" applyBorder="1" applyAlignment="1">
      <alignment horizontal="center"/>
    </xf>
    <xf numFmtId="49" fontId="1" fillId="0" borderId="32" xfId="0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167" fontId="3" fillId="0" borderId="19" xfId="0" applyNumberFormat="1" applyFont="1" applyBorder="1" applyAlignment="1">
      <alignment horizontal="center" vertical="center"/>
    </xf>
    <xf numFmtId="167" fontId="3" fillId="0" borderId="11" xfId="0" applyNumberFormat="1" applyFont="1" applyBorder="1" applyAlignment="1">
      <alignment horizontal="center" vertical="center"/>
    </xf>
    <xf numFmtId="167" fontId="3" fillId="0" borderId="2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1" fontId="3" fillId="0" borderId="18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2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49" fontId="1" fillId="0" borderId="10" xfId="0" applyNumberFormat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3" fontId="1" fillId="0" borderId="10" xfId="0" applyNumberFormat="1" applyFont="1" applyFill="1" applyBorder="1" applyAlignment="1">
      <alignment horizontal="center"/>
    </xf>
    <xf numFmtId="0" fontId="1" fillId="0" borderId="0" xfId="0" applyFont="1" applyAlignment="1"/>
    <xf numFmtId="166" fontId="1" fillId="0" borderId="10" xfId="0" applyNumberFormat="1" applyFont="1" applyFill="1" applyBorder="1" applyAlignment="1">
      <alignment horizontal="center"/>
    </xf>
    <xf numFmtId="3" fontId="1" fillId="0" borderId="10" xfId="0" applyNumberFormat="1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/>
    </xf>
    <xf numFmtId="1" fontId="17" fillId="0" borderId="19" xfId="0" applyNumberFormat="1" applyFont="1" applyFill="1" applyBorder="1" applyAlignment="1">
      <alignment horizontal="right" vertical="center"/>
    </xf>
    <xf numFmtId="1" fontId="17" fillId="0" borderId="11" xfId="0" applyNumberFormat="1" applyFont="1" applyFill="1" applyBorder="1" applyAlignment="1">
      <alignment horizontal="right" vertical="center"/>
    </xf>
    <xf numFmtId="1" fontId="17" fillId="0" borderId="11" xfId="0" applyNumberFormat="1" applyFont="1" applyFill="1" applyBorder="1" applyAlignment="1">
      <alignment horizontal="left" vertical="center"/>
    </xf>
    <xf numFmtId="1" fontId="17" fillId="0" borderId="20" xfId="0" applyNumberFormat="1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165" fontId="3" fillId="0" borderId="2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16" xfId="0" applyNumberFormat="1" applyFont="1" applyFill="1" applyBorder="1" applyAlignment="1">
      <alignment horizontal="center" vertical="center" wrapText="1"/>
    </xf>
    <xf numFmtId="165" fontId="3" fillId="0" borderId="15" xfId="0" applyNumberFormat="1" applyFont="1" applyFill="1" applyBorder="1" applyAlignment="1">
      <alignment horizontal="center" vertical="center" wrapText="1"/>
    </xf>
    <xf numFmtId="165" fontId="3" fillId="0" borderId="10" xfId="0" applyNumberFormat="1" applyFont="1" applyFill="1" applyBorder="1" applyAlignment="1">
      <alignment horizontal="center" vertical="center" wrapText="1"/>
    </xf>
    <xf numFmtId="165" fontId="3" fillId="0" borderId="1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167" fontId="3" fillId="7" borderId="19" xfId="0" applyNumberFormat="1" applyFont="1" applyFill="1" applyBorder="1" applyAlignment="1">
      <alignment horizontal="center" vertical="center"/>
    </xf>
    <xf numFmtId="167" fontId="3" fillId="7" borderId="11" xfId="0" applyNumberFormat="1" applyFont="1" applyFill="1" applyBorder="1" applyAlignment="1">
      <alignment horizontal="center" vertical="center"/>
    </xf>
    <xf numFmtId="167" fontId="3" fillId="7" borderId="20" xfId="0" applyNumberFormat="1" applyFont="1" applyFill="1" applyBorder="1" applyAlignment="1">
      <alignment horizontal="center" vertical="center"/>
    </xf>
    <xf numFmtId="0" fontId="1" fillId="7" borderId="0" xfId="0" applyFont="1" applyFill="1"/>
    <xf numFmtId="0" fontId="3" fillId="6" borderId="12" xfId="0" applyFont="1" applyFill="1" applyBorder="1" applyAlignment="1">
      <alignment horizontal="center" vertical="center"/>
    </xf>
    <xf numFmtId="0" fontId="21" fillId="0" borderId="0" xfId="0" applyFont="1" applyAlignment="1"/>
    <xf numFmtId="167" fontId="3" fillId="6" borderId="19" xfId="0" applyNumberFormat="1" applyFont="1" applyFill="1" applyBorder="1" applyAlignment="1">
      <alignment horizontal="center" vertical="center"/>
    </xf>
    <xf numFmtId="167" fontId="3" fillId="6" borderId="11" xfId="0" applyNumberFormat="1" applyFont="1" applyFill="1" applyBorder="1" applyAlignment="1">
      <alignment horizontal="center" vertical="center"/>
    </xf>
    <xf numFmtId="167" fontId="3" fillId="6" borderId="20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3" fillId="0" borderId="34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9">
    <dxf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lanker.ru/doc/tabel-ucheta-ispolzovaniya-rabochego-vremeni-f0504421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O35"/>
  <sheetViews>
    <sheetView showZeros="0" tabSelected="1" view="pageBreakPreview" topLeftCell="A10" zoomScale="145" zoomScaleNormal="100" zoomScaleSheetLayoutView="145" workbookViewId="0">
      <selection activeCell="CL16" sqref="CL16:CO16"/>
    </sheetView>
  </sheetViews>
  <sheetFormatPr defaultColWidth="0.85546875" defaultRowHeight="11.25" x14ac:dyDescent="0.2"/>
  <cols>
    <col min="1" max="11" width="0.85546875" style="1"/>
    <col min="12" max="12" width="2.7109375" style="1" customWidth="1"/>
    <col min="13" max="14" width="0.85546875" style="1"/>
    <col min="15" max="15" width="0.42578125" style="1" customWidth="1"/>
    <col min="16" max="16" width="1.42578125" style="1" customWidth="1"/>
    <col min="17" max="17" width="0.5703125" style="1" customWidth="1"/>
    <col min="18" max="19" width="0.85546875" style="1"/>
    <col min="20" max="20" width="2" style="1" customWidth="1"/>
    <col min="21" max="21" width="0.85546875" style="1"/>
    <col min="22" max="22" width="0.85546875" style="1" customWidth="1"/>
    <col min="23" max="23" width="0.5703125" style="1" hidden="1" customWidth="1"/>
    <col min="24" max="24" width="0.42578125" style="1" customWidth="1"/>
    <col min="25" max="31" width="0.85546875" style="1"/>
    <col min="32" max="32" width="2.5703125" style="1" customWidth="1"/>
    <col min="33" max="33" width="1" style="1" customWidth="1"/>
    <col min="34" max="92" width="0.85546875" style="1"/>
    <col min="93" max="93" width="0.85546875" style="1" customWidth="1"/>
    <col min="94" max="96" width="0.85546875" style="1"/>
    <col min="97" max="97" width="0.5703125" style="1" customWidth="1"/>
    <col min="98" max="99" width="0.85546875" style="1"/>
    <col min="100" max="100" width="1.85546875" style="1" customWidth="1"/>
    <col min="101" max="103" width="0.85546875" style="1"/>
    <col min="104" max="104" width="0.85546875" style="1" customWidth="1"/>
    <col min="105" max="170" width="0.85546875" style="1"/>
    <col min="171" max="171" width="1.7109375" style="1" customWidth="1"/>
    <col min="172" max="16384" width="0.85546875" style="1"/>
  </cols>
  <sheetData>
    <row r="1" spans="1:171" s="30" customFormat="1" ht="15" x14ac:dyDescent="0.25">
      <c r="AW1" s="31"/>
      <c r="AX1" s="31"/>
      <c r="AY1" s="31"/>
      <c r="AZ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7" t="s">
        <v>27</v>
      </c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3"/>
    </row>
    <row r="2" spans="1:171" s="3" customFormat="1" ht="15.75" customHeight="1" thickBot="1" x14ac:dyDescent="0.3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135" t="s">
        <v>9</v>
      </c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5"/>
      <c r="FA2" s="80" t="s">
        <v>22</v>
      </c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2"/>
    </row>
    <row r="3" spans="1:171" s="3" customFormat="1" ht="14.25" customHeight="1" x14ac:dyDescent="0.2"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2"/>
      <c r="AX3" s="12"/>
      <c r="AY3" s="12"/>
      <c r="AZ3" s="12"/>
      <c r="BA3" s="12"/>
      <c r="BB3" s="12"/>
      <c r="BC3" s="11"/>
      <c r="BD3" s="11"/>
      <c r="BE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6" t="s">
        <v>3</v>
      </c>
      <c r="EZ3" s="5"/>
      <c r="FA3" s="83" t="s">
        <v>10</v>
      </c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5"/>
    </row>
    <row r="4" spans="1:171" s="9" customFormat="1" ht="12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8" t="s">
        <v>25</v>
      </c>
      <c r="BR4" s="73" t="s">
        <v>48</v>
      </c>
      <c r="BS4" s="73"/>
      <c r="BT4" s="73"/>
      <c r="BU4" s="73"/>
      <c r="BV4" s="73"/>
      <c r="BW4" s="73"/>
      <c r="BX4" s="7"/>
      <c r="BY4" s="130" t="s">
        <v>54</v>
      </c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25">
        <v>20</v>
      </c>
      <c r="CS4" s="125"/>
      <c r="CT4" s="125"/>
      <c r="CU4" s="125"/>
      <c r="CV4" s="126" t="s">
        <v>49</v>
      </c>
      <c r="CW4" s="126"/>
      <c r="CX4" s="126"/>
      <c r="CY4" s="126"/>
      <c r="CZ4" s="2" t="s">
        <v>18</v>
      </c>
      <c r="DA4" s="2"/>
      <c r="DB4" s="2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8" t="s">
        <v>4</v>
      </c>
      <c r="EZ4" s="7"/>
      <c r="FA4" s="86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8"/>
    </row>
    <row r="5" spans="1:171" s="3" customFormat="1" ht="16.5" customHeight="1" x14ac:dyDescent="0.2">
      <c r="A5" s="3" t="s">
        <v>6</v>
      </c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6" t="s">
        <v>5</v>
      </c>
      <c r="EZ5" s="5"/>
      <c r="FA5" s="86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8"/>
    </row>
    <row r="6" spans="1:171" s="3" customFormat="1" ht="16.5" customHeight="1" x14ac:dyDescent="0.2">
      <c r="A6" s="3" t="s">
        <v>7</v>
      </c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6"/>
      <c r="EZ6" s="5"/>
      <c r="FA6" s="86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8"/>
    </row>
    <row r="7" spans="1:171" s="3" customFormat="1" ht="16.5" customHeight="1" x14ac:dyDescent="0.2">
      <c r="A7" s="3" t="s">
        <v>26</v>
      </c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4"/>
      <c r="DU7" s="134"/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6" t="s">
        <v>23</v>
      </c>
      <c r="EZ7" s="5"/>
      <c r="FA7" s="86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8"/>
    </row>
    <row r="8" spans="1:171" s="3" customFormat="1" ht="16.5" customHeight="1" thickBot="1" x14ac:dyDescent="0.25"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 t="s">
        <v>29</v>
      </c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6" t="s">
        <v>24</v>
      </c>
      <c r="EZ8" s="5"/>
      <c r="FA8" s="89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1"/>
    </row>
    <row r="9" spans="1:171" s="3" customFormat="1" ht="12.75" customHeight="1" x14ac:dyDescent="0.2">
      <c r="AG9" s="153">
        <v>1</v>
      </c>
      <c r="AJ9" s="159" t="s">
        <v>67</v>
      </c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6"/>
    </row>
    <row r="10" spans="1:171" s="27" customFormat="1" ht="17.25" customHeight="1" x14ac:dyDescent="0.2">
      <c r="A10" s="102" t="s">
        <v>28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3"/>
      <c r="M10" s="112" t="s">
        <v>14</v>
      </c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101"/>
      <c r="Y10" s="106" t="s">
        <v>13</v>
      </c>
      <c r="Z10" s="107"/>
      <c r="AA10" s="107"/>
      <c r="AB10" s="107"/>
      <c r="AC10" s="107"/>
      <c r="AD10" s="107"/>
      <c r="AE10" s="107"/>
      <c r="AF10" s="107"/>
      <c r="AG10" s="108"/>
      <c r="AH10" s="112" t="s">
        <v>11</v>
      </c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</row>
    <row r="11" spans="1:171" s="27" customFormat="1" ht="58.5" customHeight="1" x14ac:dyDescent="0.2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5"/>
      <c r="M11" s="113"/>
      <c r="N11" s="114"/>
      <c r="O11" s="114"/>
      <c r="P11" s="114"/>
      <c r="Q11" s="114"/>
      <c r="R11" s="115"/>
      <c r="S11" s="113"/>
      <c r="T11" s="114"/>
      <c r="U11" s="114"/>
      <c r="V11" s="114"/>
      <c r="W11" s="114"/>
      <c r="X11" s="115"/>
      <c r="Y11" s="109"/>
      <c r="Z11" s="110"/>
      <c r="AA11" s="110"/>
      <c r="AB11" s="110"/>
      <c r="AC11" s="110"/>
      <c r="AD11" s="110"/>
      <c r="AE11" s="110"/>
      <c r="AF11" s="110"/>
      <c r="AG11" s="111"/>
      <c r="AH11" s="154">
        <f>DATE(CV4,VLOOKUP(BY4,Календарь!A1:B12,2,0),1)</f>
        <v>5966</v>
      </c>
      <c r="AI11" s="155"/>
      <c r="AJ11" s="155"/>
      <c r="AK11" s="156"/>
      <c r="AL11" s="96">
        <f>DATE(CV4,VLOOKUP(BY4,Календарь!A1:B12,2,0),1+COLUMN(A:A))</f>
        <v>5967</v>
      </c>
      <c r="AM11" s="97"/>
      <c r="AN11" s="97"/>
      <c r="AO11" s="98"/>
      <c r="AP11" s="154">
        <f>DATE(CV4,VLOOKUP(BY4,Календарь!A1:B12,2,0),1+COLUMN(B:B))</f>
        <v>5968</v>
      </c>
      <c r="AQ11" s="155"/>
      <c r="AR11" s="155"/>
      <c r="AS11" s="156"/>
      <c r="AT11" s="96">
        <f>DATE(CV4,VLOOKUP(BY4,Календарь!A1:B12,2,0),1+COLUMN(C:C))</f>
        <v>5969</v>
      </c>
      <c r="AU11" s="97"/>
      <c r="AV11" s="97"/>
      <c r="AW11" s="98"/>
      <c r="AX11" s="96">
        <f>DATE(CV4,VLOOKUP(BY4,Календарь!A1:B12,2,0),1+COLUMN(D:D))</f>
        <v>5970</v>
      </c>
      <c r="AY11" s="97"/>
      <c r="AZ11" s="97"/>
      <c r="BA11" s="98"/>
      <c r="BB11" s="96">
        <f>DATE(CV4,VLOOKUP(BY4,Календарь!A1:B12,2,0),1+COLUMN(E:E))</f>
        <v>5971</v>
      </c>
      <c r="BC11" s="97"/>
      <c r="BD11" s="97"/>
      <c r="BE11" s="98"/>
      <c r="BF11" s="96">
        <f>DATE(CV4,VLOOKUP(BY4,Календарь!A1:B12,2,0),1+COLUMN(F:F))</f>
        <v>5972</v>
      </c>
      <c r="BG11" s="97"/>
      <c r="BH11" s="97"/>
      <c r="BI11" s="98"/>
      <c r="BJ11" s="96">
        <f>DATE(CV4,VLOOKUP(BY4,Календарь!A1:B12,2,0),1+COLUMN(G:G))</f>
        <v>5973</v>
      </c>
      <c r="BK11" s="97"/>
      <c r="BL11" s="97"/>
      <c r="BM11" s="98"/>
      <c r="BN11" s="160">
        <f>DATE(CV4,VLOOKUP(BY4,Календарь!A1:B12,2,0),1+COLUMN(H:H))</f>
        <v>5974</v>
      </c>
      <c r="BO11" s="161"/>
      <c r="BP11" s="161"/>
      <c r="BQ11" s="162"/>
      <c r="BR11" s="96">
        <f>DATE(CV4,VLOOKUP(BY4,Календарь!A1:B12,2,0),1+COLUMN(I:I))</f>
        <v>5975</v>
      </c>
      <c r="BS11" s="97"/>
      <c r="BT11" s="97"/>
      <c r="BU11" s="98"/>
      <c r="BV11" s="96">
        <f>DATE(CV4,VLOOKUP(BY4,Календарь!A1:B12,2,0),1+COLUMN(J:J))</f>
        <v>5976</v>
      </c>
      <c r="BW11" s="97"/>
      <c r="BX11" s="97"/>
      <c r="BY11" s="98"/>
      <c r="BZ11" s="96">
        <f>DATE(CV4,VLOOKUP(BY4,Календарь!A1:B12,2,0),1+COLUMN(K:K))</f>
        <v>5977</v>
      </c>
      <c r="CA11" s="97"/>
      <c r="CB11" s="97"/>
      <c r="CC11" s="98"/>
      <c r="CD11" s="96">
        <f>DATE(CV4,VLOOKUP(BY4,Календарь!A1:B12,2,0),1+COLUMN(L:L))</f>
        <v>5978</v>
      </c>
      <c r="CE11" s="97"/>
      <c r="CF11" s="97"/>
      <c r="CG11" s="98"/>
      <c r="CH11" s="96">
        <f>DATE(CV4,VLOOKUP(BY4,Календарь!A1:B12,2,0),1+COLUMN(M:M))</f>
        <v>5979</v>
      </c>
      <c r="CI11" s="97"/>
      <c r="CJ11" s="97"/>
      <c r="CK11" s="98"/>
      <c r="CL11" s="96">
        <f>DATE(CV4,VLOOKUP(BY4,Календарь!A1:B12,2,0),1+COLUMN(N:N))</f>
        <v>5980</v>
      </c>
      <c r="CM11" s="97"/>
      <c r="CN11" s="97"/>
      <c r="CO11" s="98"/>
      <c r="CP11" s="92" t="s">
        <v>15</v>
      </c>
      <c r="CQ11" s="93"/>
      <c r="CR11" s="93"/>
      <c r="CS11" s="93"/>
      <c r="CT11" s="93"/>
      <c r="CU11" s="93"/>
      <c r="CV11" s="101"/>
      <c r="CW11" s="96">
        <f>DATE(CV4,VLOOKUP(BY4,Календарь!A1:B12,2,0),1+COLUMN(O:O))</f>
        <v>5981</v>
      </c>
      <c r="CX11" s="97"/>
      <c r="CY11" s="97"/>
      <c r="CZ11" s="98"/>
      <c r="DA11" s="96">
        <f>DATE(CV4,VLOOKUP(BY4,Календарь!A1:B12,2,0),1+COLUMN(P:P))</f>
        <v>5982</v>
      </c>
      <c r="DB11" s="97"/>
      <c r="DC11" s="97"/>
      <c r="DD11" s="98"/>
      <c r="DE11" s="96">
        <f>DATE(CV4,VLOOKUP(BY4,Календарь!A1:B12,2,0),1+COLUMN(Q:Q))</f>
        <v>5983</v>
      </c>
      <c r="DF11" s="97"/>
      <c r="DG11" s="97"/>
      <c r="DH11" s="98"/>
      <c r="DI11" s="96">
        <f>DATE(CV4,VLOOKUP(BY4,Календарь!A1:B12,2,0),1+COLUMN(R:R))</f>
        <v>5984</v>
      </c>
      <c r="DJ11" s="97"/>
      <c r="DK11" s="97"/>
      <c r="DL11" s="98"/>
      <c r="DM11" s="96">
        <f>DATE(CV4,VLOOKUP(BY4,Календарь!A1:B12,2,0),1+COLUMN(S:S))</f>
        <v>5985</v>
      </c>
      <c r="DN11" s="97"/>
      <c r="DO11" s="97"/>
      <c r="DP11" s="98"/>
      <c r="DQ11" s="96">
        <f>DATE(CV4,VLOOKUP(BY4,Календарь!A1:B12,2,0),1+COLUMN(T:T))</f>
        <v>5986</v>
      </c>
      <c r="DR11" s="97"/>
      <c r="DS11" s="97"/>
      <c r="DT11" s="98"/>
      <c r="DU11" s="96">
        <f>DATE(CV4,VLOOKUP(BY4,Календарь!A1:B12,2,0),1+COLUMN(U:U))</f>
        <v>5987</v>
      </c>
      <c r="DV11" s="97"/>
      <c r="DW11" s="97"/>
      <c r="DX11" s="98"/>
      <c r="DY11" s="96">
        <f>DATE(CV4,VLOOKUP(BY4,Календарь!A1:B12,2,0),1+COLUMN(V:V))</f>
        <v>5988</v>
      </c>
      <c r="DZ11" s="97"/>
      <c r="EA11" s="97"/>
      <c r="EB11" s="98"/>
      <c r="EC11" s="96">
        <f>DATE(CV4,VLOOKUP(BY4,Календарь!A1:B12,2,0),1+COLUMN(W:W))</f>
        <v>5989</v>
      </c>
      <c r="ED11" s="97"/>
      <c r="EE11" s="97"/>
      <c r="EF11" s="98"/>
      <c r="EG11" s="96">
        <f>DATE(CV4,VLOOKUP(BY4,Календарь!A1:B12,2,0),1+COLUMN(X:X))</f>
        <v>5990</v>
      </c>
      <c r="EH11" s="97"/>
      <c r="EI11" s="97"/>
      <c r="EJ11" s="98"/>
      <c r="EK11" s="96">
        <f>DATE(CV4,VLOOKUP(BY4,Календарь!A1:B12,2,0),1+COLUMN(Y:Y))</f>
        <v>5991</v>
      </c>
      <c r="EL11" s="97"/>
      <c r="EM11" s="97"/>
      <c r="EN11" s="98"/>
      <c r="EO11" s="96">
        <f>DATE(CV4,VLOOKUP(BY4,Календарь!A1:B12,2,0),1+COLUMN(Z:Z))</f>
        <v>5992</v>
      </c>
      <c r="EP11" s="97"/>
      <c r="EQ11" s="97"/>
      <c r="ER11" s="98"/>
      <c r="ES11" s="96">
        <f>DATE(CV4,VLOOKUP(BY4,Календарь!A1:B12,2,0),1+COLUMN(AA:AA))</f>
        <v>5993</v>
      </c>
      <c r="ET11" s="97"/>
      <c r="EU11" s="97"/>
      <c r="EV11" s="98"/>
      <c r="EW11" s="96">
        <f>IF(DATE(CV4,VLOOKUP(BY4,Календарь!A1:B12,2,0),1+COLUMN(AB:AB))&gt;EOMONTH(DATE(CV4,VLOOKUP(BY4,Календарь!A1:B12,2,0),1),0),"",DATE(CV4,VLOOKUP(BY4,Календарь!A1:B12,2,0),1+COLUMN(AB:AB)))</f>
        <v>5994</v>
      </c>
      <c r="EX11" s="97"/>
      <c r="EY11" s="97"/>
      <c r="EZ11" s="98"/>
      <c r="FA11" s="96">
        <f>IF(DATE(CV4,VLOOKUP(BY4,Календарь!A1:B12,2,0),1+COLUMN(AC:AC))&gt;EOMONTH(DATE(CV4,VLOOKUP(BY4,Календарь!A1:B12,2,0),1),0),"",DATE(CV4,VLOOKUP(BY4,Календарь!A1:B12,2,0),1+COLUMN(AC:AC)))</f>
        <v>5995</v>
      </c>
      <c r="FB11" s="97"/>
      <c r="FC11" s="97"/>
      <c r="FD11" s="98"/>
      <c r="FE11" s="96">
        <f>IF(DATE(CV4,VLOOKUP(BY4,Календарь!A1:B12,2,0),1+COLUMN(AD:AD))&gt;EOMONTH(DATE(CV4,VLOOKUP(BY4,Календарь!A1:B12,2,0),1),0),"",DATE(CV4,VLOOKUP(BY4,Календарь!A1:B12,2,0),1+COLUMN(AD:AD)))</f>
        <v>5996</v>
      </c>
      <c r="FF11" s="97"/>
      <c r="FG11" s="97"/>
      <c r="FH11" s="98"/>
      <c r="FI11" s="92" t="s">
        <v>16</v>
      </c>
      <c r="FJ11" s="93"/>
      <c r="FK11" s="93"/>
      <c r="FL11" s="93"/>
      <c r="FM11" s="93"/>
      <c r="FN11" s="93"/>
      <c r="FO11" s="93"/>
    </row>
    <row r="12" spans="1:171" s="28" customFormat="1" ht="9.75" x14ac:dyDescent="0.2">
      <c r="A12" s="116">
        <v>1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5">
        <v>2</v>
      </c>
      <c r="N12" s="117"/>
      <c r="O12" s="117"/>
      <c r="P12" s="117"/>
      <c r="Q12" s="117"/>
      <c r="R12" s="116"/>
      <c r="S12" s="95">
        <v>3</v>
      </c>
      <c r="T12" s="117"/>
      <c r="U12" s="117"/>
      <c r="V12" s="117"/>
      <c r="W12" s="117"/>
      <c r="X12" s="116"/>
      <c r="Y12" s="94">
        <v>4</v>
      </c>
      <c r="Z12" s="94"/>
      <c r="AA12" s="94"/>
      <c r="AB12" s="94"/>
      <c r="AC12" s="94"/>
      <c r="AD12" s="94"/>
      <c r="AE12" s="94"/>
      <c r="AF12" s="94"/>
      <c r="AG12" s="94"/>
      <c r="AH12" s="94">
        <v>5</v>
      </c>
      <c r="AI12" s="94"/>
      <c r="AJ12" s="94"/>
      <c r="AK12" s="94"/>
      <c r="AL12" s="94">
        <v>6</v>
      </c>
      <c r="AM12" s="94"/>
      <c r="AN12" s="94"/>
      <c r="AO12" s="94"/>
      <c r="AP12" s="94">
        <v>7</v>
      </c>
      <c r="AQ12" s="94"/>
      <c r="AR12" s="94"/>
      <c r="AS12" s="94"/>
      <c r="AT12" s="94">
        <v>8</v>
      </c>
      <c r="AU12" s="94"/>
      <c r="AV12" s="94"/>
      <c r="AW12" s="94"/>
      <c r="AX12" s="94">
        <v>9</v>
      </c>
      <c r="AY12" s="94"/>
      <c r="AZ12" s="94"/>
      <c r="BA12" s="94"/>
      <c r="BB12" s="94">
        <v>10</v>
      </c>
      <c r="BC12" s="94"/>
      <c r="BD12" s="94"/>
      <c r="BE12" s="94"/>
      <c r="BF12" s="94">
        <v>11</v>
      </c>
      <c r="BG12" s="94"/>
      <c r="BH12" s="94"/>
      <c r="BI12" s="94"/>
      <c r="BJ12" s="94">
        <v>12</v>
      </c>
      <c r="BK12" s="94"/>
      <c r="BL12" s="94"/>
      <c r="BM12" s="94"/>
      <c r="BN12" s="94">
        <v>13</v>
      </c>
      <c r="BO12" s="94"/>
      <c r="BP12" s="94"/>
      <c r="BQ12" s="94"/>
      <c r="BR12" s="94">
        <v>14</v>
      </c>
      <c r="BS12" s="94"/>
      <c r="BT12" s="94"/>
      <c r="BU12" s="94"/>
      <c r="BV12" s="94">
        <v>15</v>
      </c>
      <c r="BW12" s="94"/>
      <c r="BX12" s="94"/>
      <c r="BY12" s="94"/>
      <c r="BZ12" s="94">
        <v>16</v>
      </c>
      <c r="CA12" s="94"/>
      <c r="CB12" s="94"/>
      <c r="CC12" s="94"/>
      <c r="CD12" s="94">
        <v>17</v>
      </c>
      <c r="CE12" s="94"/>
      <c r="CF12" s="94"/>
      <c r="CG12" s="94"/>
      <c r="CH12" s="94">
        <v>18</v>
      </c>
      <c r="CI12" s="94"/>
      <c r="CJ12" s="94"/>
      <c r="CK12" s="94"/>
      <c r="CL12" s="94">
        <v>19</v>
      </c>
      <c r="CM12" s="94"/>
      <c r="CN12" s="94"/>
      <c r="CO12" s="94"/>
      <c r="CP12" s="94">
        <v>20</v>
      </c>
      <c r="CQ12" s="94"/>
      <c r="CR12" s="94"/>
      <c r="CS12" s="94"/>
      <c r="CT12" s="118"/>
      <c r="CU12" s="118"/>
      <c r="CV12" s="118"/>
      <c r="CW12" s="94">
        <v>21</v>
      </c>
      <c r="CX12" s="94"/>
      <c r="CY12" s="94"/>
      <c r="CZ12" s="94"/>
      <c r="DA12" s="94">
        <v>22</v>
      </c>
      <c r="DB12" s="94"/>
      <c r="DC12" s="94"/>
      <c r="DD12" s="94"/>
      <c r="DE12" s="94">
        <v>23</v>
      </c>
      <c r="DF12" s="94"/>
      <c r="DG12" s="94"/>
      <c r="DH12" s="94"/>
      <c r="DI12" s="94">
        <v>24</v>
      </c>
      <c r="DJ12" s="94"/>
      <c r="DK12" s="94"/>
      <c r="DL12" s="94"/>
      <c r="DM12" s="94">
        <v>25</v>
      </c>
      <c r="DN12" s="94"/>
      <c r="DO12" s="94"/>
      <c r="DP12" s="94"/>
      <c r="DQ12" s="94">
        <v>26</v>
      </c>
      <c r="DR12" s="94"/>
      <c r="DS12" s="94"/>
      <c r="DT12" s="94"/>
      <c r="DU12" s="94">
        <v>27</v>
      </c>
      <c r="DV12" s="94"/>
      <c r="DW12" s="94"/>
      <c r="DX12" s="94"/>
      <c r="DY12" s="94">
        <v>28</v>
      </c>
      <c r="DZ12" s="94"/>
      <c r="EA12" s="94"/>
      <c r="EB12" s="94"/>
      <c r="EC12" s="94">
        <v>29</v>
      </c>
      <c r="ED12" s="94"/>
      <c r="EE12" s="94"/>
      <c r="EF12" s="94"/>
      <c r="EG12" s="94">
        <v>30</v>
      </c>
      <c r="EH12" s="94"/>
      <c r="EI12" s="94"/>
      <c r="EJ12" s="94"/>
      <c r="EK12" s="94">
        <v>31</v>
      </c>
      <c r="EL12" s="94"/>
      <c r="EM12" s="94"/>
      <c r="EN12" s="94"/>
      <c r="EO12" s="94">
        <v>32</v>
      </c>
      <c r="EP12" s="94"/>
      <c r="EQ12" s="94"/>
      <c r="ER12" s="94"/>
      <c r="ES12" s="94">
        <v>33</v>
      </c>
      <c r="ET12" s="94"/>
      <c r="EU12" s="94"/>
      <c r="EV12" s="94"/>
      <c r="EW12" s="94">
        <v>34</v>
      </c>
      <c r="EX12" s="94"/>
      <c r="EY12" s="94"/>
      <c r="EZ12" s="94"/>
      <c r="FA12" s="94">
        <v>35</v>
      </c>
      <c r="FB12" s="94"/>
      <c r="FC12" s="94"/>
      <c r="FD12" s="94"/>
      <c r="FE12" s="94">
        <v>36</v>
      </c>
      <c r="FF12" s="94"/>
      <c r="FG12" s="94"/>
      <c r="FH12" s="95"/>
      <c r="FI12" s="94">
        <v>37</v>
      </c>
      <c r="FJ12" s="94"/>
      <c r="FK12" s="94"/>
      <c r="FL12" s="94"/>
      <c r="FM12" s="94"/>
      <c r="FN12" s="94"/>
      <c r="FO12" s="95"/>
    </row>
    <row r="13" spans="1:171" s="27" customFormat="1" ht="21.75" customHeight="1" x14ac:dyDescent="0.2">
      <c r="A13" s="120" t="s">
        <v>17</v>
      </c>
      <c r="B13" s="120"/>
      <c r="C13" s="120">
        <f>'Исходные данные'!C2</f>
        <v>0</v>
      </c>
      <c r="D13" s="120"/>
      <c r="E13" s="120"/>
      <c r="F13" s="120"/>
      <c r="G13" s="120"/>
      <c r="H13" s="120"/>
      <c r="I13" s="120"/>
      <c r="J13" s="120"/>
      <c r="K13" s="120"/>
      <c r="L13" s="121"/>
      <c r="M13" s="147">
        <f>'Исходные данные'!D2</f>
        <v>0</v>
      </c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9"/>
      <c r="Y13" s="119">
        <f>'Исходные данные'!B2</f>
        <v>0</v>
      </c>
      <c r="Z13" s="120"/>
      <c r="AA13" s="120"/>
      <c r="AB13" s="120"/>
      <c r="AC13" s="120"/>
      <c r="AD13" s="120"/>
      <c r="AE13" s="120"/>
      <c r="AF13" s="120"/>
      <c r="AG13" s="121"/>
      <c r="AH13" s="68" t="str">
        <f>IF(AH14="О",(IF(AH$11="","",IF(AND(AH$11&gt;=$AG9,AH$11&lt;=FQ14),"Б",IF(NOT(ISERROR(VLOOKUP(AH$11,предпр,1,0)=AH$11)),$FP14*8-1,IF(NOT(ISERROR(VLOOKUP(AH$11,выхрабд,1,0)=AH$11)),$AG9*8,IF(OR(WEEKDAY(AH$11,2)&gt;5,ISNUMBER(MATCH(AH$11,празд,0)),SUMPRODUCT(1*(AH$11=допнер))),"",IF(WEEKDAY(AH$11,2)&lt;6,$AG9*8))))))),IF(AH14="Б",8,""))</f>
        <v/>
      </c>
      <c r="AI13" s="68"/>
      <c r="AJ13" s="68"/>
      <c r="AK13" s="68"/>
      <c r="AL13" s="68" t="str">
        <f>IF(AL14="О",(IF(AL$11="","",IF(AND(AL$11&gt;=$AG9,AL$11&lt;=FU14),"Б",IF(NOT(ISERROR(VLOOKUP(AL$11,предпр,1,0)=AL$11)),$FP14*8-1,IF(NOT(ISERROR(VLOOKUP(AL$11,выхрабд,1,0)=AL$11)),$AG9*8,IF(OR(WEEKDAY(AL$11,2)&gt;5,ISNUMBER(MATCH(AL$11,празд,0)),SUMPRODUCT(1*(AL$11=допнер))),"",IF(WEEKDAY(AL$11,2)&lt;6,$AG9*8))))))),IF(AL14="Б",8,""))</f>
        <v/>
      </c>
      <c r="AM13" s="68"/>
      <c r="AN13" s="68"/>
      <c r="AO13" s="68"/>
      <c r="AP13" s="68" t="str">
        <f>IF(AP14="О",(IF(AP$11="","",IF(AND(AP$11&gt;=$AG9,AP$11&lt;=FY14),"Б",IF(NOT(ISERROR(VLOOKUP(AP$11,предпр,1,0)=AP$11)),$FP14*8-1,IF(NOT(ISERROR(VLOOKUP(AP$11,выхрабд,1,0)=AP$11)),$AG9*8,IF(OR(WEEKDAY(AP$11,2)&gt;5,ISNUMBER(MATCH(AP$11,празд,0)),SUMPRODUCT(1*(AP$11=допнер))),"",IF(WEEKDAY(AP$11,2)&lt;6,$AG9*8))))))),IF(AP14="Б",8,""))</f>
        <v/>
      </c>
      <c r="AQ13" s="68"/>
      <c r="AR13" s="68"/>
      <c r="AS13" s="68"/>
      <c r="AT13" s="68">
        <f>IF(AT14="О",(IF(AT$11="","",IF(AND(AT$11&gt;=$AG9,AT$11&lt;=GC14),"Б",IF(NOT(ISERROR(VLOOKUP(AT$11,предпр,1,0)=AT$11)),$FP14*8-1,IF(NOT(ISERROR(VLOOKUP(AT$11,выхрабд,1,0)=AT$11)),$AG9*8,IF(OR(WEEKDAY(AT$11,2)&gt;5,ISNUMBER(MATCH(AT$11,празд,0)),SUMPRODUCT(1*(AT$11=допнер))),"",IF(WEEKDAY(AT$11,2)&lt;6,$AG9*8))))))),IF(AT14="Б",8,""))</f>
        <v>8</v>
      </c>
      <c r="AU13" s="68"/>
      <c r="AV13" s="68"/>
      <c r="AW13" s="68"/>
      <c r="AX13" s="68">
        <f>IF(AX14="О",(IF(AX$11="","",IF(AND(AX$11&gt;=$AG9,AX$11&lt;=GG14),"Б",IF(NOT(ISERROR(VLOOKUP(AX$11,предпр,1,0)=AX$11)),$FP14*8-1,IF(NOT(ISERROR(VLOOKUP(AX$11,выхрабд,1,0)=AX$11)),$AG9*8,IF(OR(WEEKDAY(AX$11,2)&gt;5,ISNUMBER(MATCH(AX$11,празд,0)),SUMPRODUCT(1*(AX$11=допнер))),"",IF(WEEKDAY(AX$11,2)&lt;6,$AG9*8))))))),IF(AX14="Б",8,""))</f>
        <v>8</v>
      </c>
      <c r="AY13" s="68"/>
      <c r="AZ13" s="68"/>
      <c r="BA13" s="68"/>
      <c r="BB13" s="68" t="str">
        <f>IF(BB14="О",(IF(BB$11="","",IF(AND(BB$11&gt;=$AG9,BB$11&lt;=GK14),"Б",IF(NOT(ISERROR(VLOOKUP(BB$11,предпр,1,0)=BB$11)),$FP14*8-1,IF(NOT(ISERROR(VLOOKUP(BB$11,выхрабд,1,0)=BB$11)),$AG9*8,IF(OR(WEEKDAY(BB$11,2)&gt;5,ISNUMBER(MATCH(BB$11,празд,0)),SUMPRODUCT(1*(BB$11=допнер))),"",IF(WEEKDAY(BB$11,2)&lt;6,$AG9*8))))))),IF(BB14="Б",8,""))</f>
        <v/>
      </c>
      <c r="BC13" s="68"/>
      <c r="BD13" s="68"/>
      <c r="BE13" s="68"/>
      <c r="BF13" s="68" t="str">
        <f>IF(BF14="О",(IF(BF$11="","",IF(AND(BF$11&gt;=$AG9,BF$11&lt;=GO14),"Б",IF(NOT(ISERROR(VLOOKUP(BF$11,предпр,1,0)=BF$11)),$FP14*8-1,IF(NOT(ISERROR(VLOOKUP(BF$11,выхрабд,1,0)=BF$11)),$AG9*8,IF(OR(WEEKDAY(BF$11,2)&gt;5,ISNUMBER(MATCH(BF$11,празд,0)),SUMPRODUCT(1*(BF$11=допнер))),"",IF(WEEKDAY(BF$11,2)&lt;6,$AG9*8))))))),IF(BF14="Б",8,""))</f>
        <v/>
      </c>
      <c r="BG13" s="68"/>
      <c r="BH13" s="68"/>
      <c r="BI13" s="68"/>
      <c r="BJ13" s="68" t="str">
        <f>IF(BJ14="О",(IF(BJ$11="","",IF(AND(BJ$11&gt;=$AG9,BJ$11&lt;=GS14),"Б",IF(NOT(ISERROR(VLOOKUP(BJ$11,предпр,1,0)=BJ$11)),$FP14*8-1,IF(NOT(ISERROR(VLOOKUP(BJ$11,выхрабд,1,0)=BJ$11)),$AG9*8,IF(OR(WEEKDAY(BJ$11,2)&gt;5,ISNUMBER(MATCH(BJ$11,празд,0)),SUMPRODUCT(1*(BJ$11=допнер))),"",IF(WEEKDAY(BJ$11,2)&lt;6,$AG9*8))))))),IF(BJ14="Б",8,""))</f>
        <v/>
      </c>
      <c r="BK13" s="68"/>
      <c r="BL13" s="68"/>
      <c r="BM13" s="68"/>
      <c r="BN13" s="68" t="str">
        <f>IF(BN14="О",(IF(BN$11="","",IF(AND(BN$11&gt;=$AG9,BN$11&lt;=GW14),"Б",IF(NOT(ISERROR(VLOOKUP(BN$11,предпр,1,0)=BN$11)),$FP14*8-1,IF(NOT(ISERROR(VLOOKUP(BN$11,выхрабд,1,0)=BN$11)),$AG9*8,IF(OR(WEEKDAY(BN$11,2)&gt;5,ISNUMBER(MATCH(BN$11,празд,0)),SUMPRODUCT(1*(BN$11=допнер))),"",IF(WEEKDAY(BN$11,2)&lt;6,$AG9*8))))))),IF(BN14="Б",8,""))</f>
        <v/>
      </c>
      <c r="BO13" s="68"/>
      <c r="BP13" s="68"/>
      <c r="BQ13" s="68"/>
      <c r="BR13" s="68" t="str">
        <f>IF(BR14="О",(IF(BR$11="","",IF(AND(BR$11&gt;=$AG9,BR$11&lt;=HA14),"Б",IF(NOT(ISERROR(VLOOKUP(BR$11,предпр,1,0)=BR$11)),$FP14*8-1,IF(NOT(ISERROR(VLOOKUP(BR$11,выхрабд,1,0)=BR$11)),$AG9*8,IF(OR(WEEKDAY(BR$11,2)&gt;5,ISNUMBER(MATCH(BR$11,празд,0)),SUMPRODUCT(1*(BR$11=допнер))),"",IF(WEEKDAY(BR$11,2)&lt;6,$AG9*8))))))),IF(BR14="Б",8,""))</f>
        <v/>
      </c>
      <c r="BS13" s="68"/>
      <c r="BT13" s="68"/>
      <c r="BU13" s="68"/>
      <c r="BV13" s="68" t="str">
        <f>IF(BV14="О",(IF(BV$11="","",IF(AND(BV$11&gt;=$AG9,BV$11&lt;=HE14),"Б",IF(NOT(ISERROR(VLOOKUP(BV$11,предпр,1,0)=BV$11)),$FP14*8-1,IF(NOT(ISERROR(VLOOKUP(BV$11,выхрабд,1,0)=BV$11)),$AG9*8,IF(OR(WEEKDAY(BV$11,2)&gt;5,ISNUMBER(MATCH(BV$11,празд,0)),SUMPRODUCT(1*(BV$11=допнер))),"",IF(WEEKDAY(BV$11,2)&lt;6,$AG9*8))))))),IF(BV14="Б",8,""))</f>
        <v/>
      </c>
      <c r="BW13" s="68"/>
      <c r="BX13" s="68"/>
      <c r="BY13" s="68"/>
      <c r="BZ13" s="68" t="str">
        <f>IF(BZ14="О",(IF(BZ$11="","",IF(AND(BZ$11&gt;=$AG9,BZ$11&lt;=HI14),"Б",IF(NOT(ISERROR(VLOOKUP(BZ$11,предпр,1,0)=BZ$11)),$FP14*8-1,IF(NOT(ISERROR(VLOOKUP(BZ$11,выхрабд,1,0)=BZ$11)),$AG9*8,IF(OR(WEEKDAY(BZ$11,2)&gt;5,ISNUMBER(MATCH(BZ$11,празд,0)),SUMPRODUCT(1*(BZ$11=допнер))),"",IF(WEEKDAY(BZ$11,2)&lt;6,$AG9*8))))))),IF(BZ14="Б",8,""))</f>
        <v/>
      </c>
      <c r="CA13" s="68"/>
      <c r="CB13" s="68"/>
      <c r="CC13" s="68"/>
      <c r="CD13" s="68" t="str">
        <f>IF(CD14="О",(IF(CD$11="","",IF(AND(CD$11&gt;=$AG9,CD$11&lt;=HM14),"Б",IF(NOT(ISERROR(VLOOKUP(CD$11,предпр,1,0)=CD$11)),$FP14*8-1,IF(NOT(ISERROR(VLOOKUP(CD$11,выхрабд,1,0)=CD$11)),$AG9*8,IF(OR(WEEKDAY(CD$11,2)&gt;5,ISNUMBER(MATCH(CD$11,празд,0)),SUMPRODUCT(1*(CD$11=допнер))),"",IF(WEEKDAY(CD$11,2)&lt;6,$AG9*8))))))),IF(CD14="Б",8,""))</f>
        <v/>
      </c>
      <c r="CE13" s="68"/>
      <c r="CF13" s="68"/>
      <c r="CG13" s="68"/>
      <c r="CH13" s="68" t="str">
        <f>IF(CH14="О",(IF(CH$11="","",IF(AND(CH$11&gt;=$AG9,CH$11&lt;=HQ14),"Б",IF(NOT(ISERROR(VLOOKUP(CH$11,предпр,1,0)=CH$11)),$FP14*8-1,IF(NOT(ISERROR(VLOOKUP(CH$11,выхрабд,1,0)=CH$11)),$AG9*8,IF(OR(WEEKDAY(CH$11,2)&gt;5,ISNUMBER(MATCH(CH$11,празд,0)),SUMPRODUCT(1*(CH$11=допнер))),"",IF(WEEKDAY(CH$11,2)&lt;6,$AG9*8))))))),IF(CH14="Б",8,""))</f>
        <v/>
      </c>
      <c r="CI13" s="68"/>
      <c r="CJ13" s="68"/>
      <c r="CK13" s="68"/>
      <c r="CL13" s="68" t="str">
        <f>IF(CL14="О",(IF(CL$11="","",IF(AND(CL$11&gt;=$AG9,CL$11&lt;=HU14),"Б",IF(NOT(ISERROR(VLOOKUP(CL$11,предпр,1,0)=CL$11)),$FP14*8-1,IF(NOT(ISERROR(VLOOKUP(CL$11,выхрабд,1,0)=CL$11)),$AG9*8,IF(OR(WEEKDAY(CL$11,2)&gt;5,ISNUMBER(MATCH(CL$11,празд,0)),SUMPRODUCT(1*(CL$11=допнер))),"",IF(WEEKDAY(CL$11,2)&lt;6,$AG9*8))))))),IF(CL14="Б",8,""))</f>
        <v/>
      </c>
      <c r="CM13" s="68"/>
      <c r="CN13" s="68"/>
      <c r="CO13" s="68"/>
      <c r="CP13" s="137" t="s">
        <v>62</v>
      </c>
      <c r="CQ13" s="138"/>
      <c r="CR13" s="138"/>
      <c r="CS13" s="138"/>
      <c r="CT13" s="139">
        <f>COUNTIF(AH14:CO14,"О")*1+COUNTIF(AH14:CO14,"Б")*1</f>
        <v>2</v>
      </c>
      <c r="CU13" s="139"/>
      <c r="CV13" s="140"/>
      <c r="CW13" s="166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8"/>
      <c r="FI13" s="68">
        <f>SUM((COUNTIF(AH14:CO14,"О")*1+COUNTIF(AH14:CO14,"Б")*1+COUNTIF(AH14:CO14,"ОР")*1+COUNTIF(AH14:CO14,"П")*1+COUNTIF(AH14:CO14,"НН")*1+COUNTIF(AH14:CO14,"А")*1+COUNTIF(AH14:CO14,"ВУ")*1+COUNTIF(AH14:CO14,"ОУ")*1+COUNTIF(AH14:CO14,"РП")*1+COUNTIF(AH14:CO14,"К")*1)+(COUNTIF(CW14:FH14,"О")*1+COUNTIF(CW14:FH14,"Б")*1+COUNTIF(CW14:FH14,"ОР")*1+COUNTIF(CW14:FH14,"П")*1+COUNTIF(CW14:FH14,"НН")*1+COUNTIF(CW14:FH14,"А")*1+COUNTIF(CW14:FH14,"ВУ")*1+COUNTIF(CW14:FH14,"ОУ")*1+COUNTIF(CW14:FH14,"РП")*1+COUNTIF(CW14:FH14,"К")*1))</f>
        <v>2</v>
      </c>
      <c r="FJ13" s="68"/>
      <c r="FK13" s="68"/>
      <c r="FL13" s="68"/>
      <c r="FM13" s="68"/>
      <c r="FN13" s="68"/>
      <c r="FO13" s="69"/>
    </row>
    <row r="14" spans="1:171" s="27" customFormat="1" ht="18.75" customHeight="1" x14ac:dyDescent="0.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4"/>
      <c r="M14" s="150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2"/>
      <c r="Y14" s="122"/>
      <c r="Z14" s="123"/>
      <c r="AA14" s="123"/>
      <c r="AB14" s="123"/>
      <c r="AC14" s="123"/>
      <c r="AD14" s="123"/>
      <c r="AE14" s="123"/>
      <c r="AF14" s="123"/>
      <c r="AG14" s="124"/>
      <c r="AH14" s="158" t="str">
        <f>IF(AH11="","",IF(AND(AH11&gt;=FP14,AH11&lt;=FQ14)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14" s="158"/>
      <c r="AJ14" s="158"/>
      <c r="AK14" s="158"/>
      <c r="AL14" s="67" t="str">
        <f>IF(AL11="","",IF(AND(AL11&gt;=FT14,AL11&lt;=FU14)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14" s="67"/>
      <c r="AN14" s="67"/>
      <c r="AO14" s="67"/>
      <c r="AP14" s="158" t="str">
        <f>IF(AP11="","",IF(AND(AP11&gt;=FX14,AP11&lt;=FY14),"Р",IF(NOT(ISERROR(VLOOKUP(AP11,предпр,1,0)=AP11)),"",IF(NOT(ISERROR(VLOOKUP(AP11,выхрабд,1,0)=AP11)),"",IF(OR(WEEKDAY(AP11,2)&gt;5,ISNUMBER(MATCH(AP11,празд,0)),SUMPRODUCT(1*(AP11=допнер))),"В",IF(WEEKDAY(AP11,2)&lt;6,""))))))</f>
        <v/>
      </c>
      <c r="AQ14" s="158"/>
      <c r="AR14" s="158"/>
      <c r="AS14" s="158"/>
      <c r="AT14" s="67" t="s">
        <v>62</v>
      </c>
      <c r="AU14" s="67"/>
      <c r="AV14" s="67"/>
      <c r="AW14" s="67"/>
      <c r="AX14" s="67" t="s">
        <v>62</v>
      </c>
      <c r="AY14" s="67"/>
      <c r="AZ14" s="67"/>
      <c r="BA14" s="67"/>
      <c r="BB14" s="67" t="str">
        <f>IF(BB11="","",IF(AND(BB11&gt;=GJ14,BB11&lt;=GK14),"Р",IF(NOT(ISERROR(VLOOKUP(BB11,предпр,1,0)=BB11)),"",IF(NOT(ISERROR(VLOOKUP(BB11,выхрабд,1,0)=BB11)),"",IF(OR(WEEKDAY(BB11,2)&gt;5,ISNUMBER(MATCH(BB11,празд,0)),SUMPRODUCT(1*(BB11=допнер))),"В",IF(WEEKDAY(BB11,2)&lt;6,""))))))</f>
        <v>В</v>
      </c>
      <c r="BC14" s="67"/>
      <c r="BD14" s="67"/>
      <c r="BE14" s="67"/>
      <c r="BF14" s="67" t="str">
        <f>IF(BF11="","",IF(AND(BF11&gt;=GN14,BF11&lt;=GO14),"Р",IF(NOT(ISERROR(VLOOKUP(BF11,предпр,1,0)=BF11)),"",IF(NOT(ISERROR(VLOOKUP(BF11,выхрабд,1,0)=BF11)),"",IF(OR(WEEKDAY(BF11,2)&gt;5,ISNUMBER(MATCH(BF11,празд,0)),SUMPRODUCT(1*(BF11=допнер))),"В",IF(WEEKDAY(BF11,2)&lt;6,""))))))</f>
        <v>В</v>
      </c>
      <c r="BG14" s="67"/>
      <c r="BH14" s="67"/>
      <c r="BI14" s="67"/>
      <c r="BJ14" s="67" t="str">
        <f>IF(BJ11="","",IF(AND(BJ11&gt;=GR14,BJ11&lt;=GS14)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14" s="67"/>
      <c r="BL14" s="67"/>
      <c r="BM14" s="67"/>
      <c r="BN14" s="67" t="str">
        <f>IF(BN11="","",IF(AND(BN11&gt;=GV14,BN11&lt;=GW14)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14" s="67"/>
      <c r="BP14" s="67"/>
      <c r="BQ14" s="67"/>
      <c r="BR14" s="67" t="str">
        <f>IF(BR11="","",IF(AND(BR11&gt;=GZ14,BR11&lt;=HA14),"Р",IF(NOT(ISERROR(VLOOKUP(BR11,предпр,1,0)=BR11)),"",IF(NOT(ISERROR(VLOOKUP(BR11,выхрабд,1,0)=BR11)),"",IF(OR(WEEKDAY(BR11,2)&gt;5,ISNUMBER(MATCH(BR11,празд,0)),SUMPRODUCT(1*(BR11=допнер))),"В",IF(WEEKDAY(BR11,2)&lt;6,""))))))</f>
        <v/>
      </c>
      <c r="BS14" s="67"/>
      <c r="BT14" s="67"/>
      <c r="BU14" s="67"/>
      <c r="BV14" s="67" t="str">
        <f>IF(BV11="","",IF(AND(BV11&gt;=HD14,BV11&lt;=HE14),"Р",IF(NOT(ISERROR(VLOOKUP(BV11,предпр,1,0)=BV11)),"",IF(NOT(ISERROR(VLOOKUP(BV11,выхрабд,1,0)=BV11)),"",IF(OR(WEEKDAY(BV11,2)&gt;5,ISNUMBER(MATCH(BV11,празд,0)),SUMPRODUCT(1*(BV11=допнер))),"В",IF(WEEKDAY(BV11,2)&lt;6,""))))))</f>
        <v/>
      </c>
      <c r="BW14" s="67"/>
      <c r="BX14" s="67"/>
      <c r="BY14" s="67"/>
      <c r="BZ14" s="67" t="str">
        <f>IF(BZ11="","",IF(AND(BZ11&gt;=HH14,BZ11&lt;=HI14),"Р",IF(NOT(ISERROR(VLOOKUP(BZ11,предпр,1,0)=BZ11)),"",IF(NOT(ISERROR(VLOOKUP(BZ11,выхрабд,1,0)=BZ11)),"",IF(OR(WEEKDAY(BZ11,2)&gt;5,ISNUMBER(MATCH(BZ11,празд,0)),SUMPRODUCT(1*(BZ11=допнер))),"В",IF(WEEKDAY(BZ11,2)&lt;6,""))))))</f>
        <v/>
      </c>
      <c r="CA14" s="67"/>
      <c r="CB14" s="67"/>
      <c r="CC14" s="67"/>
      <c r="CD14" s="67" t="str">
        <f>IF(CD11="","",IF(AND(CD11&gt;=HL14,CD11&lt;=HM14),"Р",IF(NOT(ISERROR(VLOOKUP(CD11,предпр,1,0)=CD11)),"",IF(NOT(ISERROR(VLOOKUP(CD11,выхрабд,1,0)=CD11)),"",IF(OR(WEEKDAY(CD11,2)&gt;5,ISNUMBER(MATCH(CD11,празд,0)),SUMPRODUCT(1*(CD11=допнер))),"В",IF(WEEKDAY(CD11,2)&lt;6,""))))))</f>
        <v>В</v>
      </c>
      <c r="CE14" s="67"/>
      <c r="CF14" s="67"/>
      <c r="CG14" s="67"/>
      <c r="CH14" s="67" t="str">
        <f>IF(CH11="","",IF(AND(CH11&gt;=HP14,CH11&lt;=HQ14),"Р",IF(NOT(ISERROR(VLOOKUP(CH11,предпр,1,0)=CH11)),"",IF(NOT(ISERROR(VLOOKUP(CH11,выхрабд,1,0)=CH11)),"",IF(OR(WEEKDAY(CH11,2)&gt;5,ISNUMBER(MATCH(CH11,празд,0)),SUMPRODUCT(1*(CH11=допнер))),"В",IF(WEEKDAY(CH11,2)&lt;6,""))))))</f>
        <v>В</v>
      </c>
      <c r="CI14" s="67"/>
      <c r="CJ14" s="67"/>
      <c r="CK14" s="67"/>
      <c r="CL14" s="67" t="str">
        <f>IF(CL11="","",IF(AND(CL11&gt;=HT14,CL11&lt;=HU14),"Р",IF(NOT(ISERROR(VLOOKUP(CL11,предпр,1,0)=CL11)),"",IF(NOT(ISERROR(VLOOKUP(CL11,выхрабд,1,0)=CL11)),"",IF(OR(WEEKDAY(CL11,2)&gt;5,ISNUMBER(MATCH(CL11,празд,0)),SUMPRODUCT(1*(CL11=допнер))),"В",IF(WEEKDAY(CL11,2)&lt;6,""))))))</f>
        <v/>
      </c>
      <c r="CM14" s="67"/>
      <c r="CN14" s="67"/>
      <c r="CO14" s="67"/>
      <c r="CP14" s="137" t="s">
        <v>62</v>
      </c>
      <c r="CQ14" s="138"/>
      <c r="CR14" s="138"/>
      <c r="CS14" s="138"/>
      <c r="CT14" s="139">
        <f>SUM(AH13:CO13)</f>
        <v>16</v>
      </c>
      <c r="CU14" s="139"/>
      <c r="CV14" s="140"/>
      <c r="CW14" s="67" t="str">
        <f>IF(CW11="","",IF(AND(CW11&gt;=$AI22,CW11&lt;=$AJ22),"Р",IF(NOT(ISERROR(VLOOKUP(CW11,предпр,1,0)=CW11)),"",IF(NOT(ISERROR(VLOOKUP(CW11,выхрабд,1,0)=CW11)),"",IF(OR(WEEKDAY(CW11,2)&gt;5,ISNUMBER(MATCH(CW11,празд,0)),SUMPRODUCT(1*(CW11=допнер))),"В",IF(WEEKDAY(CW11,2)&lt;6,""))))))</f>
        <v/>
      </c>
      <c r="CX14" s="67"/>
      <c r="CY14" s="67"/>
      <c r="CZ14" s="67"/>
      <c r="DA14" s="67" t="str">
        <f>IF(DA11="","",IF(AND(DA11&gt;=$AI22,DA11&lt;=$AJ22),"Р",IF(NOT(ISERROR(VLOOKUP(DA11,предпр,1,0)=DA11)),"",IF(NOT(ISERROR(VLOOKUP(DA11,выхрабд,1,0)=DA11)),"",IF(OR(WEEKDAY(DA11,2)&gt;5,ISNUMBER(MATCH(DA11,празд,0)),SUMPRODUCT(1*(DA11=допнер))),"В",IF(WEEKDAY(DA11,2)&lt;6,""))))))</f>
        <v/>
      </c>
      <c r="DB14" s="67"/>
      <c r="DC14" s="67"/>
      <c r="DD14" s="67"/>
      <c r="DE14" s="67" t="str">
        <f>IF(DE11="","",IF(AND(DE11&gt;=$AI22,DE11&lt;=$AJ22),"Р",IF(NOT(ISERROR(VLOOKUP(DE11,предпр,1,0)=DE11)),"",IF(NOT(ISERROR(VLOOKUP(DE11,выхрабд,1,0)=DE11)),"",IF(OR(WEEKDAY(DE11,2)&gt;5,ISNUMBER(MATCH(DE11,празд,0)),SUMPRODUCT(1*(DE11=допнер))),"В",IF(WEEKDAY(DE11,2)&lt;6,""))))))</f>
        <v/>
      </c>
      <c r="DF14" s="67"/>
      <c r="DG14" s="67"/>
      <c r="DH14" s="67"/>
      <c r="DI14" s="67" t="str">
        <f>IF(DI11="","",IF(AND(DI11&gt;=$AI22,DI11&lt;=$AJ22),"Р",IF(NOT(ISERROR(VLOOKUP(DI11,предпр,1,0)=DI11)),"",IF(NOT(ISERROR(VLOOKUP(DI11,выхрабд,1,0)=DI11)),"",IF(OR(WEEKDAY(DI11,2)&gt;5,ISNUMBER(MATCH(DI11,празд,0)),SUMPRODUCT(1*(DI11=допнер))),"В",IF(WEEKDAY(DI11,2)&lt;6,""))))))</f>
        <v/>
      </c>
      <c r="DJ14" s="67"/>
      <c r="DK14" s="67"/>
      <c r="DL14" s="67"/>
      <c r="DM14" s="67" t="str">
        <f>IF(DM11="","",IF(AND(DM11&gt;=$AI22,DM11&lt;=$AJ22),"Р",IF(NOT(ISERROR(VLOOKUP(DM11,предпр,1,0)=DM11)),"",IF(NOT(ISERROR(VLOOKUP(DM11,выхрабд,1,0)=DM11)),"",IF(OR(WEEKDAY(DM11,2)&gt;5,ISNUMBER(MATCH(DM11,празд,0)),SUMPRODUCT(1*(DM11=допнер))),"В",IF(WEEKDAY(DM11,2)&lt;6,""))))))</f>
        <v>В</v>
      </c>
      <c r="DN14" s="67"/>
      <c r="DO14" s="67"/>
      <c r="DP14" s="67"/>
      <c r="DQ14" s="67" t="str">
        <f>IF(DQ11="","",IF(AND(DQ11&gt;=$AI22,DQ11&lt;=$AJ22),"Р",IF(NOT(ISERROR(VLOOKUP(DQ11,предпр,1,0)=DQ11)),"",IF(NOT(ISERROR(VLOOKUP(DQ11,выхрабд,1,0)=DQ11)),"",IF(OR(WEEKDAY(DQ11,2)&gt;5,ISNUMBER(MATCH(DQ11,празд,0)),SUMPRODUCT(1*(DQ11=допнер))),"В",IF(WEEKDAY(DQ11,2)&lt;6,""))))))</f>
        <v>В</v>
      </c>
      <c r="DR14" s="67"/>
      <c r="DS14" s="67"/>
      <c r="DT14" s="67"/>
      <c r="DU14" s="67" t="str">
        <f>IF(DU11="","",IF(AND(DU11&gt;=$AI22,DU11&lt;=$AJ22),"Р",IF(NOT(ISERROR(VLOOKUP(DU11,предпр,1,0)=DU11)),"",IF(NOT(ISERROR(VLOOKUP(DU11,выхрабд,1,0)=DU11)),"",IF(OR(WEEKDAY(DU11,2)&gt;5,ISNUMBER(MATCH(DU11,празд,0)),SUMPRODUCT(1*(DU11=допнер))),"В",IF(WEEKDAY(DU11,2)&lt;6,""))))))</f>
        <v/>
      </c>
      <c r="DV14" s="67"/>
      <c r="DW14" s="67"/>
      <c r="DX14" s="67"/>
      <c r="DY14" s="67" t="str">
        <f>IF(DY11="","",IF(AND(DY11&gt;=$AI22,DY11&lt;=$AJ22)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14" s="67"/>
      <c r="EA14" s="67"/>
      <c r="EB14" s="67"/>
      <c r="EC14" s="67" t="str">
        <f>IF(EC11="","",IF(AND(EC11&gt;=$AI22,EC11&lt;=$AJ22),"Р",IF(NOT(ISERROR(VLOOKUP(EC11,предпр,1,0)=EC11)),"",IF(NOT(ISERROR(VLOOKUP(EC11,выхрабд,1,0)=EC11)),"",IF(OR(WEEKDAY(EC11,2)&gt;5,ISNUMBER(MATCH(EC11,празд,0)),SUMPRODUCT(1*(EC11=допнер))),"В",IF(WEEKDAY(EC11,2)&lt;6,""))))))</f>
        <v/>
      </c>
      <c r="ED14" s="67"/>
      <c r="EE14" s="67"/>
      <c r="EF14" s="67"/>
      <c r="EG14" s="67" t="str">
        <f>IF(EG11="","",IF(AND(EG11&gt;=$AI22,EG11&lt;=$AJ22),"Р",IF(NOT(ISERROR(VLOOKUP(EG11,предпр,1,0)=EG11)),"",IF(NOT(ISERROR(VLOOKUP(EG11,выхрабд,1,0)=EG11)),"",IF(OR(WEEKDAY(EG11,2)&gt;5,ISNUMBER(MATCH(EG11,празд,0)),SUMPRODUCT(1*(EG11=допнер))),"В",IF(WEEKDAY(EG11,2)&lt;6,""))))))</f>
        <v/>
      </c>
      <c r="EH14" s="67"/>
      <c r="EI14" s="67"/>
      <c r="EJ14" s="67"/>
      <c r="EK14" s="67" t="str">
        <f>IF(EK11="","",IF(AND(EK11&gt;=$AI22,EK11&lt;=$AJ22),"Р",IF(NOT(ISERROR(VLOOKUP(EK11,предпр,1,0)=EK11)),"",IF(NOT(ISERROR(VLOOKUP(EK11,выхрабд,1,0)=EK11)),"",IF(OR(WEEKDAY(EK11,2)&gt;5,ISNUMBER(MATCH(EK11,празд,0)),SUMPRODUCT(1*(EK11=допнер))),"В",IF(WEEKDAY(EK11,2)&lt;6,""))))))</f>
        <v/>
      </c>
      <c r="EL14" s="67"/>
      <c r="EM14" s="67"/>
      <c r="EN14" s="67"/>
      <c r="EO14" s="67" t="str">
        <f>IF(EO11="","",IF(AND(EO11&gt;=$AI22,EO11&lt;=$AJ22),"Р",IF(NOT(ISERROR(VLOOKUP(EO11,предпр,1,0)=EO11)),"",IF(NOT(ISERROR(VLOOKUP(EO11,выхрабд,1,0)=EO11)),"",IF(OR(WEEKDAY(EO11,2)&gt;5,ISNUMBER(MATCH(EO11,празд,0)),SUMPRODUCT(1*(EO11=допнер))),"В",IF(WEEKDAY(EO11,2)&lt;6,""))))))</f>
        <v>В</v>
      </c>
      <c r="EP14" s="67"/>
      <c r="EQ14" s="67"/>
      <c r="ER14" s="67"/>
      <c r="ES14" s="67" t="str">
        <f>IF(ES11="","",IF(AND(ES11&gt;=$AI22,ES11&lt;=$AJ22),"Р",IF(NOT(ISERROR(VLOOKUP(ES11,предпр,1,0)=ES11)),"",IF(NOT(ISERROR(VLOOKUP(ES11,выхрабд,1,0)=ES11)),"",IF(OR(WEEKDAY(ES11,2)&gt;5,ISNUMBER(MATCH(ES11,празд,0)),SUMPRODUCT(1*(ES11=допнер))),"В",IF(WEEKDAY(ES11,2)&lt;6,""))))))</f>
        <v>В</v>
      </c>
      <c r="ET14" s="67"/>
      <c r="EU14" s="67"/>
      <c r="EV14" s="67"/>
      <c r="EW14" s="67" t="str">
        <f>IF(EW11="","",IF(AND(EW11&gt;=$AI22,EW11&lt;=$AJ22)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14" s="67"/>
      <c r="EY14" s="67"/>
      <c r="EZ14" s="67"/>
      <c r="FA14" s="67" t="str">
        <f>IF(FA11="","",IF(AND(FA11&gt;=$AI22,FA11&lt;=$AJ22)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14" s="67"/>
      <c r="FC14" s="67"/>
      <c r="FD14" s="67"/>
      <c r="FE14" s="67" t="str">
        <f>IF(FE11="","",IF(AND(FE11&gt;=$AI22,FE11&lt;=$AJ22)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14" s="67"/>
      <c r="FG14" s="67"/>
      <c r="FH14" s="67"/>
      <c r="FI14" s="75"/>
      <c r="FJ14" s="75"/>
      <c r="FK14" s="75"/>
      <c r="FL14" s="75"/>
      <c r="FM14" s="75"/>
      <c r="FN14" s="75"/>
      <c r="FO14" s="76"/>
    </row>
    <row r="15" spans="1:171" s="27" customFormat="1" ht="15" customHeight="1" x14ac:dyDescent="0.2">
      <c r="A15" s="120" t="s">
        <v>30</v>
      </c>
      <c r="B15" s="120"/>
      <c r="C15" s="120">
        <f>'Исходные данные'!C4</f>
        <v>0</v>
      </c>
      <c r="D15" s="120"/>
      <c r="E15" s="120"/>
      <c r="F15" s="120"/>
      <c r="G15" s="120"/>
      <c r="H15" s="120"/>
      <c r="I15" s="120"/>
      <c r="J15" s="120"/>
      <c r="K15" s="120"/>
      <c r="L15" s="121"/>
      <c r="M15" s="147">
        <f>'Исходные данные'!D4</f>
        <v>0</v>
      </c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9"/>
      <c r="Y15" s="119">
        <f>'Исходные данные'!B4</f>
        <v>0</v>
      </c>
      <c r="Z15" s="120"/>
      <c r="AA15" s="120"/>
      <c r="AB15" s="120"/>
      <c r="AC15" s="120"/>
      <c r="AD15" s="120"/>
      <c r="AE15" s="120"/>
      <c r="AF15" s="120"/>
      <c r="AG15" s="121"/>
      <c r="AH15" s="68"/>
      <c r="AI15" s="68"/>
      <c r="AJ15" s="68"/>
      <c r="AK15" s="68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137"/>
      <c r="CQ15" s="138"/>
      <c r="CR15" s="138"/>
      <c r="CS15" s="138"/>
      <c r="CT15" s="163"/>
      <c r="CU15" s="163"/>
      <c r="CV15" s="164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8"/>
      <c r="FI15" s="68">
        <f>SUM((COUNTIF(AH16:CO16,"О")*1+COUNTIF(AH16:CO16,"Б")*1+COUNTIF(AH16:CO16,"ОР")*1+COUNTIF(AH16:CO16,"П")*1+COUNTIF(AH16:CO16,"НН")*1+COUNTIF(AH16:CO16,"А")*1+COUNTIF(AH16:CO16,"ВУ")*1+COUNTIF(AH16:CO16,"ОУ")*1+COUNTIF(AH16:CO16,"РП")*1+COUNTIF(AH16:CO16,"К")*1)+(COUNTIF(CW16:FH16,"О")*1+COUNTIF(CW16:FH16,"Б")*1+COUNTIF(CW16:FH16,"ОР")*1+COUNTIF(CW16:FH16,"П")*1+COUNTIF(CW16:FH16,"НН")*1+COUNTIF(CW16:FH16,"А")*1+COUNTIF(CW16:FH16,"ВУ")*1+COUNTIF(CW16:FH16,"ОУ")*1+COUNTIF(CW16:FH16,"РП")*1+COUNTIF(CW16:FH16,"К")*1))</f>
        <v>0</v>
      </c>
      <c r="FJ15" s="68"/>
      <c r="FK15" s="68"/>
      <c r="FL15" s="68"/>
      <c r="FM15" s="68"/>
      <c r="FN15" s="68"/>
      <c r="FO15" s="69"/>
    </row>
    <row r="16" spans="1:171" s="27" customFormat="1" ht="15" customHeight="1" x14ac:dyDescent="0.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4"/>
      <c r="M16" s="150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2"/>
      <c r="Y16" s="122"/>
      <c r="Z16" s="123"/>
      <c r="AA16" s="123"/>
      <c r="AB16" s="123"/>
      <c r="AC16" s="123"/>
      <c r="AD16" s="123"/>
      <c r="AE16" s="123"/>
      <c r="AF16" s="123"/>
      <c r="AG16" s="124"/>
      <c r="AH16" s="67" t="str">
        <f>IF(AH11="","",IF(AND(AH11&gt;=$AI24,AH11&lt;=$AJ24)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16" s="67"/>
      <c r="AJ16" s="67"/>
      <c r="AK16" s="67"/>
      <c r="AL16" s="67" t="str">
        <f>IF(AL11="","",IF(AND(AL11&gt;=$AI24,AL11&lt;=$AJ24)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16" s="67"/>
      <c r="AN16" s="67"/>
      <c r="AO16" s="67"/>
      <c r="AP16" s="67" t="str">
        <f>IF(AP11="","",IF(AND(AP11&gt;=$AI24,AP11&lt;=$AJ24),"Р",IF(NOT(ISERROR(VLOOKUP(AP11,предпр,1,0)=AP11)),"",IF(NOT(ISERROR(VLOOKUP(AP11,выхрабд,1,0)=AP11)),"",IF(OR(WEEKDAY(AP11,2)&gt;5,ISNUMBER(MATCH(AP11,празд,0)),SUMPRODUCT(1*(AP11=допнер))),"В",IF(WEEKDAY(AP11,2)&lt;6,""))))))</f>
        <v/>
      </c>
      <c r="AQ16" s="67"/>
      <c r="AR16" s="67"/>
      <c r="AS16" s="67"/>
      <c r="AT16" s="67" t="str">
        <f>IF(AT11="","",IF(AND(AT11&gt;=$AI24,AT11&lt;=$AJ24),"Р",IF(NOT(ISERROR(VLOOKUP(AT11,предпр,1,0)=AT11)),"",IF(NOT(ISERROR(VLOOKUP(AT11,выхрабд,1,0)=AT11)),"",IF(OR(WEEKDAY(AT11,2)&gt;5,ISNUMBER(MATCH(AT11,празд,0)),SUMPRODUCT(1*(AT11=допнер))),"В",IF(WEEKDAY(AT11,2)&lt;6,""))))))</f>
        <v/>
      </c>
      <c r="AU16" s="67"/>
      <c r="AV16" s="67"/>
      <c r="AW16" s="67"/>
      <c r="AX16" s="67" t="str">
        <f>IF(AX11="","",IF(AND(AX11&gt;=$AI24,AX11&lt;=$AJ24),"Р",IF(NOT(ISERROR(VLOOKUP(AX11,предпр,1,0)=AX11)),"",IF(NOT(ISERROR(VLOOKUP(AX11,выхрабд,1,0)=AX11)),"",IF(OR(WEEKDAY(AX11,2)&gt;5,ISNUMBER(MATCH(AX11,празд,0)),SUMPRODUCT(1*(AX11=допнер))),"В",IF(WEEKDAY(AX11,2)&lt;6,""))))))</f>
        <v/>
      </c>
      <c r="AY16" s="67"/>
      <c r="AZ16" s="67"/>
      <c r="BA16" s="67"/>
      <c r="BB16" s="67" t="str">
        <f>IF(BB11="","",IF(AND(BB11&gt;=$AI24,BB11&lt;=$AJ24),"Р",IF(NOT(ISERROR(VLOOKUP(BB11,предпр,1,0)=BB11)),"",IF(NOT(ISERROR(VLOOKUP(BB11,выхрабд,1,0)=BB11)),"",IF(OR(WEEKDAY(BB11,2)&gt;5,ISNUMBER(MATCH(BB11,празд,0)),SUMPRODUCT(1*(BB11=допнер))),"В",IF(WEEKDAY(BB11,2)&lt;6,""))))))</f>
        <v>В</v>
      </c>
      <c r="BC16" s="67"/>
      <c r="BD16" s="67"/>
      <c r="BE16" s="67"/>
      <c r="BF16" s="67" t="str">
        <f>IF(BF11="","",IF(AND(BF11&gt;=$AI24,BF11&lt;=$AJ24),"Р",IF(NOT(ISERROR(VLOOKUP(BF11,предпр,1,0)=BF11)),"",IF(NOT(ISERROR(VLOOKUP(BF11,выхрабд,1,0)=BF11)),"",IF(OR(WEEKDAY(BF11,2)&gt;5,ISNUMBER(MATCH(BF11,празд,0)),SUMPRODUCT(1*(BF11=допнер))),"В",IF(WEEKDAY(BF11,2)&lt;6,""))))))</f>
        <v>В</v>
      </c>
      <c r="BG16" s="67"/>
      <c r="BH16" s="67"/>
      <c r="BI16" s="67"/>
      <c r="BJ16" s="67" t="str">
        <f>IF(BJ11="","",IF(AND(BJ11&gt;=$AI24,BJ11&lt;=$AJ24)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16" s="67"/>
      <c r="BL16" s="67"/>
      <c r="BM16" s="67"/>
      <c r="BN16" s="67" t="str">
        <f>IF(BN11="","",IF(AND(BN11&gt;=$AI24,BN11&lt;=$AJ24)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16" s="67"/>
      <c r="BP16" s="67"/>
      <c r="BQ16" s="67"/>
      <c r="BR16" s="67" t="str">
        <f>IF(BR11="","",IF(AND(BR11&gt;=$AI24,BR11&lt;=$AJ24),"Р",IF(NOT(ISERROR(VLOOKUP(BR11,предпр,1,0)=BR11)),"",IF(NOT(ISERROR(VLOOKUP(BR11,выхрабд,1,0)=BR11)),"",IF(OR(WEEKDAY(BR11,2)&gt;5,ISNUMBER(MATCH(BR11,празд,0)),SUMPRODUCT(1*(BR11=допнер))),"В",IF(WEEKDAY(BR11,2)&lt;6,""))))))</f>
        <v/>
      </c>
      <c r="BS16" s="67"/>
      <c r="BT16" s="67"/>
      <c r="BU16" s="67"/>
      <c r="BV16" s="67" t="str">
        <f>IF(BV11="","",IF(AND(BV11&gt;=$AI24,BV11&lt;=$AJ24),"Р",IF(NOT(ISERROR(VLOOKUP(BV11,предпр,1,0)=BV11)),"",IF(NOT(ISERROR(VLOOKUP(BV11,выхрабд,1,0)=BV11)),"",IF(OR(WEEKDAY(BV11,2)&gt;5,ISNUMBER(MATCH(BV11,празд,0)),SUMPRODUCT(1*(BV11=допнер))),"В",IF(WEEKDAY(BV11,2)&lt;6,""))))))</f>
        <v/>
      </c>
      <c r="BW16" s="67"/>
      <c r="BX16" s="67"/>
      <c r="BY16" s="67"/>
      <c r="BZ16" s="67" t="str">
        <f>IF(BZ11="","",IF(AND(BZ11&gt;=$AI24,BZ11&lt;=$AJ24),"Р",IF(NOT(ISERROR(VLOOKUP(BZ11,предпр,1,0)=BZ11)),"",IF(NOT(ISERROR(VLOOKUP(BZ11,выхрабд,1,0)=BZ11)),"",IF(OR(WEEKDAY(BZ11,2)&gt;5,ISNUMBER(MATCH(BZ11,празд,0)),SUMPRODUCT(1*(BZ11=допнер))),"В",IF(WEEKDAY(BZ11,2)&lt;6,""))))))</f>
        <v/>
      </c>
      <c r="CA16" s="67"/>
      <c r="CB16" s="67"/>
      <c r="CC16" s="67"/>
      <c r="CD16" s="67" t="str">
        <f>IF(CD11="","",IF(AND(CD11&gt;=$AI24,CD11&lt;=$AJ24),"Р",IF(NOT(ISERROR(VLOOKUP(CD11,предпр,1,0)=CD11)),"",IF(NOT(ISERROR(VLOOKUP(CD11,выхрабд,1,0)=CD11)),"",IF(OR(WEEKDAY(CD11,2)&gt;5,ISNUMBER(MATCH(CD11,празд,0)),SUMPRODUCT(1*(CD11=допнер))),"В",IF(WEEKDAY(CD11,2)&lt;6,""))))))</f>
        <v>В</v>
      </c>
      <c r="CE16" s="67"/>
      <c r="CF16" s="67"/>
      <c r="CG16" s="67"/>
      <c r="CH16" s="67" t="str">
        <f>IF(CH11="","",IF(AND(CH11&gt;=$AI24,CH11&lt;=$AJ24),"Р",IF(NOT(ISERROR(VLOOKUP(CH11,предпр,1,0)=CH11)),"",IF(NOT(ISERROR(VLOOKUP(CH11,выхрабд,1,0)=CH11)),"",IF(OR(WEEKDAY(CH11,2)&gt;5,ISNUMBER(MATCH(CH11,празд,0)),SUMPRODUCT(1*(CH11=допнер))),"В",IF(WEEKDAY(CH11,2)&lt;6,""))))))</f>
        <v>В</v>
      </c>
      <c r="CI16" s="67"/>
      <c r="CJ16" s="67"/>
      <c r="CK16" s="67"/>
      <c r="CL16" s="67" t="str">
        <f>IF(CL11="","",IF(AND(CL11&gt;=$AI24,CL11&lt;=$AJ24),"Р",IF(NOT(ISERROR(VLOOKUP(CL11,предпр,1,0)=CL11)),"",IF(NOT(ISERROR(VLOOKUP(CL11,выхрабд,1,0)=CL11)),"",IF(OR(WEEKDAY(CL11,2)&gt;5,ISNUMBER(MATCH(CL11,празд,0)),SUMPRODUCT(1*(CL11=допнер))),"В",IF(WEEKDAY(CL11,2)&lt;6,""))))))</f>
        <v/>
      </c>
      <c r="CM16" s="67"/>
      <c r="CN16" s="67"/>
      <c r="CO16" s="67"/>
      <c r="CP16" s="137"/>
      <c r="CQ16" s="138"/>
      <c r="CR16" s="138"/>
      <c r="CS16" s="138"/>
      <c r="CT16" s="163"/>
      <c r="CU16" s="163"/>
      <c r="CV16" s="164"/>
      <c r="CW16" s="67" t="str">
        <f>IF(CW11="","",IF(AND(CW11&gt;=$AI24,CW11&lt;=$AJ24),"Р",IF(NOT(ISERROR(VLOOKUP(CW11,предпр,1,0)=CW11)),"",IF(NOT(ISERROR(VLOOKUP(CW11,выхрабд,1,0)=CW11)),"",IF(OR(WEEKDAY(CW11,2)&gt;5,ISNUMBER(MATCH(CW11,празд,0)),SUMPRODUCT(1*(CW11=допнер))),"В",IF(WEEKDAY(CW11,2)&lt;6,""))))))</f>
        <v/>
      </c>
      <c r="CX16" s="67"/>
      <c r="CY16" s="67"/>
      <c r="CZ16" s="67"/>
      <c r="DA16" s="67" t="str">
        <f>IF(DA11="","",IF(AND(DA11&gt;=$AI24,DA11&lt;=$AJ24),"Р",IF(NOT(ISERROR(VLOOKUP(DA11,предпр,1,0)=DA11)),"",IF(NOT(ISERROR(VLOOKUP(DA11,выхрабд,1,0)=DA11)),"",IF(OR(WEEKDAY(DA11,2)&gt;5,ISNUMBER(MATCH(DA11,празд,0)),SUMPRODUCT(1*(DA11=допнер))),"В",IF(WEEKDAY(DA11,2)&lt;6,""))))))</f>
        <v/>
      </c>
      <c r="DB16" s="67"/>
      <c r="DC16" s="67"/>
      <c r="DD16" s="67"/>
      <c r="DE16" s="67" t="str">
        <f>IF(DE11="","",IF(AND(DE11&gt;=$AI24,DE11&lt;=$AJ24),"Р",IF(NOT(ISERROR(VLOOKUP(DE11,предпр,1,0)=DE11)),"",IF(NOT(ISERROR(VLOOKUP(DE11,выхрабд,1,0)=DE11)),"",IF(OR(WEEKDAY(DE11,2)&gt;5,ISNUMBER(MATCH(DE11,празд,0)),SUMPRODUCT(1*(DE11=допнер))),"В",IF(WEEKDAY(DE11,2)&lt;6,""))))))</f>
        <v/>
      </c>
      <c r="DF16" s="67"/>
      <c r="DG16" s="67"/>
      <c r="DH16" s="67"/>
      <c r="DI16" s="67" t="str">
        <f>IF(DI11="","",IF(AND(DI11&gt;=$AI24,DI11&lt;=$AJ24),"Р",IF(NOT(ISERROR(VLOOKUP(DI11,предпр,1,0)=DI11)),"",IF(NOT(ISERROR(VLOOKUP(DI11,выхрабд,1,0)=DI11)),"",IF(OR(WEEKDAY(DI11,2)&gt;5,ISNUMBER(MATCH(DI11,празд,0)),SUMPRODUCT(1*(DI11=допнер))),"В",IF(WEEKDAY(DI11,2)&lt;6,""))))))</f>
        <v/>
      </c>
      <c r="DJ16" s="67"/>
      <c r="DK16" s="67"/>
      <c r="DL16" s="67"/>
      <c r="DM16" s="67" t="str">
        <f>IF(DM11="","",IF(AND(DM11&gt;=$AI24,DM11&lt;=$AJ24),"Р",IF(NOT(ISERROR(VLOOKUP(DM11,предпр,1,0)=DM11)),"",IF(NOT(ISERROR(VLOOKUP(DM11,выхрабд,1,0)=DM11)),"",IF(OR(WEEKDAY(DM11,2)&gt;5,ISNUMBER(MATCH(DM11,празд,0)),SUMPRODUCT(1*(DM11=допнер))),"В",IF(WEEKDAY(DM11,2)&lt;6,""))))))</f>
        <v>В</v>
      </c>
      <c r="DN16" s="67"/>
      <c r="DO16" s="67"/>
      <c r="DP16" s="67"/>
      <c r="DQ16" s="67" t="str">
        <f>IF(DQ11="","",IF(AND(DQ11&gt;=$AI24,DQ11&lt;=$AJ24),"Р",IF(NOT(ISERROR(VLOOKUP(DQ11,предпр,1,0)=DQ11)),"",IF(NOT(ISERROR(VLOOKUP(DQ11,выхрабд,1,0)=DQ11)),"",IF(OR(WEEKDAY(DQ11,2)&gt;5,ISNUMBER(MATCH(DQ11,празд,0)),SUMPRODUCT(1*(DQ11=допнер))),"В",IF(WEEKDAY(DQ11,2)&lt;6,""))))))</f>
        <v>В</v>
      </c>
      <c r="DR16" s="67"/>
      <c r="DS16" s="67"/>
      <c r="DT16" s="67"/>
      <c r="DU16" s="67" t="str">
        <f>IF(DU11="","",IF(AND(DU11&gt;=$AI24,DU11&lt;=$AJ24),"Р",IF(NOT(ISERROR(VLOOKUP(DU11,предпр,1,0)=DU11)),"",IF(NOT(ISERROR(VLOOKUP(DU11,выхрабд,1,0)=DU11)),"",IF(OR(WEEKDAY(DU11,2)&gt;5,ISNUMBER(MATCH(DU11,празд,0)),SUMPRODUCT(1*(DU11=допнер))),"В",IF(WEEKDAY(DU11,2)&lt;6,""))))))</f>
        <v/>
      </c>
      <c r="DV16" s="67"/>
      <c r="DW16" s="67"/>
      <c r="DX16" s="67"/>
      <c r="DY16" s="67" t="str">
        <f>IF(DY11="","",IF(AND(DY11&gt;=$AI24,DY11&lt;=$AJ24)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16" s="67"/>
      <c r="EA16" s="67"/>
      <c r="EB16" s="67"/>
      <c r="EC16" s="67" t="str">
        <f>IF(EC11="","",IF(AND(EC11&gt;=$AI24,EC11&lt;=$AJ24),"Р",IF(NOT(ISERROR(VLOOKUP(EC11,предпр,1,0)=EC11)),"",IF(NOT(ISERROR(VLOOKUP(EC11,выхрабд,1,0)=EC11)),"",IF(OR(WEEKDAY(EC11,2)&gt;5,ISNUMBER(MATCH(EC11,празд,0)),SUMPRODUCT(1*(EC11=допнер))),"В",IF(WEEKDAY(EC11,2)&lt;6,""))))))</f>
        <v/>
      </c>
      <c r="ED16" s="67"/>
      <c r="EE16" s="67"/>
      <c r="EF16" s="67"/>
      <c r="EG16" s="67" t="str">
        <f>IF(EG11="","",IF(AND(EG11&gt;=$AI24,EG11&lt;=$AJ24),"Р",IF(NOT(ISERROR(VLOOKUP(EG11,предпр,1,0)=EG11)),"",IF(NOT(ISERROR(VLOOKUP(EG11,выхрабд,1,0)=EG11)),"",IF(OR(WEEKDAY(EG11,2)&gt;5,ISNUMBER(MATCH(EG11,празд,0)),SUMPRODUCT(1*(EG11=допнер))),"В",IF(WEEKDAY(EG11,2)&lt;6,""))))))</f>
        <v/>
      </c>
      <c r="EH16" s="67"/>
      <c r="EI16" s="67"/>
      <c r="EJ16" s="67"/>
      <c r="EK16" s="67" t="str">
        <f>IF(EK11="","",IF(AND(EK11&gt;=$AI24,EK11&lt;=$AJ24),"Р",IF(NOT(ISERROR(VLOOKUP(EK11,предпр,1,0)=EK11)),"",IF(NOT(ISERROR(VLOOKUP(EK11,выхрабд,1,0)=EK11)),"",IF(OR(WEEKDAY(EK11,2)&gt;5,ISNUMBER(MATCH(EK11,празд,0)),SUMPRODUCT(1*(EK11=допнер))),"В",IF(WEEKDAY(EK11,2)&lt;6,""))))))</f>
        <v/>
      </c>
      <c r="EL16" s="67"/>
      <c r="EM16" s="67"/>
      <c r="EN16" s="67"/>
      <c r="EO16" s="67" t="str">
        <f>IF(EO11="","",IF(AND(EO11&gt;=$AI24,EO11&lt;=$AJ24),"Р",IF(NOT(ISERROR(VLOOKUP(EO11,предпр,1,0)=EO11)),"",IF(NOT(ISERROR(VLOOKUP(EO11,выхрабд,1,0)=EO11)),"",IF(OR(WEEKDAY(EO11,2)&gt;5,ISNUMBER(MATCH(EO11,празд,0)),SUMPRODUCT(1*(EO11=допнер))),"В",IF(WEEKDAY(EO11,2)&lt;6,""))))))</f>
        <v>В</v>
      </c>
      <c r="EP16" s="67"/>
      <c r="EQ16" s="67"/>
      <c r="ER16" s="67"/>
      <c r="ES16" s="67" t="str">
        <f>IF(ES11="","",IF(AND(ES11&gt;=$AI24,ES11&lt;=$AJ24),"Р",IF(NOT(ISERROR(VLOOKUP(ES11,предпр,1,0)=ES11)),"",IF(NOT(ISERROR(VLOOKUP(ES11,выхрабд,1,0)=ES11)),"",IF(OR(WEEKDAY(ES11,2)&gt;5,ISNUMBER(MATCH(ES11,празд,0)),SUMPRODUCT(1*(ES11=допнер))),"В",IF(WEEKDAY(ES11,2)&lt;6,""))))))</f>
        <v>В</v>
      </c>
      <c r="ET16" s="67"/>
      <c r="EU16" s="67"/>
      <c r="EV16" s="67"/>
      <c r="EW16" s="67" t="str">
        <f>IF(EW11="","",IF(AND(EW11&gt;=$AI24,EW11&lt;=$AJ24)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16" s="67"/>
      <c r="EY16" s="67"/>
      <c r="EZ16" s="67"/>
      <c r="FA16" s="67" t="str">
        <f>IF(FA11="","",IF(AND(FA11&gt;=$AI24,FA11&lt;=$AJ24)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16" s="67"/>
      <c r="FC16" s="67"/>
      <c r="FD16" s="67"/>
      <c r="FE16" s="67" t="str">
        <f>IF(FE11="","",IF(AND(FE11&gt;=$AI24,FE11&lt;=$AJ24)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16" s="67"/>
      <c r="FG16" s="67"/>
      <c r="FH16" s="67"/>
      <c r="FI16" s="75"/>
      <c r="FJ16" s="75"/>
      <c r="FK16" s="75"/>
      <c r="FL16" s="75"/>
      <c r="FM16" s="75"/>
      <c r="FN16" s="75"/>
      <c r="FO16" s="76"/>
    </row>
    <row r="17" spans="1:171" s="27" customFormat="1" ht="15" customHeight="1" x14ac:dyDescent="0.2">
      <c r="A17" s="120" t="s">
        <v>31</v>
      </c>
      <c r="B17" s="120"/>
      <c r="C17" s="142">
        <f>'Исходные данные'!C3</f>
        <v>0</v>
      </c>
      <c r="D17" s="142"/>
      <c r="E17" s="142"/>
      <c r="F17" s="142"/>
      <c r="G17" s="142"/>
      <c r="H17" s="142"/>
      <c r="I17" s="142"/>
      <c r="J17" s="142"/>
      <c r="K17" s="142"/>
      <c r="L17" s="143"/>
      <c r="M17" s="147">
        <f>'Исходные данные'!D3</f>
        <v>0</v>
      </c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9"/>
      <c r="Y17" s="141">
        <f>'Исходные данные'!B3</f>
        <v>0</v>
      </c>
      <c r="Z17" s="142"/>
      <c r="AA17" s="142"/>
      <c r="AB17" s="142"/>
      <c r="AC17" s="142"/>
      <c r="AD17" s="142"/>
      <c r="AE17" s="142"/>
      <c r="AF17" s="142"/>
      <c r="AG17" s="143"/>
      <c r="AH17" s="68"/>
      <c r="AI17" s="68"/>
      <c r="AJ17" s="68"/>
      <c r="AK17" s="68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9">
        <f>COUNTIF(AH18:CO18,"О")*1+COUNTIF(AH18:CO18,"Б")*1+COUNTIF(AH18:CO18,"ОР")*1+COUNTIF(AH18:CO18,"П")*1+COUNTIF(AH18:CO18,"НН")*1+COUNTIF(AH18:CO18,"А")*1+COUNTIF(AH18:CO18,"ВУ")*1+COUNTIF(AH18:CO18,"ОУ")*1+COUNTIF(AH18:CO18,"РП")*1+COUNTIF(AH18:CO18,"К")*1</f>
        <v>0</v>
      </c>
      <c r="CQ17" s="79"/>
      <c r="CR17" s="79"/>
      <c r="CS17" s="79"/>
      <c r="CT17" s="79"/>
      <c r="CU17" s="79"/>
      <c r="CV17" s="79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8"/>
      <c r="FI17" s="68">
        <f>SUM((COUNTIF(AH18:CO18,"О")*1+COUNTIF(AH18:CO18,"Б")*1+COUNTIF(AH18:CO18,"ОР")*1+COUNTIF(AH18:CO18,"П")*1+COUNTIF(AH18:CO18,"НН")*1+COUNTIF(AH18:CO18,"А")*1+COUNTIF(AH18:CO18,"ВУ")*1+COUNTIF(AH18:CO18,"ОУ")*1+COUNTIF(AH18:CO18,"РП")*1+COUNTIF(AH18:CO18,"К")*1)+(COUNTIF(CW18:FH18,"О")*1+COUNTIF(CW18:FH18,"Б")*1+COUNTIF(CW18:FH18,"ОР")*1+COUNTIF(CW18:FH18,"П")*1+COUNTIF(CW18:FH18,"НН")*1+COUNTIF(CW18:FH18,"А")*1+COUNTIF(CW18:FH18,"ВУ")*1+COUNTIF(CW18:FH18,"ОУ")*1+COUNTIF(CW18:FH18,"РП")*1+COUNTIF(CW18:FH18,"К")*1))</f>
        <v>0</v>
      </c>
      <c r="FJ17" s="68"/>
      <c r="FK17" s="68"/>
      <c r="FL17" s="68"/>
      <c r="FM17" s="68"/>
      <c r="FN17" s="68"/>
      <c r="FO17" s="69"/>
    </row>
    <row r="18" spans="1:171" s="27" customFormat="1" ht="15" customHeight="1" x14ac:dyDescent="0.2">
      <c r="A18" s="123"/>
      <c r="B18" s="123"/>
      <c r="C18" s="145"/>
      <c r="D18" s="145"/>
      <c r="E18" s="145"/>
      <c r="F18" s="145"/>
      <c r="G18" s="145"/>
      <c r="H18" s="145"/>
      <c r="I18" s="145"/>
      <c r="J18" s="145"/>
      <c r="K18" s="145"/>
      <c r="L18" s="146"/>
      <c r="M18" s="150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2"/>
      <c r="Y18" s="144"/>
      <c r="Z18" s="145"/>
      <c r="AA18" s="145"/>
      <c r="AB18" s="145"/>
      <c r="AC18" s="145"/>
      <c r="AD18" s="145"/>
      <c r="AE18" s="145"/>
      <c r="AF18" s="145"/>
      <c r="AG18" s="146"/>
      <c r="AH18" s="67" t="str">
        <f>IF(AH11="","",IF(AND(AH11&gt;=$AI26,AH11&lt;=$AJ26)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18" s="67"/>
      <c r="AJ18" s="67"/>
      <c r="AK18" s="67"/>
      <c r="AL18" s="67" t="str">
        <f>IF(AL11="","",IF(AND(AL11&gt;=$AI26,AL11&lt;=$AJ26)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18" s="67"/>
      <c r="AN18" s="67"/>
      <c r="AO18" s="67"/>
      <c r="AP18" s="67" t="str">
        <f>IF(AP11="","",IF(AND(AP11&gt;=$AI26,AP11&lt;=$AJ26),"Р",IF(NOT(ISERROR(VLOOKUP(AP11,предпр,1,0)=AP11)),"",IF(NOT(ISERROR(VLOOKUP(AP11,выхрабд,1,0)=AP11)),"",IF(OR(WEEKDAY(AP11,2)&gt;5,ISNUMBER(MATCH(AP11,празд,0)),SUMPRODUCT(1*(AP11=допнер))),"В",IF(WEEKDAY(AP11,2)&lt;6,""))))))</f>
        <v/>
      </c>
      <c r="AQ18" s="67"/>
      <c r="AR18" s="67"/>
      <c r="AS18" s="67"/>
      <c r="AT18" s="67" t="str">
        <f>IF(AT11="","",IF(AND(AT11&gt;=$AI26,AT11&lt;=$AJ26),"Р",IF(NOT(ISERROR(VLOOKUP(AT11,предпр,1,0)=AT11)),"",IF(NOT(ISERROR(VLOOKUP(AT11,выхрабд,1,0)=AT11)),"",IF(OR(WEEKDAY(AT11,2)&gt;5,ISNUMBER(MATCH(AT11,празд,0)),SUMPRODUCT(1*(AT11=допнер))),"В",IF(WEEKDAY(AT11,2)&lt;6,""))))))</f>
        <v/>
      </c>
      <c r="AU18" s="67"/>
      <c r="AV18" s="67"/>
      <c r="AW18" s="67"/>
      <c r="AX18" s="67" t="str">
        <f>IF(AX11="","",IF(AND(AX11&gt;=$AI26,AX11&lt;=$AJ26),"Р",IF(NOT(ISERROR(VLOOKUP(AX11,предпр,1,0)=AX11)),"",IF(NOT(ISERROR(VLOOKUP(AX11,выхрабд,1,0)=AX11)),"",IF(OR(WEEKDAY(AX11,2)&gt;5,ISNUMBER(MATCH(AX11,празд,0)),SUMPRODUCT(1*(AX11=допнер))),"В",IF(WEEKDAY(AX11,2)&lt;6,""))))))</f>
        <v/>
      </c>
      <c r="AY18" s="67"/>
      <c r="AZ18" s="67"/>
      <c r="BA18" s="67"/>
      <c r="BB18" s="67" t="str">
        <f>IF(BB11="","",IF(AND(BB11&gt;=$AI26,BB11&lt;=$AJ26),"Р",IF(NOT(ISERROR(VLOOKUP(BB11,предпр,1,0)=BB11)),"",IF(NOT(ISERROR(VLOOKUP(BB11,выхрабд,1,0)=BB11)),"",IF(OR(WEEKDAY(BB11,2)&gt;5,ISNUMBER(MATCH(BB11,празд,0)),SUMPRODUCT(1*(BB11=допнер))),"В",IF(WEEKDAY(BB11,2)&lt;6,""))))))</f>
        <v>В</v>
      </c>
      <c r="BC18" s="67"/>
      <c r="BD18" s="67"/>
      <c r="BE18" s="67"/>
      <c r="BF18" s="67" t="str">
        <f>IF(BF11="","",IF(AND(BF11&gt;=$AI26,BF11&lt;=$AJ26),"Р",IF(NOT(ISERROR(VLOOKUP(BF11,предпр,1,0)=BF11)),"",IF(NOT(ISERROR(VLOOKUP(BF11,выхрабд,1,0)=BF11)),"",IF(OR(WEEKDAY(BF11,2)&gt;5,ISNUMBER(MATCH(BF11,празд,0)),SUMPRODUCT(1*(BF11=допнер))),"В",IF(WEEKDAY(BF11,2)&lt;6,""))))))</f>
        <v>В</v>
      </c>
      <c r="BG18" s="67"/>
      <c r="BH18" s="67"/>
      <c r="BI18" s="67"/>
      <c r="BJ18" s="67" t="str">
        <f>IF(BJ11="","",IF(AND(BJ11&gt;=$AI26,BJ11&lt;=$AJ26)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18" s="67"/>
      <c r="BL18" s="67"/>
      <c r="BM18" s="67"/>
      <c r="BN18" s="67" t="str">
        <f>IF(BN11="","",IF(AND(BN11&gt;=$AI26,BN11&lt;=$AJ26)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18" s="67"/>
      <c r="BP18" s="67"/>
      <c r="BQ18" s="67"/>
      <c r="BR18" s="67" t="str">
        <f>IF(BR11="","",IF(AND(BR11&gt;=$AI26,BR11&lt;=$AJ26),"Р",IF(NOT(ISERROR(VLOOKUP(BR11,предпр,1,0)=BR11)),"",IF(NOT(ISERROR(VLOOKUP(BR11,выхрабд,1,0)=BR11)),"",IF(OR(WEEKDAY(BR11,2)&gt;5,ISNUMBER(MATCH(BR11,празд,0)),SUMPRODUCT(1*(BR11=допнер))),"В",IF(WEEKDAY(BR11,2)&lt;6,""))))))</f>
        <v/>
      </c>
      <c r="BS18" s="67"/>
      <c r="BT18" s="67"/>
      <c r="BU18" s="67"/>
      <c r="BV18" s="67" t="str">
        <f>IF(BV11="","",IF(AND(BV11&gt;=$AI26,BV11&lt;=$AJ26),"Р",IF(NOT(ISERROR(VLOOKUP(BV11,предпр,1,0)=BV11)),"",IF(NOT(ISERROR(VLOOKUP(BV11,выхрабд,1,0)=BV11)),"",IF(OR(WEEKDAY(BV11,2)&gt;5,ISNUMBER(MATCH(BV11,празд,0)),SUMPRODUCT(1*(BV11=допнер))),"В",IF(WEEKDAY(BV11,2)&lt;6,""))))))</f>
        <v/>
      </c>
      <c r="BW18" s="67"/>
      <c r="BX18" s="67"/>
      <c r="BY18" s="67"/>
      <c r="BZ18" s="67" t="str">
        <f>IF(BZ11="","",IF(AND(BZ11&gt;=$AI26,BZ11&lt;=$AJ26),"Р",IF(NOT(ISERROR(VLOOKUP(BZ11,предпр,1,0)=BZ11)),"",IF(NOT(ISERROR(VLOOKUP(BZ11,выхрабд,1,0)=BZ11)),"",IF(OR(WEEKDAY(BZ11,2)&gt;5,ISNUMBER(MATCH(BZ11,празд,0)),SUMPRODUCT(1*(BZ11=допнер))),"В",IF(WEEKDAY(BZ11,2)&lt;6,""))))))</f>
        <v/>
      </c>
      <c r="CA18" s="67"/>
      <c r="CB18" s="67"/>
      <c r="CC18" s="67"/>
      <c r="CD18" s="67" t="str">
        <f>IF(CD11="","",IF(AND(CD11&gt;=$AI26,CD11&lt;=$AJ26),"Р",IF(NOT(ISERROR(VLOOKUP(CD11,предпр,1,0)=CD11)),"",IF(NOT(ISERROR(VLOOKUP(CD11,выхрабд,1,0)=CD11)),"",IF(OR(WEEKDAY(CD11,2)&gt;5,ISNUMBER(MATCH(CD11,празд,0)),SUMPRODUCT(1*(CD11=допнер))),"В",IF(WEEKDAY(CD11,2)&lt;6,""))))))</f>
        <v>В</v>
      </c>
      <c r="CE18" s="67"/>
      <c r="CF18" s="67"/>
      <c r="CG18" s="67"/>
      <c r="CH18" s="67" t="str">
        <f>IF(CH11="","",IF(AND(CH11&gt;=$AI26,CH11&lt;=$AJ26),"Р",IF(NOT(ISERROR(VLOOKUP(CH11,предпр,1,0)=CH11)),"",IF(NOT(ISERROR(VLOOKUP(CH11,выхрабд,1,0)=CH11)),"",IF(OR(WEEKDAY(CH11,2)&gt;5,ISNUMBER(MATCH(CH11,празд,0)),SUMPRODUCT(1*(CH11=допнер))),"В",IF(WEEKDAY(CH11,2)&lt;6,""))))))</f>
        <v>В</v>
      </c>
      <c r="CI18" s="67"/>
      <c r="CJ18" s="67"/>
      <c r="CK18" s="67"/>
      <c r="CL18" s="67" t="str">
        <f>IF(CL11="","",IF(AND(CL11&gt;=$AI26,CL11&lt;=$AJ26),"Р",IF(NOT(ISERROR(VLOOKUP(CL11,предпр,1,0)=CL11)),"",IF(NOT(ISERROR(VLOOKUP(CL11,выхрабд,1,0)=CL11)),"",IF(OR(WEEKDAY(CL11,2)&gt;5,ISNUMBER(MATCH(CL11,празд,0)),SUMPRODUCT(1*(CL11=допнер))),"В",IF(WEEKDAY(CL11,2)&lt;6,""))))))</f>
        <v/>
      </c>
      <c r="CM18" s="67"/>
      <c r="CN18" s="67"/>
      <c r="CO18" s="67"/>
      <c r="CP18" s="79">
        <f>SUM(AH17:CO17)</f>
        <v>0</v>
      </c>
      <c r="CQ18" s="79"/>
      <c r="CR18" s="79"/>
      <c r="CS18" s="79"/>
      <c r="CT18" s="79"/>
      <c r="CU18" s="79"/>
      <c r="CV18" s="79"/>
      <c r="CW18" s="67" t="str">
        <f>IF(CW11="","",IF(AND(CW11&gt;=$AI26,CW11&lt;=$AJ26),"Р",IF(NOT(ISERROR(VLOOKUP(CW11,предпр,1,0)=CW11)),"",IF(NOT(ISERROR(VLOOKUP(CW11,выхрабд,1,0)=CW11)),"",IF(OR(WEEKDAY(CW11,2)&gt;5,ISNUMBER(MATCH(CW11,празд,0)),SUMPRODUCT(1*(CW11=допнер))),"В",IF(WEEKDAY(CW11,2)&lt;6,""))))))</f>
        <v/>
      </c>
      <c r="CX18" s="67"/>
      <c r="CY18" s="67"/>
      <c r="CZ18" s="67"/>
      <c r="DA18" s="67" t="str">
        <f>IF(DA11="","",IF(AND(DA11&gt;=$AI26,DA11&lt;=$AJ26),"Р",IF(NOT(ISERROR(VLOOKUP(DA11,предпр,1,0)=DA11)),"",IF(NOT(ISERROR(VLOOKUP(DA11,выхрабд,1,0)=DA11)),"",IF(OR(WEEKDAY(DA11,2)&gt;5,ISNUMBER(MATCH(DA11,празд,0)),SUMPRODUCT(1*(DA11=допнер))),"В",IF(WEEKDAY(DA11,2)&lt;6,""))))))</f>
        <v/>
      </c>
      <c r="DB18" s="67"/>
      <c r="DC18" s="67"/>
      <c r="DD18" s="67"/>
      <c r="DE18" s="67" t="str">
        <f>IF(DE11="","",IF(AND(DE11&gt;=$AI26,DE11&lt;=$AJ26),"Р",IF(NOT(ISERROR(VLOOKUP(DE11,предпр,1,0)=DE11)),"",IF(NOT(ISERROR(VLOOKUP(DE11,выхрабд,1,0)=DE11)),"",IF(OR(WEEKDAY(DE11,2)&gt;5,ISNUMBER(MATCH(DE11,празд,0)),SUMPRODUCT(1*(DE11=допнер))),"В",IF(WEEKDAY(DE11,2)&lt;6,""))))))</f>
        <v/>
      </c>
      <c r="DF18" s="67"/>
      <c r="DG18" s="67"/>
      <c r="DH18" s="67"/>
      <c r="DI18" s="67" t="str">
        <f>IF(DI11="","",IF(AND(DI11&gt;=$AI26,DI11&lt;=$AJ26),"Р",IF(NOT(ISERROR(VLOOKUP(DI11,предпр,1,0)=DI11)),"",IF(NOT(ISERROR(VLOOKUP(DI11,выхрабд,1,0)=DI11)),"",IF(OR(WEEKDAY(DI11,2)&gt;5,ISNUMBER(MATCH(DI11,празд,0)),SUMPRODUCT(1*(DI11=допнер))),"В",IF(WEEKDAY(DI11,2)&lt;6,""))))))</f>
        <v/>
      </c>
      <c r="DJ18" s="67"/>
      <c r="DK18" s="67"/>
      <c r="DL18" s="67"/>
      <c r="DM18" s="67" t="str">
        <f>IF(DM11="","",IF(AND(DM11&gt;=$AI26,DM11&lt;=$AJ26),"Р",IF(NOT(ISERROR(VLOOKUP(DM11,предпр,1,0)=DM11)),"",IF(NOT(ISERROR(VLOOKUP(DM11,выхрабд,1,0)=DM11)),"",IF(OR(WEEKDAY(DM11,2)&gt;5,ISNUMBER(MATCH(DM11,празд,0)),SUMPRODUCT(1*(DM11=допнер))),"В",IF(WEEKDAY(DM11,2)&lt;6,""))))))</f>
        <v>В</v>
      </c>
      <c r="DN18" s="67"/>
      <c r="DO18" s="67"/>
      <c r="DP18" s="67"/>
      <c r="DQ18" s="67" t="str">
        <f>IF(DQ11="","",IF(AND(DQ11&gt;=$AI26,DQ11&lt;=$AJ26),"Р",IF(NOT(ISERROR(VLOOKUP(DQ11,предпр,1,0)=DQ11)),"",IF(NOT(ISERROR(VLOOKUP(DQ11,выхрабд,1,0)=DQ11)),"",IF(OR(WEEKDAY(DQ11,2)&gt;5,ISNUMBER(MATCH(DQ11,празд,0)),SUMPRODUCT(1*(DQ11=допнер))),"В",IF(WEEKDAY(DQ11,2)&lt;6,""))))))</f>
        <v>В</v>
      </c>
      <c r="DR18" s="67"/>
      <c r="DS18" s="67"/>
      <c r="DT18" s="67"/>
      <c r="DU18" s="67" t="str">
        <f>IF(DU11="","",IF(AND(DU11&gt;=$AI26,DU11&lt;=$AJ26),"Р",IF(NOT(ISERROR(VLOOKUP(DU11,предпр,1,0)=DU11)),"",IF(NOT(ISERROR(VLOOKUP(DU11,выхрабд,1,0)=DU11)),"",IF(OR(WEEKDAY(DU11,2)&gt;5,ISNUMBER(MATCH(DU11,празд,0)),SUMPRODUCT(1*(DU11=допнер))),"В",IF(WEEKDAY(DU11,2)&lt;6,""))))))</f>
        <v/>
      </c>
      <c r="DV18" s="67"/>
      <c r="DW18" s="67"/>
      <c r="DX18" s="67"/>
      <c r="DY18" s="67" t="str">
        <f>IF(DY11="","",IF(AND(DY11&gt;=$AI26,DY11&lt;=$AJ26)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18" s="67"/>
      <c r="EA18" s="67"/>
      <c r="EB18" s="67"/>
      <c r="EC18" s="67" t="str">
        <f>IF(EC11="","",IF(AND(EC11&gt;=$AI26,EC11&lt;=$AJ26),"Р",IF(NOT(ISERROR(VLOOKUP(EC11,предпр,1,0)=EC11)),"",IF(NOT(ISERROR(VLOOKUP(EC11,выхрабд,1,0)=EC11)),"",IF(OR(WEEKDAY(EC11,2)&gt;5,ISNUMBER(MATCH(EC11,празд,0)),SUMPRODUCT(1*(EC11=допнер))),"В",IF(WEEKDAY(EC11,2)&lt;6,""))))))</f>
        <v/>
      </c>
      <c r="ED18" s="67"/>
      <c r="EE18" s="67"/>
      <c r="EF18" s="67"/>
      <c r="EG18" s="67" t="str">
        <f>IF(EG11="","",IF(AND(EG11&gt;=$AI26,EG11&lt;=$AJ26),"Р",IF(NOT(ISERROR(VLOOKUP(EG11,предпр,1,0)=EG11)),"",IF(NOT(ISERROR(VLOOKUP(EG11,выхрабд,1,0)=EG11)),"",IF(OR(WEEKDAY(EG11,2)&gt;5,ISNUMBER(MATCH(EG11,празд,0)),SUMPRODUCT(1*(EG11=допнер))),"В",IF(WEEKDAY(EG11,2)&lt;6,""))))))</f>
        <v/>
      </c>
      <c r="EH18" s="67"/>
      <c r="EI18" s="67"/>
      <c r="EJ18" s="67"/>
      <c r="EK18" s="67" t="str">
        <f>IF(EK11="","",IF(AND(EK11&gt;=$AI26,EK11&lt;=$AJ26),"Р",IF(NOT(ISERROR(VLOOKUP(EK11,предпр,1,0)=EK11)),"",IF(NOT(ISERROR(VLOOKUP(EK11,выхрабд,1,0)=EK11)),"",IF(OR(WEEKDAY(EK11,2)&gt;5,ISNUMBER(MATCH(EK11,празд,0)),SUMPRODUCT(1*(EK11=допнер))),"В",IF(WEEKDAY(EK11,2)&lt;6,""))))))</f>
        <v/>
      </c>
      <c r="EL18" s="67"/>
      <c r="EM18" s="67"/>
      <c r="EN18" s="67"/>
      <c r="EO18" s="67" t="str">
        <f>IF(EO11="","",IF(AND(EO11&gt;=$AI26,EO11&lt;=$AJ26),"Р",IF(NOT(ISERROR(VLOOKUP(EO11,предпр,1,0)=EO11)),"",IF(NOT(ISERROR(VLOOKUP(EO11,выхрабд,1,0)=EO11)),"",IF(OR(WEEKDAY(EO11,2)&gt;5,ISNUMBER(MATCH(EO11,празд,0)),SUMPRODUCT(1*(EO11=допнер))),"В",IF(WEEKDAY(EO11,2)&lt;6,""))))))</f>
        <v>В</v>
      </c>
      <c r="EP18" s="67"/>
      <c r="EQ18" s="67"/>
      <c r="ER18" s="67"/>
      <c r="ES18" s="67" t="str">
        <f>IF(ES11="","",IF(AND(ES11&gt;=$AI26,ES11&lt;=$AJ26),"Р",IF(NOT(ISERROR(VLOOKUP(ES11,предпр,1,0)=ES11)),"",IF(NOT(ISERROR(VLOOKUP(ES11,выхрабд,1,0)=ES11)),"",IF(OR(WEEKDAY(ES11,2)&gt;5,ISNUMBER(MATCH(ES11,празд,0)),SUMPRODUCT(1*(ES11=допнер))),"В",IF(WEEKDAY(ES11,2)&lt;6,""))))))</f>
        <v>В</v>
      </c>
      <c r="ET18" s="67"/>
      <c r="EU18" s="67"/>
      <c r="EV18" s="67"/>
      <c r="EW18" s="67" t="str">
        <f>IF(EW11="","",IF(AND(EW11&gt;=$AI26,EW11&lt;=$AJ26)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18" s="67"/>
      <c r="EY18" s="67"/>
      <c r="EZ18" s="67"/>
      <c r="FA18" s="67" t="str">
        <f>IF(FA11="","",IF(AND(FA11&gt;=$AI26,FA11&lt;=$AJ26)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18" s="67"/>
      <c r="FC18" s="67"/>
      <c r="FD18" s="67"/>
      <c r="FE18" s="67" t="str">
        <f>IF(FE11="","",IF(AND(FE11&gt;=$AI26,FE11&lt;=$AJ26)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18" s="67"/>
      <c r="FG18" s="67"/>
      <c r="FH18" s="67"/>
      <c r="FI18" s="75"/>
      <c r="FJ18" s="75"/>
      <c r="FK18" s="75"/>
      <c r="FL18" s="75"/>
      <c r="FM18" s="75"/>
      <c r="FN18" s="75"/>
      <c r="FO18" s="76"/>
    </row>
    <row r="19" spans="1:171" s="27" customFormat="1" ht="15" customHeight="1" x14ac:dyDescent="0.2">
      <c r="A19" s="120" t="s">
        <v>32</v>
      </c>
      <c r="B19" s="120"/>
      <c r="C19" s="142">
        <f>'Исходные данные'!C5</f>
        <v>0</v>
      </c>
      <c r="D19" s="142"/>
      <c r="E19" s="142"/>
      <c r="F19" s="142"/>
      <c r="G19" s="142"/>
      <c r="H19" s="142"/>
      <c r="I19" s="142"/>
      <c r="J19" s="142"/>
      <c r="K19" s="142"/>
      <c r="L19" s="143"/>
      <c r="M19" s="147">
        <f>'Исходные данные'!D5</f>
        <v>0</v>
      </c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9"/>
      <c r="Y19" s="141">
        <f>'Исходные данные'!B5</f>
        <v>0</v>
      </c>
      <c r="Z19" s="142"/>
      <c r="AA19" s="142"/>
      <c r="AB19" s="142"/>
      <c r="AC19" s="142"/>
      <c r="AD19" s="142"/>
      <c r="AE19" s="142"/>
      <c r="AF19" s="142"/>
      <c r="AG19" s="143"/>
      <c r="AH19" s="68"/>
      <c r="AI19" s="68"/>
      <c r="AJ19" s="68"/>
      <c r="AK19" s="68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9">
        <f>COUNTIF(AH20:CO20,"О")*1+COUNTIF(AH20:CO20,"Б")*1+COUNTIF(AH20:CO20,"ОР")*1+COUNTIF(AH20:CO20,"П")*1+COUNTIF(AH20:CO20,"НН")*1+COUNTIF(AH20:CO20,"А")*1+COUNTIF(AH20:CO20,"ВУ")*1+COUNTIF(AH20:CO20,"ОУ")*1+COUNTIF(AH20:CO20,"РП")*1+COUNTIF(AH20:CO20,"К")*1</f>
        <v>0</v>
      </c>
      <c r="CQ19" s="79"/>
      <c r="CR19" s="79"/>
      <c r="CS19" s="79"/>
      <c r="CT19" s="79"/>
      <c r="CU19" s="79"/>
      <c r="CV19" s="79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8"/>
      <c r="FI19" s="68">
        <f>SUM((COUNTIF(AH20:CO20,"О")*1+COUNTIF(AH20:CO20,"Б")*1+COUNTIF(AH20:CO20,"ОР")*1+COUNTIF(AH20:CO20,"П")*1+COUNTIF(AH20:CO20,"НН")*1+COUNTIF(AH20:CO20,"А")*1+COUNTIF(AH20:CO20,"ВУ")*1+COUNTIF(AH20:CO20,"ОУ")*1+COUNTIF(AH20:CO20,"РП")*1+COUNTIF(AH20:CO20,"К")*1)+(COUNTIF(CW20:FH20,"О")*1+COUNTIF(CW20:FH20,"Б")*1+COUNTIF(CW20:FH20,"ОР")*1+COUNTIF(CW20:FH20,"П")*1+COUNTIF(CW20:FH20,"НН")*1+COUNTIF(CW20:FH20,"А")*1+COUNTIF(CW20:FH20,"ВУ")*1+COUNTIF(CW20:FH20,"ОУ")*1+COUNTIF(CW20:FH20,"РП")*1+COUNTIF(CW20:FH20,"К")*1))</f>
        <v>0</v>
      </c>
      <c r="FJ19" s="68"/>
      <c r="FK19" s="68"/>
      <c r="FL19" s="68"/>
      <c r="FM19" s="68"/>
      <c r="FN19" s="68"/>
      <c r="FO19" s="69"/>
    </row>
    <row r="20" spans="1:171" s="27" customFormat="1" ht="15" customHeight="1" x14ac:dyDescent="0.2">
      <c r="A20" s="123"/>
      <c r="B20" s="123"/>
      <c r="C20" s="145"/>
      <c r="D20" s="145"/>
      <c r="E20" s="145"/>
      <c r="F20" s="145"/>
      <c r="G20" s="145"/>
      <c r="H20" s="145"/>
      <c r="I20" s="145"/>
      <c r="J20" s="145"/>
      <c r="K20" s="145"/>
      <c r="L20" s="146"/>
      <c r="M20" s="150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2"/>
      <c r="Y20" s="144"/>
      <c r="Z20" s="145"/>
      <c r="AA20" s="145"/>
      <c r="AB20" s="145"/>
      <c r="AC20" s="145"/>
      <c r="AD20" s="145"/>
      <c r="AE20" s="145"/>
      <c r="AF20" s="145"/>
      <c r="AG20" s="146"/>
      <c r="AH20" s="67" t="str">
        <f>IF(AH11="","",IF(AND(AH11&gt;=$AI28,AH11&lt;=$AJ28)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20" s="67"/>
      <c r="AJ20" s="67"/>
      <c r="AK20" s="67"/>
      <c r="AL20" s="67" t="str">
        <f>IF(AL11="","",IF(AND(AL11&gt;=$AI28,AL11&lt;=$AJ28)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20" s="67"/>
      <c r="AN20" s="67"/>
      <c r="AO20" s="67"/>
      <c r="AP20" s="67" t="str">
        <f>IF(AP11="","",IF(AND(AP11&gt;=$AI28,AP11&lt;=$AJ28),"Р",IF(NOT(ISERROR(VLOOKUP(AP11,предпр,1,0)=AP11)),"",IF(NOT(ISERROR(VLOOKUP(AP11,выхрабд,1,0)=AP11)),"",IF(OR(WEEKDAY(AP11,2)&gt;5,ISNUMBER(MATCH(AP11,празд,0)),SUMPRODUCT(1*(AP11=допнер))),"В",IF(WEEKDAY(AP11,2)&lt;6,""))))))</f>
        <v/>
      </c>
      <c r="AQ20" s="67"/>
      <c r="AR20" s="67"/>
      <c r="AS20" s="67"/>
      <c r="AT20" s="67" t="str">
        <f>IF(AT11="","",IF(AND(AT11&gt;=$AI28,AT11&lt;=$AJ28),"Р",IF(NOT(ISERROR(VLOOKUP(AT11,предпр,1,0)=AT11)),"",IF(NOT(ISERROR(VLOOKUP(AT11,выхрабд,1,0)=AT11)),"",IF(OR(WEEKDAY(AT11,2)&gt;5,ISNUMBER(MATCH(AT11,празд,0)),SUMPRODUCT(1*(AT11=допнер))),"В",IF(WEEKDAY(AT11,2)&lt;6,""))))))</f>
        <v/>
      </c>
      <c r="AU20" s="67"/>
      <c r="AV20" s="67"/>
      <c r="AW20" s="67"/>
      <c r="AX20" s="67" t="str">
        <f>IF(AX11="","",IF(AND(AX11&gt;=$AI28,AX11&lt;=$AJ28),"Р",IF(NOT(ISERROR(VLOOKUP(AX11,предпр,1,0)=AX11)),"",IF(NOT(ISERROR(VLOOKUP(AX11,выхрабд,1,0)=AX11)),"",IF(OR(WEEKDAY(AX11,2)&gt;5,ISNUMBER(MATCH(AX11,празд,0)),SUMPRODUCT(1*(AX11=допнер))),"В",IF(WEEKDAY(AX11,2)&lt;6,""))))))</f>
        <v/>
      </c>
      <c r="AY20" s="67"/>
      <c r="AZ20" s="67"/>
      <c r="BA20" s="67"/>
      <c r="BB20" s="67" t="str">
        <f>IF(BB11="","",IF(AND(BB11&gt;=$AI28,BB11&lt;=$AJ28),"Р",IF(NOT(ISERROR(VLOOKUP(BB11,предпр,1,0)=BB11)),"",IF(NOT(ISERROR(VLOOKUP(BB11,выхрабд,1,0)=BB11)),"",IF(OR(WEEKDAY(BB11,2)&gt;5,ISNUMBER(MATCH(BB11,празд,0)),SUMPRODUCT(1*(BB11=допнер))),"В",IF(WEEKDAY(BB11,2)&lt;6,""))))))</f>
        <v>В</v>
      </c>
      <c r="BC20" s="67"/>
      <c r="BD20" s="67"/>
      <c r="BE20" s="67"/>
      <c r="BF20" s="67" t="str">
        <f>IF(BF11="","",IF(AND(BF11&gt;=$AI28,BF11&lt;=$AJ28),"Р",IF(NOT(ISERROR(VLOOKUP(BF11,предпр,1,0)=BF11)),"",IF(NOT(ISERROR(VLOOKUP(BF11,выхрабд,1,0)=BF11)),"",IF(OR(WEEKDAY(BF11,2)&gt;5,ISNUMBER(MATCH(BF11,празд,0)),SUMPRODUCT(1*(BF11=допнер))),"В",IF(WEEKDAY(BF11,2)&lt;6,""))))))</f>
        <v>В</v>
      </c>
      <c r="BG20" s="67"/>
      <c r="BH20" s="67"/>
      <c r="BI20" s="67"/>
      <c r="BJ20" s="67" t="str">
        <f>IF(BJ11="","",IF(AND(BJ11&gt;=$AI28,BJ11&lt;=$AJ28)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20" s="67"/>
      <c r="BL20" s="67"/>
      <c r="BM20" s="67"/>
      <c r="BN20" s="67" t="str">
        <f>IF(BN11="","",IF(AND(BN11&gt;=$AI28,BN11&lt;=$AJ28)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20" s="67"/>
      <c r="BP20" s="67"/>
      <c r="BQ20" s="67"/>
      <c r="BR20" s="67" t="str">
        <f>IF(BR11="","",IF(AND(BR11&gt;=$AI28,BR11&lt;=$AJ28),"Р",IF(NOT(ISERROR(VLOOKUP(BR11,предпр,1,0)=BR11)),"",IF(NOT(ISERROR(VLOOKUP(BR11,выхрабд,1,0)=BR11)),"",IF(OR(WEEKDAY(BR11,2)&gt;5,ISNUMBER(MATCH(BR11,празд,0)),SUMPRODUCT(1*(BR11=допнер))),"В",IF(WEEKDAY(BR11,2)&lt;6,""))))))</f>
        <v/>
      </c>
      <c r="BS20" s="67"/>
      <c r="BT20" s="67"/>
      <c r="BU20" s="67"/>
      <c r="BV20" s="67" t="str">
        <f>IF(BV11="","",IF(AND(BV11&gt;=$AI28,BV11&lt;=$AJ28),"Р",IF(NOT(ISERROR(VLOOKUP(BV11,предпр,1,0)=BV11)),"",IF(NOT(ISERROR(VLOOKUP(BV11,выхрабд,1,0)=BV11)),"",IF(OR(WEEKDAY(BV11,2)&gt;5,ISNUMBER(MATCH(BV11,празд,0)),SUMPRODUCT(1*(BV11=допнер))),"В",IF(WEEKDAY(BV11,2)&lt;6,""))))))</f>
        <v/>
      </c>
      <c r="BW20" s="67"/>
      <c r="BX20" s="67"/>
      <c r="BY20" s="67"/>
      <c r="BZ20" s="67" t="str">
        <f>IF(BZ11="","",IF(AND(BZ11&gt;=$AI28,BZ11&lt;=$AJ28),"Р",IF(NOT(ISERROR(VLOOKUP(BZ11,предпр,1,0)=BZ11)),"",IF(NOT(ISERROR(VLOOKUP(BZ11,выхрабд,1,0)=BZ11)),"",IF(OR(WEEKDAY(BZ11,2)&gt;5,ISNUMBER(MATCH(BZ11,празд,0)),SUMPRODUCT(1*(BZ11=допнер))),"В",IF(WEEKDAY(BZ11,2)&lt;6,""))))))</f>
        <v/>
      </c>
      <c r="CA20" s="67"/>
      <c r="CB20" s="67"/>
      <c r="CC20" s="67"/>
      <c r="CD20" s="67" t="str">
        <f>IF(CD11="","",IF(AND(CD11&gt;=$AI28,CD11&lt;=$AJ28),"Р",IF(NOT(ISERROR(VLOOKUP(CD11,предпр,1,0)=CD11)),"",IF(NOT(ISERROR(VLOOKUP(CD11,выхрабд,1,0)=CD11)),"",IF(OR(WEEKDAY(CD11,2)&gt;5,ISNUMBER(MATCH(CD11,празд,0)),SUMPRODUCT(1*(CD11=допнер))),"В",IF(WEEKDAY(CD11,2)&lt;6,""))))))</f>
        <v>В</v>
      </c>
      <c r="CE20" s="67"/>
      <c r="CF20" s="67"/>
      <c r="CG20" s="67"/>
      <c r="CH20" s="67" t="str">
        <f>IF(CH11="","",IF(AND(CH11&gt;=$AI28,CH11&lt;=$AJ28),"Р",IF(NOT(ISERROR(VLOOKUP(CH11,предпр,1,0)=CH11)),"",IF(NOT(ISERROR(VLOOKUP(CH11,выхрабд,1,0)=CH11)),"",IF(OR(WEEKDAY(CH11,2)&gt;5,ISNUMBER(MATCH(CH11,празд,0)),SUMPRODUCT(1*(CH11=допнер))),"В",IF(WEEKDAY(CH11,2)&lt;6,""))))))</f>
        <v>В</v>
      </c>
      <c r="CI20" s="67"/>
      <c r="CJ20" s="67"/>
      <c r="CK20" s="67"/>
      <c r="CL20" s="67" t="str">
        <f>IF(CL11="","",IF(AND(CL11&gt;=$AI28,CL11&lt;=$AJ28),"Р",IF(NOT(ISERROR(VLOOKUP(CL11,предпр,1,0)=CL11)),"",IF(NOT(ISERROR(VLOOKUP(CL11,выхрабд,1,0)=CL11)),"",IF(OR(WEEKDAY(CL11,2)&gt;5,ISNUMBER(MATCH(CL11,празд,0)),SUMPRODUCT(1*(CL11=допнер))),"В",IF(WEEKDAY(CL11,2)&lt;6,""))))))</f>
        <v/>
      </c>
      <c r="CM20" s="67"/>
      <c r="CN20" s="67"/>
      <c r="CO20" s="67"/>
      <c r="CP20" s="79">
        <f>SUM(AH19:CO19)</f>
        <v>0</v>
      </c>
      <c r="CQ20" s="79"/>
      <c r="CR20" s="79"/>
      <c r="CS20" s="79"/>
      <c r="CT20" s="79"/>
      <c r="CU20" s="79"/>
      <c r="CV20" s="79"/>
      <c r="CW20" s="67" t="str">
        <f>IF(CW11="","",IF(AND(CW11&gt;=$AI28,CW11&lt;=$AJ28),"Р",IF(NOT(ISERROR(VLOOKUP(CW11,предпр,1,0)=CW11)),"",IF(NOT(ISERROR(VLOOKUP(CW11,выхрабд,1,0)=CW11)),"",IF(OR(WEEKDAY(CW11,2)&gt;5,ISNUMBER(MATCH(CW11,празд,0)),SUMPRODUCT(1*(CW11=допнер))),"В",IF(WEEKDAY(CW11,2)&lt;6,""))))))</f>
        <v/>
      </c>
      <c r="CX20" s="67"/>
      <c r="CY20" s="67"/>
      <c r="CZ20" s="67"/>
      <c r="DA20" s="67" t="str">
        <f>IF(DA11="","",IF(AND(DA11&gt;=$AI28,DA11&lt;=$AJ28),"Р",IF(NOT(ISERROR(VLOOKUP(DA11,предпр,1,0)=DA11)),"",IF(NOT(ISERROR(VLOOKUP(DA11,выхрабд,1,0)=DA11)),"",IF(OR(WEEKDAY(DA11,2)&gt;5,ISNUMBER(MATCH(DA11,празд,0)),SUMPRODUCT(1*(DA11=допнер))),"В",IF(WEEKDAY(DA11,2)&lt;6,""))))))</f>
        <v/>
      </c>
      <c r="DB20" s="67"/>
      <c r="DC20" s="67"/>
      <c r="DD20" s="67"/>
      <c r="DE20" s="67" t="str">
        <f>IF(DE11="","",IF(AND(DE11&gt;=$AI28,DE11&lt;=$AJ28),"Р",IF(NOT(ISERROR(VLOOKUP(DE11,предпр,1,0)=DE11)),"",IF(NOT(ISERROR(VLOOKUP(DE11,выхрабд,1,0)=DE11)),"",IF(OR(WEEKDAY(DE11,2)&gt;5,ISNUMBER(MATCH(DE11,празд,0)),SUMPRODUCT(1*(DE11=допнер))),"В",IF(WEEKDAY(DE11,2)&lt;6,""))))))</f>
        <v/>
      </c>
      <c r="DF20" s="67"/>
      <c r="DG20" s="67"/>
      <c r="DH20" s="67"/>
      <c r="DI20" s="67" t="str">
        <f>IF(DI11="","",IF(AND(DI11&gt;=$AI28,DI11&lt;=$AJ28),"Р",IF(NOT(ISERROR(VLOOKUP(DI11,предпр,1,0)=DI11)),"",IF(NOT(ISERROR(VLOOKUP(DI11,выхрабд,1,0)=DI11)),"",IF(OR(WEEKDAY(DI11,2)&gt;5,ISNUMBER(MATCH(DI11,празд,0)),SUMPRODUCT(1*(DI11=допнер))),"В",IF(WEEKDAY(DI11,2)&lt;6,""))))))</f>
        <v/>
      </c>
      <c r="DJ20" s="67"/>
      <c r="DK20" s="67"/>
      <c r="DL20" s="67"/>
      <c r="DM20" s="67" t="str">
        <f>IF(DM11="","",IF(AND(DM11&gt;=$AI28,DM11&lt;=$AJ28),"Р",IF(NOT(ISERROR(VLOOKUP(DM11,предпр,1,0)=DM11)),"",IF(NOT(ISERROR(VLOOKUP(DM11,выхрабд,1,0)=DM11)),"",IF(OR(WEEKDAY(DM11,2)&gt;5,ISNUMBER(MATCH(DM11,празд,0)),SUMPRODUCT(1*(DM11=допнер))),"В",IF(WEEKDAY(DM11,2)&lt;6,""))))))</f>
        <v>В</v>
      </c>
      <c r="DN20" s="67"/>
      <c r="DO20" s="67"/>
      <c r="DP20" s="67"/>
      <c r="DQ20" s="67" t="str">
        <f>IF(DQ11="","",IF(AND(DQ11&gt;=$AI28,DQ11&lt;=$AJ28),"Р",IF(NOT(ISERROR(VLOOKUP(DQ11,предпр,1,0)=DQ11)),"",IF(NOT(ISERROR(VLOOKUP(DQ11,выхрабд,1,0)=DQ11)),"",IF(OR(WEEKDAY(DQ11,2)&gt;5,ISNUMBER(MATCH(DQ11,празд,0)),SUMPRODUCT(1*(DQ11=допнер))),"В",IF(WEEKDAY(DQ11,2)&lt;6,""))))))</f>
        <v>В</v>
      </c>
      <c r="DR20" s="67"/>
      <c r="DS20" s="67"/>
      <c r="DT20" s="67"/>
      <c r="DU20" s="67" t="str">
        <f>IF(DU11="","",IF(AND(DU11&gt;=$AI28,DU11&lt;=$AJ28),"Р",IF(NOT(ISERROR(VLOOKUP(DU11,предпр,1,0)=DU11)),"",IF(NOT(ISERROR(VLOOKUP(DU11,выхрабд,1,0)=DU11)),"",IF(OR(WEEKDAY(DU11,2)&gt;5,ISNUMBER(MATCH(DU11,празд,0)),SUMPRODUCT(1*(DU11=допнер))),"В",IF(WEEKDAY(DU11,2)&lt;6,""))))))</f>
        <v/>
      </c>
      <c r="DV20" s="67"/>
      <c r="DW20" s="67"/>
      <c r="DX20" s="67"/>
      <c r="DY20" s="67" t="str">
        <f>IF(DY11="","",IF(AND(DY11&gt;=$AI28,DY11&lt;=$AJ28)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20" s="67"/>
      <c r="EA20" s="67"/>
      <c r="EB20" s="67"/>
      <c r="EC20" s="67" t="str">
        <f>IF(EC11="","",IF(AND(EC11&gt;=$AI28,EC11&lt;=$AJ28),"Р",IF(NOT(ISERROR(VLOOKUP(EC11,предпр,1,0)=EC11)),"",IF(NOT(ISERROR(VLOOKUP(EC11,выхрабд,1,0)=EC11)),"",IF(OR(WEEKDAY(EC11,2)&gt;5,ISNUMBER(MATCH(EC11,празд,0)),SUMPRODUCT(1*(EC11=допнер))),"В",IF(WEEKDAY(EC11,2)&lt;6,""))))))</f>
        <v/>
      </c>
      <c r="ED20" s="67"/>
      <c r="EE20" s="67"/>
      <c r="EF20" s="67"/>
      <c r="EG20" s="67" t="str">
        <f>IF(EG11="","",IF(AND(EG11&gt;=$AI28,EG11&lt;=$AJ28),"Р",IF(NOT(ISERROR(VLOOKUP(EG11,предпр,1,0)=EG11)),"",IF(NOT(ISERROR(VLOOKUP(EG11,выхрабд,1,0)=EG11)),"",IF(OR(WEEKDAY(EG11,2)&gt;5,ISNUMBER(MATCH(EG11,празд,0)),SUMPRODUCT(1*(EG11=допнер))),"В",IF(WEEKDAY(EG11,2)&lt;6,""))))))</f>
        <v/>
      </c>
      <c r="EH20" s="67"/>
      <c r="EI20" s="67"/>
      <c r="EJ20" s="67"/>
      <c r="EK20" s="67" t="str">
        <f>IF(EK11="","",IF(AND(EK11&gt;=$AI28,EK11&lt;=$AJ28),"Р",IF(NOT(ISERROR(VLOOKUP(EK11,предпр,1,0)=EK11)),"",IF(NOT(ISERROR(VLOOKUP(EK11,выхрабд,1,0)=EK11)),"",IF(OR(WEEKDAY(EK11,2)&gt;5,ISNUMBER(MATCH(EK11,празд,0)),SUMPRODUCT(1*(EK11=допнер))),"В",IF(WEEKDAY(EK11,2)&lt;6,""))))))</f>
        <v/>
      </c>
      <c r="EL20" s="67"/>
      <c r="EM20" s="67"/>
      <c r="EN20" s="67"/>
      <c r="EO20" s="67" t="str">
        <f>IF(EO11="","",IF(AND(EO11&gt;=$AI28,EO11&lt;=$AJ28),"Р",IF(NOT(ISERROR(VLOOKUP(EO11,предпр,1,0)=EO11)),"",IF(NOT(ISERROR(VLOOKUP(EO11,выхрабд,1,0)=EO11)),"",IF(OR(WEEKDAY(EO11,2)&gt;5,ISNUMBER(MATCH(EO11,празд,0)),SUMPRODUCT(1*(EO11=допнер))),"В",IF(WEEKDAY(EO11,2)&lt;6,""))))))</f>
        <v>В</v>
      </c>
      <c r="EP20" s="67"/>
      <c r="EQ20" s="67"/>
      <c r="ER20" s="67"/>
      <c r="ES20" s="67" t="str">
        <f>IF(ES11="","",IF(AND(ES11&gt;=$AI28,ES11&lt;=$AJ28),"Р",IF(NOT(ISERROR(VLOOKUP(ES11,предпр,1,0)=ES11)),"",IF(NOT(ISERROR(VLOOKUP(ES11,выхрабд,1,0)=ES11)),"",IF(OR(WEEKDAY(ES11,2)&gt;5,ISNUMBER(MATCH(ES11,празд,0)),SUMPRODUCT(1*(ES11=допнер))),"В",IF(WEEKDAY(ES11,2)&lt;6,""))))))</f>
        <v>В</v>
      </c>
      <c r="ET20" s="67"/>
      <c r="EU20" s="67"/>
      <c r="EV20" s="67"/>
      <c r="EW20" s="67" t="str">
        <f>IF(EW11="","",IF(AND(EW11&gt;=$AI28,EW11&lt;=$AJ28)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20" s="67"/>
      <c r="EY20" s="67"/>
      <c r="EZ20" s="67"/>
      <c r="FA20" s="67" t="str">
        <f>IF(FA11="","",IF(AND(FA11&gt;=$AI28,FA11&lt;=$AJ28)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20" s="67"/>
      <c r="FC20" s="67"/>
      <c r="FD20" s="67"/>
      <c r="FE20" s="67" t="str">
        <f>IF(FE11="","",IF(AND(FE11&gt;=$AI28,FE11&lt;=$AJ28)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20" s="67"/>
      <c r="FG20" s="67"/>
      <c r="FH20" s="67"/>
      <c r="FI20" s="75"/>
      <c r="FJ20" s="75"/>
      <c r="FK20" s="75"/>
      <c r="FL20" s="75"/>
      <c r="FM20" s="75"/>
      <c r="FN20" s="75"/>
      <c r="FO20" s="76"/>
    </row>
    <row r="21" spans="1:171" s="27" customFormat="1" ht="15" customHeight="1" x14ac:dyDescent="0.2">
      <c r="A21" s="120" t="s">
        <v>33</v>
      </c>
      <c r="B21" s="120"/>
      <c r="C21" s="142"/>
      <c r="D21" s="142"/>
      <c r="E21" s="142"/>
      <c r="F21" s="142"/>
      <c r="G21" s="142"/>
      <c r="H21" s="142"/>
      <c r="I21" s="142"/>
      <c r="J21" s="142"/>
      <c r="K21" s="142"/>
      <c r="L21" s="143"/>
      <c r="M21" s="147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9"/>
      <c r="Y21" s="141"/>
      <c r="Z21" s="142"/>
      <c r="AA21" s="142"/>
      <c r="AB21" s="142"/>
      <c r="AC21" s="142"/>
      <c r="AD21" s="142"/>
      <c r="AE21" s="142"/>
      <c r="AF21" s="142"/>
      <c r="AG21" s="143"/>
      <c r="AH21" s="68"/>
      <c r="AI21" s="68"/>
      <c r="AJ21" s="68"/>
      <c r="AK21" s="68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9">
        <f>COUNTIF(AH22:CO22,"О")*1+COUNTIF(AH22:CO22,"Б")*1+COUNTIF(AH22:CO22,"ОР")*1+COUNTIF(AH22:CO22,"П")*1+COUNTIF(AH22:CO22,"НН")*1+COUNTIF(AH22:CO22,"А")*1+COUNTIF(AH22:CO22,"ВУ")*1+COUNTIF(AH22:CO22,"ОУ")*1+COUNTIF(AH22:CO22,"РП")*1+COUNTIF(AH22:CO22,"К")*1</f>
        <v>0</v>
      </c>
      <c r="CQ21" s="79"/>
      <c r="CR21" s="79"/>
      <c r="CS21" s="79"/>
      <c r="CT21" s="79"/>
      <c r="CU21" s="79"/>
      <c r="CV21" s="79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8"/>
      <c r="FI21" s="68">
        <f>SUM((COUNTIF(AH22:CO22,"О")*1+COUNTIF(AH22:CO22,"Б")*1+COUNTIF(AH22:CO22,"ОР")*1+COUNTIF(AH22:CO22,"П")*1+COUNTIF(AH22:CO22,"НН")*1+COUNTIF(AH22:CO22,"А")*1+COUNTIF(AH22:CO22,"ВУ")*1+COUNTIF(AH22:CO22,"ОУ")*1+COUNTIF(AH22:CO22,"РП")*1+COUNTIF(AH22:CO22,"К")*1)+(COUNTIF(CW22:FH22,"О")*1+COUNTIF(CW22:FH22,"Б")*1+COUNTIF(CW22:FH22,"ОР")*1+COUNTIF(CW22:FH22,"П")*1+COUNTIF(CW22:FH22,"НН")*1+COUNTIF(CW22:FH22,"А")*1+COUNTIF(CW22:FH22,"ВУ")*1+COUNTIF(CW22:FH22,"ОУ")*1+COUNTIF(CW22:FH22,"РП")*1+COUNTIF(CW22:FH22,"К")*1))</f>
        <v>0</v>
      </c>
      <c r="FJ21" s="68"/>
      <c r="FK21" s="68"/>
      <c r="FL21" s="68"/>
      <c r="FM21" s="68"/>
      <c r="FN21" s="68"/>
      <c r="FO21" s="69"/>
    </row>
    <row r="22" spans="1:171" s="27" customFormat="1" ht="15" customHeight="1" x14ac:dyDescent="0.2">
      <c r="A22" s="123"/>
      <c r="B22" s="123"/>
      <c r="C22" s="145"/>
      <c r="D22" s="145"/>
      <c r="E22" s="145"/>
      <c r="F22" s="145"/>
      <c r="G22" s="145"/>
      <c r="H22" s="145"/>
      <c r="I22" s="145"/>
      <c r="J22" s="145"/>
      <c r="K22" s="145"/>
      <c r="L22" s="146"/>
      <c r="M22" s="150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2"/>
      <c r="Y22" s="144"/>
      <c r="Z22" s="145"/>
      <c r="AA22" s="145"/>
      <c r="AB22" s="145"/>
      <c r="AC22" s="145"/>
      <c r="AD22" s="145"/>
      <c r="AE22" s="145"/>
      <c r="AF22" s="145"/>
      <c r="AG22" s="146"/>
      <c r="AH22" s="67" t="str">
        <f>IF(AH11="","",IF(AND(AH11&gt;=FS22,AH11&lt;=FQ22)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22" s="67"/>
      <c r="AJ22" s="67"/>
      <c r="AK22" s="67"/>
      <c r="AL22" s="67" t="str">
        <f>IF(AL11="","",IF(AND(AL11&gt;=FW22,AL11&lt;=FU22)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22" s="67"/>
      <c r="AN22" s="67"/>
      <c r="AO22" s="67"/>
      <c r="AP22" s="67" t="str">
        <f>IF(AP11="","",IF(AND(AP11&gt;=GA22,AP11&lt;=FY22),"Р",IF(NOT(ISERROR(VLOOKUP(AP11,предпр,1,0)=AP11)),"",IF(NOT(ISERROR(VLOOKUP(AP11,выхрабд,1,0)=AP11)),"",IF(OR(WEEKDAY(AP11,2)&gt;5,ISNUMBER(MATCH(AP11,празд,0)),SUMPRODUCT(1*(AP11=допнер))),"В",IF(WEEKDAY(AP11,2)&lt;6,""))))))</f>
        <v/>
      </c>
      <c r="AQ22" s="67"/>
      <c r="AR22" s="67"/>
      <c r="AS22" s="67"/>
      <c r="AT22" s="67" t="str">
        <f>IF(AT11="","",IF(AND(AT11&gt;=GE22,AT11&lt;=GC22),"Р",IF(NOT(ISERROR(VLOOKUP(AT11,предпр,1,0)=AT11)),"",IF(NOT(ISERROR(VLOOKUP(AT11,выхрабд,1,0)=AT11)),"",IF(OR(WEEKDAY(AT11,2)&gt;5,ISNUMBER(MATCH(AT11,празд,0)),SUMPRODUCT(1*(AT11=допнер))),"В",IF(WEEKDAY(AT11,2)&lt;6,""))))))</f>
        <v/>
      </c>
      <c r="AU22" s="67"/>
      <c r="AV22" s="67"/>
      <c r="AW22" s="67"/>
      <c r="AX22" s="67" t="str">
        <f>IF(AX11="","",IF(AND(AX11&gt;=GI22,AX11&lt;=GG22),"Р",IF(NOT(ISERROR(VLOOKUP(AX11,предпр,1,0)=AX11)),"",IF(NOT(ISERROR(VLOOKUP(AX11,выхрабд,1,0)=AX11)),"",IF(OR(WEEKDAY(AX11,2)&gt;5,ISNUMBER(MATCH(AX11,празд,0)),SUMPRODUCT(1*(AX11=допнер))),"В",IF(WEEKDAY(AX11,2)&lt;6,""))))))</f>
        <v/>
      </c>
      <c r="AY22" s="67"/>
      <c r="AZ22" s="67"/>
      <c r="BA22" s="67"/>
      <c r="BB22" s="67" t="str">
        <f>IF(BB11="","",IF(AND(BB11&gt;=GM22,BB11&lt;=GK22),"Р",IF(NOT(ISERROR(VLOOKUP(BB11,предпр,1,0)=BB11)),"",IF(NOT(ISERROR(VLOOKUP(BB11,выхрабд,1,0)=BB11)),"",IF(OR(WEEKDAY(BB11,2)&gt;5,ISNUMBER(MATCH(BB11,празд,0)),SUMPRODUCT(1*(BB11=допнер))),"В",IF(WEEKDAY(BB11,2)&lt;6,""))))))</f>
        <v>В</v>
      </c>
      <c r="BC22" s="67"/>
      <c r="BD22" s="67"/>
      <c r="BE22" s="67"/>
      <c r="BF22" s="67" t="str">
        <f>IF(BF11="","",IF(AND(BF11&gt;=GQ22,BF11&lt;=GO22),"Р",IF(NOT(ISERROR(VLOOKUP(BF11,предпр,1,0)=BF11)),"",IF(NOT(ISERROR(VLOOKUP(BF11,выхрабд,1,0)=BF11)),"",IF(OR(WEEKDAY(BF11,2)&gt;5,ISNUMBER(MATCH(BF11,празд,0)),SUMPRODUCT(1*(BF11=допнер))),"В",IF(WEEKDAY(BF11,2)&lt;6,""))))))</f>
        <v>В</v>
      </c>
      <c r="BG22" s="67"/>
      <c r="BH22" s="67"/>
      <c r="BI22" s="67"/>
      <c r="BJ22" s="67" t="str">
        <f>IF(BJ11="","",IF(AND(BJ11&gt;=GU22,BJ11&lt;=GS22)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22" s="67"/>
      <c r="BL22" s="67"/>
      <c r="BM22" s="67"/>
      <c r="BN22" s="67" t="str">
        <f>IF(BN11="","",IF(AND(BN11&gt;=GY22,BN11&lt;=GW22)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22" s="67"/>
      <c r="BP22" s="67"/>
      <c r="BQ22" s="67"/>
      <c r="BR22" s="67" t="str">
        <f>IF(BR11="","",IF(AND(BR11&gt;=HC22,BR11&lt;=HA22),"Р",IF(NOT(ISERROR(VLOOKUP(BR11,предпр,1,0)=BR11)),"",IF(NOT(ISERROR(VLOOKUP(BR11,выхрабд,1,0)=BR11)),"",IF(OR(WEEKDAY(BR11,2)&gt;5,ISNUMBER(MATCH(BR11,празд,0)),SUMPRODUCT(1*(BR11=допнер))),"В",IF(WEEKDAY(BR11,2)&lt;6,""))))))</f>
        <v/>
      </c>
      <c r="BS22" s="67"/>
      <c r="BT22" s="67"/>
      <c r="BU22" s="67"/>
      <c r="BV22" s="67" t="str">
        <f>IF(BV11="","",IF(AND(BV11&gt;=HG22,BV11&lt;=HE22),"Р",IF(NOT(ISERROR(VLOOKUP(BV11,предпр,1,0)=BV11)),"",IF(NOT(ISERROR(VLOOKUP(BV11,выхрабд,1,0)=BV11)),"",IF(OR(WEEKDAY(BV11,2)&gt;5,ISNUMBER(MATCH(BV11,празд,0)),SUMPRODUCT(1*(BV11=допнер))),"В",IF(WEEKDAY(BV11,2)&lt;6,""))))))</f>
        <v/>
      </c>
      <c r="BW22" s="67"/>
      <c r="BX22" s="67"/>
      <c r="BY22" s="67"/>
      <c r="BZ22" s="67" t="str">
        <f>IF(BZ11="","",IF(AND(BZ11&gt;=HK22,BZ11&lt;=HI22),"Р",IF(NOT(ISERROR(VLOOKUP(BZ11,предпр,1,0)=BZ11)),"",IF(NOT(ISERROR(VLOOKUP(BZ11,выхрабд,1,0)=BZ11)),"",IF(OR(WEEKDAY(BZ11,2)&gt;5,ISNUMBER(MATCH(BZ11,празд,0)),SUMPRODUCT(1*(BZ11=допнер))),"В",IF(WEEKDAY(BZ11,2)&lt;6,""))))))</f>
        <v/>
      </c>
      <c r="CA22" s="67"/>
      <c r="CB22" s="67"/>
      <c r="CC22" s="67"/>
      <c r="CD22" s="67" t="str">
        <f>IF(CD11="","",IF(AND(CD11&gt;=HO22,CD11&lt;=HM22),"Р",IF(NOT(ISERROR(VLOOKUP(CD11,предпр,1,0)=CD11)),"",IF(NOT(ISERROR(VLOOKUP(CD11,выхрабд,1,0)=CD11)),"",IF(OR(WEEKDAY(CD11,2)&gt;5,ISNUMBER(MATCH(CD11,празд,0)),SUMPRODUCT(1*(CD11=допнер))),"В",IF(WEEKDAY(CD11,2)&lt;6,""))))))</f>
        <v>В</v>
      </c>
      <c r="CE22" s="67"/>
      <c r="CF22" s="67"/>
      <c r="CG22" s="67"/>
      <c r="CH22" s="67" t="str">
        <f>IF(CH11="","",IF(AND(CH11&gt;=HS22,CH11&lt;=HQ22),"Р",IF(NOT(ISERROR(VLOOKUP(CH11,предпр,1,0)=CH11)),"",IF(NOT(ISERROR(VLOOKUP(CH11,выхрабд,1,0)=CH11)),"",IF(OR(WEEKDAY(CH11,2)&gt;5,ISNUMBER(MATCH(CH11,празд,0)),SUMPRODUCT(1*(CH11=допнер))),"В",IF(WEEKDAY(CH11,2)&lt;6,""))))))</f>
        <v>В</v>
      </c>
      <c r="CI22" s="67"/>
      <c r="CJ22" s="67"/>
      <c r="CK22" s="67"/>
      <c r="CL22" s="67" t="str">
        <f>IF(CL11="","",IF(AND(CL11&gt;=HW22,CL11&lt;=HU22),"Р",IF(NOT(ISERROR(VLOOKUP(CL11,предпр,1,0)=CL11)),"",IF(NOT(ISERROR(VLOOKUP(CL11,выхрабд,1,0)=CL11)),"",IF(OR(WEEKDAY(CL11,2)&gt;5,ISNUMBER(MATCH(CL11,празд,0)),SUMPRODUCT(1*(CL11=допнер))),"В",IF(WEEKDAY(CL11,2)&lt;6,""))))))</f>
        <v/>
      </c>
      <c r="CM22" s="67"/>
      <c r="CN22" s="67"/>
      <c r="CO22" s="67"/>
      <c r="CP22" s="79">
        <f>SUM(AH21:CO21)</f>
        <v>0</v>
      </c>
      <c r="CQ22" s="79"/>
      <c r="CR22" s="79"/>
      <c r="CS22" s="79"/>
      <c r="CT22" s="79"/>
      <c r="CU22" s="79"/>
      <c r="CV22" s="79"/>
      <c r="CW22" s="67" t="str">
        <f>IF(CW11="","",IF(AND(CW11&gt;=IH22,CW11&lt;=IF22),"Р",IF(NOT(ISERROR(VLOOKUP(CW11,предпр,1,0)=CW11)),"",IF(NOT(ISERROR(VLOOKUP(CW11,выхрабд,1,0)=CW11)),"",IF(OR(WEEKDAY(CW11,2)&gt;5,ISNUMBER(MATCH(CW11,празд,0)),SUMPRODUCT(1*(CW11=допнер))),"В",IF(WEEKDAY(CW11,2)&lt;6,""))))))</f>
        <v/>
      </c>
      <c r="CX22" s="67"/>
      <c r="CY22" s="67"/>
      <c r="CZ22" s="67"/>
      <c r="DA22" s="67" t="str">
        <f>IF(DA11="","",IF(AND(DA11&gt;=IL22,DA11&lt;=IJ22),"Р",IF(NOT(ISERROR(VLOOKUP(DA11,предпр,1,0)=DA11)),"",IF(NOT(ISERROR(VLOOKUP(DA11,выхрабд,1,0)=DA11)),"",IF(OR(WEEKDAY(DA11,2)&gt;5,ISNUMBER(MATCH(DA11,празд,0)),SUMPRODUCT(1*(DA11=допнер))),"В",IF(WEEKDAY(DA11,2)&lt;6,""))))))</f>
        <v/>
      </c>
      <c r="DB22" s="67"/>
      <c r="DC22" s="67"/>
      <c r="DD22" s="67"/>
      <c r="DE22" s="67" t="str">
        <f>IF(DE11="","",IF(AND(DE11&gt;=IP22,DE11&lt;=IN22),"Р",IF(NOT(ISERROR(VLOOKUP(DE11,предпр,1,0)=DE11)),"",IF(NOT(ISERROR(VLOOKUP(DE11,выхрабд,1,0)=DE11)),"",IF(OR(WEEKDAY(DE11,2)&gt;5,ISNUMBER(MATCH(DE11,празд,0)),SUMPRODUCT(1*(DE11=допнер))),"В",IF(WEEKDAY(DE11,2)&lt;6,""))))))</f>
        <v/>
      </c>
      <c r="DF22" s="67"/>
      <c r="DG22" s="67"/>
      <c r="DH22" s="67"/>
      <c r="DI22" s="67" t="str">
        <f>IF(DI11="","",IF(AND(DI11&gt;=IT22,DI11&lt;=IR22),"Р",IF(NOT(ISERROR(VLOOKUP(DI11,предпр,1,0)=DI11)),"",IF(NOT(ISERROR(VLOOKUP(DI11,выхрабд,1,0)=DI11)),"",IF(OR(WEEKDAY(DI11,2)&gt;5,ISNUMBER(MATCH(DI11,празд,0)),SUMPRODUCT(1*(DI11=допнер))),"В",IF(WEEKDAY(DI11,2)&lt;6,""))))))</f>
        <v/>
      </c>
      <c r="DJ22" s="67"/>
      <c r="DK22" s="67"/>
      <c r="DL22" s="67"/>
      <c r="DM22" s="67" t="str">
        <f>IF(DM11="","",IF(AND(DM11&gt;=IX22,DM11&lt;=IV22),"Р",IF(NOT(ISERROR(VLOOKUP(DM11,предпр,1,0)=DM11)),"",IF(NOT(ISERROR(VLOOKUP(DM11,выхрабд,1,0)=DM11)),"",IF(OR(WEEKDAY(DM11,2)&gt;5,ISNUMBER(MATCH(DM11,празд,0)),SUMPRODUCT(1*(DM11=допнер))),"В",IF(WEEKDAY(DM11,2)&lt;6,""))))))</f>
        <v>В</v>
      </c>
      <c r="DN22" s="67"/>
      <c r="DO22" s="67"/>
      <c r="DP22" s="67"/>
      <c r="DQ22" s="67" t="str">
        <f>IF(DQ11="","",IF(AND(DQ11&gt;=JB22,DQ11&lt;=IZ22),"Р",IF(NOT(ISERROR(VLOOKUP(DQ11,предпр,1,0)=DQ11)),"",IF(NOT(ISERROR(VLOOKUP(DQ11,выхрабд,1,0)=DQ11)),"",IF(OR(WEEKDAY(DQ11,2)&gt;5,ISNUMBER(MATCH(DQ11,празд,0)),SUMPRODUCT(1*(DQ11=допнер))),"В",IF(WEEKDAY(DQ11,2)&lt;6,""))))))</f>
        <v>В</v>
      </c>
      <c r="DR22" s="67"/>
      <c r="DS22" s="67"/>
      <c r="DT22" s="67"/>
      <c r="DU22" s="67" t="str">
        <f>IF(DU11="","",IF(AND(DU11&gt;=JF22,DU11&lt;=JD22),"Р",IF(NOT(ISERROR(VLOOKUP(DU11,предпр,1,0)=DU11)),"",IF(NOT(ISERROR(VLOOKUP(DU11,выхрабд,1,0)=DU11)),"",IF(OR(WEEKDAY(DU11,2)&gt;5,ISNUMBER(MATCH(DU11,празд,0)),SUMPRODUCT(1*(DU11=допнер))),"В",IF(WEEKDAY(DU11,2)&lt;6,""))))))</f>
        <v/>
      </c>
      <c r="DV22" s="67"/>
      <c r="DW22" s="67"/>
      <c r="DX22" s="67"/>
      <c r="DY22" s="67" t="str">
        <f>IF(DY11="","",IF(AND(DY11&gt;=JJ22,DY11&lt;=JH22)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22" s="67"/>
      <c r="EA22" s="67"/>
      <c r="EB22" s="67"/>
      <c r="EC22" s="67" t="str">
        <f>IF(EC11="","",IF(AND(EC11&gt;=JN22,EC11&lt;=JL22),"Р",IF(NOT(ISERROR(VLOOKUP(EC11,предпр,1,0)=EC11)),"",IF(NOT(ISERROR(VLOOKUP(EC11,выхрабд,1,0)=EC11)),"",IF(OR(WEEKDAY(EC11,2)&gt;5,ISNUMBER(MATCH(EC11,празд,0)),SUMPRODUCT(1*(EC11=допнер))),"В",IF(WEEKDAY(EC11,2)&lt;6,""))))))</f>
        <v/>
      </c>
      <c r="ED22" s="67"/>
      <c r="EE22" s="67"/>
      <c r="EF22" s="67"/>
      <c r="EG22" s="67" t="str">
        <f>IF(EG11="","",IF(AND(EG11&gt;=JR22,EG11&lt;=JP22),"Р",IF(NOT(ISERROR(VLOOKUP(EG11,предпр,1,0)=EG11)),"",IF(NOT(ISERROR(VLOOKUP(EG11,выхрабд,1,0)=EG11)),"",IF(OR(WEEKDAY(EG11,2)&gt;5,ISNUMBER(MATCH(EG11,празд,0)),SUMPRODUCT(1*(EG11=допнер))),"В",IF(WEEKDAY(EG11,2)&lt;6,""))))))</f>
        <v/>
      </c>
      <c r="EH22" s="67"/>
      <c r="EI22" s="67"/>
      <c r="EJ22" s="67"/>
      <c r="EK22" s="67" t="str">
        <f>IF(EK11="","",IF(AND(EK11&gt;=JV22,EK11&lt;=JT22),"Р",IF(NOT(ISERROR(VLOOKUP(EK11,предпр,1,0)=EK11)),"",IF(NOT(ISERROR(VLOOKUP(EK11,выхрабд,1,0)=EK11)),"",IF(OR(WEEKDAY(EK11,2)&gt;5,ISNUMBER(MATCH(EK11,празд,0)),SUMPRODUCT(1*(EK11=допнер))),"В",IF(WEEKDAY(EK11,2)&lt;6,""))))))</f>
        <v/>
      </c>
      <c r="EL22" s="67"/>
      <c r="EM22" s="67"/>
      <c r="EN22" s="67"/>
      <c r="EO22" s="67" t="str">
        <f>IF(EO11="","",IF(AND(EO11&gt;=JZ22,EO11&lt;=JX22),"Р",IF(NOT(ISERROR(VLOOKUP(EO11,предпр,1,0)=EO11)),"",IF(NOT(ISERROR(VLOOKUP(EO11,выхрабд,1,0)=EO11)),"",IF(OR(WEEKDAY(EO11,2)&gt;5,ISNUMBER(MATCH(EO11,празд,0)),SUMPRODUCT(1*(EO11=допнер))),"В",IF(WEEKDAY(EO11,2)&lt;6,""))))))</f>
        <v>В</v>
      </c>
      <c r="EP22" s="67"/>
      <c r="EQ22" s="67"/>
      <c r="ER22" s="67"/>
      <c r="ES22" s="67" t="str">
        <f>IF(ES11="","",IF(AND(ES11&gt;=KD22,ES11&lt;=KB22),"Р",IF(NOT(ISERROR(VLOOKUP(ES11,предпр,1,0)=ES11)),"",IF(NOT(ISERROR(VLOOKUP(ES11,выхрабд,1,0)=ES11)),"",IF(OR(WEEKDAY(ES11,2)&gt;5,ISNUMBER(MATCH(ES11,празд,0)),SUMPRODUCT(1*(ES11=допнер))),"В",IF(WEEKDAY(ES11,2)&lt;6,""))))))</f>
        <v>В</v>
      </c>
      <c r="ET22" s="67"/>
      <c r="EU22" s="67"/>
      <c r="EV22" s="67"/>
      <c r="EW22" s="67" t="str">
        <f>IF(EW11="","",IF(AND(EW11&gt;=KH22,EW11&lt;=KF22)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22" s="67"/>
      <c r="EY22" s="67"/>
      <c r="EZ22" s="67"/>
      <c r="FA22" s="67" t="str">
        <f>IF(FA11="","",IF(AND(FA11&gt;=KL22,FA11&lt;=KJ22)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22" s="67"/>
      <c r="FC22" s="67"/>
      <c r="FD22" s="67"/>
      <c r="FE22" s="67" t="str">
        <f>IF(FE11="","",IF(AND(FE11&gt;=KP22,FE11&lt;=KN22)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22" s="67"/>
      <c r="FG22" s="67"/>
      <c r="FH22" s="67"/>
      <c r="FI22" s="75"/>
      <c r="FJ22" s="75"/>
      <c r="FK22" s="75"/>
      <c r="FL22" s="75"/>
      <c r="FM22" s="75"/>
      <c r="FN22" s="75"/>
      <c r="FO22" s="76"/>
    </row>
    <row r="23" spans="1:171" s="27" customFormat="1" ht="15" customHeight="1" x14ac:dyDescent="0.2">
      <c r="A23" s="120" t="s">
        <v>34</v>
      </c>
      <c r="B23" s="120"/>
      <c r="C23" s="142"/>
      <c r="D23" s="142"/>
      <c r="E23" s="142"/>
      <c r="F23" s="142"/>
      <c r="G23" s="142"/>
      <c r="H23" s="142"/>
      <c r="I23" s="142"/>
      <c r="J23" s="142"/>
      <c r="K23" s="142"/>
      <c r="L23" s="143"/>
      <c r="M23" s="147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9"/>
      <c r="Y23" s="141"/>
      <c r="Z23" s="142"/>
      <c r="AA23" s="142"/>
      <c r="AB23" s="142"/>
      <c r="AC23" s="142"/>
      <c r="AD23" s="142"/>
      <c r="AE23" s="142"/>
      <c r="AF23" s="142"/>
      <c r="AG23" s="143"/>
      <c r="AH23" s="68"/>
      <c r="AI23" s="68"/>
      <c r="AJ23" s="68"/>
      <c r="AK23" s="68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9">
        <f>COUNTIF(AH24:CO24,"О")*1+COUNTIF(AH24:CO24,"Б")*1+COUNTIF(AH24:CO24,"ОР")*1+COUNTIF(AH24:CO24,"П")*1+COUNTIF(AH24:CO24,"НН")*1+COUNTIF(AH24:CO24,"А")*1+COUNTIF(AH24:CO24,"ВУ")*1+COUNTIF(AH24:CO24,"ОУ")*1+COUNTIF(AH24:CO24,"РП")*1+COUNTIF(AH24:CO24,"К")*1</f>
        <v>0</v>
      </c>
      <c r="CQ23" s="79"/>
      <c r="CR23" s="79"/>
      <c r="CS23" s="79"/>
      <c r="CT23" s="79"/>
      <c r="CU23" s="79"/>
      <c r="CV23" s="79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8"/>
      <c r="FI23" s="68">
        <f>SUM((COUNTIF(AH24:CO24,"О")*1+COUNTIF(AH24:CO24,"Б")*1+COUNTIF(AH24:CO24,"ОР")*1+COUNTIF(AH24:CO24,"П")*1+COUNTIF(AH24:CO24,"НН")*1+COUNTIF(AH24:CO24,"А")*1+COUNTIF(AH24:CO24,"ВУ")*1+COUNTIF(AH24:CO24,"ОУ")*1+COUNTIF(AH24:CO24,"РП")*1+COUNTIF(AH24:CO24,"К")*1)+(COUNTIF(CW24:FH24,"О")*1+COUNTIF(CW24:FH24,"Б")*1+COUNTIF(CW24:FH24,"ОР")*1+COUNTIF(CW24:FH24,"П")*1+COUNTIF(CW24:FH24,"НН")*1+COUNTIF(CW24:FH24,"А")*1+COUNTIF(CW24:FH24,"ВУ")*1+COUNTIF(CW24:FH24,"ОУ")*1+COUNTIF(CW24:FH24,"РП")*1+COUNTIF(CW24:FH24,"К")*1))</f>
        <v>0</v>
      </c>
      <c r="FJ23" s="68"/>
      <c r="FK23" s="68"/>
      <c r="FL23" s="68"/>
      <c r="FM23" s="68"/>
      <c r="FN23" s="68"/>
      <c r="FO23" s="69"/>
    </row>
    <row r="24" spans="1:171" s="27" customFormat="1" ht="15" customHeight="1" x14ac:dyDescent="0.2">
      <c r="A24" s="123"/>
      <c r="B24" s="123"/>
      <c r="C24" s="145"/>
      <c r="D24" s="145"/>
      <c r="E24" s="145"/>
      <c r="F24" s="145"/>
      <c r="G24" s="145"/>
      <c r="H24" s="145"/>
      <c r="I24" s="145"/>
      <c r="J24" s="145"/>
      <c r="K24" s="145"/>
      <c r="L24" s="146"/>
      <c r="M24" s="150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2"/>
      <c r="Y24" s="144"/>
      <c r="Z24" s="145"/>
      <c r="AA24" s="145"/>
      <c r="AB24" s="145"/>
      <c r="AC24" s="145"/>
      <c r="AD24" s="145"/>
      <c r="AE24" s="145"/>
      <c r="AF24" s="145"/>
      <c r="AG24" s="146"/>
      <c r="AH24" s="67" t="str">
        <f>IF(AH11="","",IF(AND(AH11&gt;=FS24,AH11&lt;=FQ24)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24" s="67"/>
      <c r="AJ24" s="67"/>
      <c r="AK24" s="67"/>
      <c r="AL24" s="67" t="str">
        <f>IF(AL11="","",IF(AND(AL11&gt;=FW24,AL11&lt;=FU24)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24" s="67"/>
      <c r="AN24" s="67"/>
      <c r="AO24" s="67"/>
      <c r="AP24" s="67" t="str">
        <f>IF(AP11="","",IF(AND(AP11&gt;=GA24,AP11&lt;=FY24),"Р",IF(NOT(ISERROR(VLOOKUP(AP11,предпр,1,0)=AP11)),"",IF(NOT(ISERROR(VLOOKUP(AP11,выхрабд,1,0)=AP11)),"",IF(OR(WEEKDAY(AP11,2)&gt;5,ISNUMBER(MATCH(AP11,празд,0)),SUMPRODUCT(1*(AP11=допнер))),"В",IF(WEEKDAY(AP11,2)&lt;6,""))))))</f>
        <v/>
      </c>
      <c r="AQ24" s="67"/>
      <c r="AR24" s="67"/>
      <c r="AS24" s="67"/>
      <c r="AT24" s="67" t="str">
        <f>IF(AT11="","",IF(AND(AT11&gt;=GE24,AT11&lt;=GC24),"Р",IF(NOT(ISERROR(VLOOKUP(AT11,предпр,1,0)=AT11)),"",IF(NOT(ISERROR(VLOOKUP(AT11,выхрабд,1,0)=AT11)),"",IF(OR(WEEKDAY(AT11,2)&gt;5,ISNUMBER(MATCH(AT11,празд,0)),SUMPRODUCT(1*(AT11=допнер))),"В",IF(WEEKDAY(AT11,2)&lt;6,""))))))</f>
        <v/>
      </c>
      <c r="AU24" s="67"/>
      <c r="AV24" s="67"/>
      <c r="AW24" s="67"/>
      <c r="AX24" s="67" t="str">
        <f>IF(AX11="","",IF(AND(AX11&gt;=GI24,AX11&lt;=GG24),"Р",IF(NOT(ISERROR(VLOOKUP(AX11,предпр,1,0)=AX11)),"",IF(NOT(ISERROR(VLOOKUP(AX11,выхрабд,1,0)=AX11)),"",IF(OR(WEEKDAY(AX11,2)&gt;5,ISNUMBER(MATCH(AX11,празд,0)),SUMPRODUCT(1*(AX11=допнер))),"В",IF(WEEKDAY(AX11,2)&lt;6,""))))))</f>
        <v/>
      </c>
      <c r="AY24" s="67"/>
      <c r="AZ24" s="67"/>
      <c r="BA24" s="67"/>
      <c r="BB24" s="67" t="str">
        <f>IF(BB11="","",IF(AND(BB11&gt;=GM24,BB11&lt;=GK24),"Р",IF(NOT(ISERROR(VLOOKUP(BB11,предпр,1,0)=BB11)),"",IF(NOT(ISERROR(VLOOKUP(BB11,выхрабд,1,0)=BB11)),"",IF(OR(WEEKDAY(BB11,2)&gt;5,ISNUMBER(MATCH(BB11,празд,0)),SUMPRODUCT(1*(BB11=допнер))),"В",IF(WEEKDAY(BB11,2)&lt;6,""))))))</f>
        <v>В</v>
      </c>
      <c r="BC24" s="67"/>
      <c r="BD24" s="67"/>
      <c r="BE24" s="67"/>
      <c r="BF24" s="67" t="str">
        <f>IF(BF11="","",IF(AND(BF11&gt;=GQ24,BF11&lt;=GO24),"Р",IF(NOT(ISERROR(VLOOKUP(BF11,предпр,1,0)=BF11)),"",IF(NOT(ISERROR(VLOOKUP(BF11,выхрабд,1,0)=BF11)),"",IF(OR(WEEKDAY(BF11,2)&gt;5,ISNUMBER(MATCH(BF11,празд,0)),SUMPRODUCT(1*(BF11=допнер))),"В",IF(WEEKDAY(BF11,2)&lt;6,""))))))</f>
        <v>В</v>
      </c>
      <c r="BG24" s="67"/>
      <c r="BH24" s="67"/>
      <c r="BI24" s="67"/>
      <c r="BJ24" s="67" t="str">
        <f>IF(BJ11="","",IF(AND(BJ11&gt;=GU24,BJ11&lt;=GS24)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24" s="67"/>
      <c r="BL24" s="67"/>
      <c r="BM24" s="67"/>
      <c r="BN24" s="67" t="str">
        <f>IF(BN11="","",IF(AND(BN11&gt;=GY24,BN11&lt;=GW24)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24" s="67"/>
      <c r="BP24" s="67"/>
      <c r="BQ24" s="67"/>
      <c r="BR24" s="67" t="str">
        <f>IF(BR11="","",IF(AND(BR11&gt;=HC24,BR11&lt;=HA24),"Р",IF(NOT(ISERROR(VLOOKUP(BR11,предпр,1,0)=BR11)),"",IF(NOT(ISERROR(VLOOKUP(BR11,выхрабд,1,0)=BR11)),"",IF(OR(WEEKDAY(BR11,2)&gt;5,ISNUMBER(MATCH(BR11,празд,0)),SUMPRODUCT(1*(BR11=допнер))),"В",IF(WEEKDAY(BR11,2)&lt;6,""))))))</f>
        <v/>
      </c>
      <c r="BS24" s="67"/>
      <c r="BT24" s="67"/>
      <c r="BU24" s="67"/>
      <c r="BV24" s="67" t="str">
        <f>IF(BV11="","",IF(AND(BV11&gt;=HG24,BV11&lt;=HE24),"Р",IF(NOT(ISERROR(VLOOKUP(BV11,предпр,1,0)=BV11)),"",IF(NOT(ISERROR(VLOOKUP(BV11,выхрабд,1,0)=BV11)),"",IF(OR(WEEKDAY(BV11,2)&gt;5,ISNUMBER(MATCH(BV11,празд,0)),SUMPRODUCT(1*(BV11=допнер))),"В",IF(WEEKDAY(BV11,2)&lt;6,""))))))</f>
        <v/>
      </c>
      <c r="BW24" s="67"/>
      <c r="BX24" s="67"/>
      <c r="BY24" s="67"/>
      <c r="BZ24" s="67" t="str">
        <f>IF(BZ11="","",IF(AND(BZ11&gt;=HK24,BZ11&lt;=HI24),"Р",IF(NOT(ISERROR(VLOOKUP(BZ11,предпр,1,0)=BZ11)),"",IF(NOT(ISERROR(VLOOKUP(BZ11,выхрабд,1,0)=BZ11)),"",IF(OR(WEEKDAY(BZ11,2)&gt;5,ISNUMBER(MATCH(BZ11,празд,0)),SUMPRODUCT(1*(BZ11=допнер))),"В",IF(WEEKDAY(BZ11,2)&lt;6,""))))))</f>
        <v/>
      </c>
      <c r="CA24" s="67"/>
      <c r="CB24" s="67"/>
      <c r="CC24" s="67"/>
      <c r="CD24" s="67" t="str">
        <f>IF(CD11="","",IF(AND(CD11&gt;=HO24,CD11&lt;=HM24),"Р",IF(NOT(ISERROR(VLOOKUP(CD11,предпр,1,0)=CD11)),"",IF(NOT(ISERROR(VLOOKUP(CD11,выхрабд,1,0)=CD11)),"",IF(OR(WEEKDAY(CD11,2)&gt;5,ISNUMBER(MATCH(CD11,празд,0)),SUMPRODUCT(1*(CD11=допнер))),"В",IF(WEEKDAY(CD11,2)&lt;6,""))))))</f>
        <v>В</v>
      </c>
      <c r="CE24" s="67"/>
      <c r="CF24" s="67"/>
      <c r="CG24" s="67"/>
      <c r="CH24" s="67" t="str">
        <f>IF(CH11="","",IF(AND(CH11&gt;=HS24,CH11&lt;=HQ24),"Р",IF(NOT(ISERROR(VLOOKUP(CH11,предпр,1,0)=CH11)),"",IF(NOT(ISERROR(VLOOKUP(CH11,выхрабд,1,0)=CH11)),"",IF(OR(WEEKDAY(CH11,2)&gt;5,ISNUMBER(MATCH(CH11,празд,0)),SUMPRODUCT(1*(CH11=допнер))),"В",IF(WEEKDAY(CH11,2)&lt;6,""))))))</f>
        <v>В</v>
      </c>
      <c r="CI24" s="67"/>
      <c r="CJ24" s="67"/>
      <c r="CK24" s="67"/>
      <c r="CL24" s="67" t="str">
        <f>IF(CL11="","",IF(AND(CL11&gt;=HW24,CL11&lt;=HU24),"Р",IF(NOT(ISERROR(VLOOKUP(CL11,предпр,1,0)=CL11)),"",IF(NOT(ISERROR(VLOOKUP(CL11,выхрабд,1,0)=CL11)),"",IF(OR(WEEKDAY(CL11,2)&gt;5,ISNUMBER(MATCH(CL11,празд,0)),SUMPRODUCT(1*(CL11=допнер))),"В",IF(WEEKDAY(CL11,2)&lt;6,""))))))</f>
        <v/>
      </c>
      <c r="CM24" s="67"/>
      <c r="CN24" s="67"/>
      <c r="CO24" s="67"/>
      <c r="CP24" s="100">
        <f>SUM(AH23:CO23)</f>
        <v>0</v>
      </c>
      <c r="CQ24" s="100"/>
      <c r="CR24" s="100"/>
      <c r="CS24" s="100"/>
      <c r="CT24" s="100"/>
      <c r="CU24" s="100"/>
      <c r="CV24" s="100"/>
      <c r="CW24" s="67" t="str">
        <f>IF(CW11="","",IF(AND(CW11&gt;=IH24,CW11&lt;=IF24),"Р",IF(NOT(ISERROR(VLOOKUP(CW11,предпр,1,0)=CW11)),"",IF(NOT(ISERROR(VLOOKUP(CW11,выхрабд,1,0)=CW11)),"",IF(OR(WEEKDAY(CW11,2)&gt;5,ISNUMBER(MATCH(CW11,празд,0)),SUMPRODUCT(1*(CW11=допнер))),"В",IF(WEEKDAY(CW11,2)&lt;6,""))))))</f>
        <v/>
      </c>
      <c r="CX24" s="67"/>
      <c r="CY24" s="67"/>
      <c r="CZ24" s="67"/>
      <c r="DA24" s="67" t="str">
        <f>IF(DA11="","",IF(AND(DA11&gt;=IL24,DA11&lt;=IJ24),"Р",IF(NOT(ISERROR(VLOOKUP(DA11,предпр,1,0)=DA11)),"",IF(NOT(ISERROR(VLOOKUP(DA11,выхрабд,1,0)=DA11)),"",IF(OR(WEEKDAY(DA11,2)&gt;5,ISNUMBER(MATCH(DA11,празд,0)),SUMPRODUCT(1*(DA11=допнер))),"В",IF(WEEKDAY(DA11,2)&lt;6,""))))))</f>
        <v/>
      </c>
      <c r="DB24" s="67"/>
      <c r="DC24" s="67"/>
      <c r="DD24" s="67"/>
      <c r="DE24" s="67" t="str">
        <f>IF(DE11="","",IF(AND(DE11&gt;=IP24,DE11&lt;=IN24),"Р",IF(NOT(ISERROR(VLOOKUP(DE11,предпр,1,0)=DE11)),"",IF(NOT(ISERROR(VLOOKUP(DE11,выхрабд,1,0)=DE11)),"",IF(OR(WEEKDAY(DE11,2)&gt;5,ISNUMBER(MATCH(DE11,празд,0)),SUMPRODUCT(1*(DE11=допнер))),"В",IF(WEEKDAY(DE11,2)&lt;6,""))))))</f>
        <v/>
      </c>
      <c r="DF24" s="67"/>
      <c r="DG24" s="67"/>
      <c r="DH24" s="67"/>
      <c r="DI24" s="67" t="str">
        <f>IF(DI11="","",IF(AND(DI11&gt;=IT24,DI11&lt;=IR24),"Р",IF(NOT(ISERROR(VLOOKUP(DI11,предпр,1,0)=DI11)),"",IF(NOT(ISERROR(VLOOKUP(DI11,выхрабд,1,0)=DI11)),"",IF(OR(WEEKDAY(DI11,2)&gt;5,ISNUMBER(MATCH(DI11,празд,0)),SUMPRODUCT(1*(DI11=допнер))),"В",IF(WEEKDAY(DI11,2)&lt;6,""))))))</f>
        <v/>
      </c>
      <c r="DJ24" s="67"/>
      <c r="DK24" s="67"/>
      <c r="DL24" s="67"/>
      <c r="DM24" s="67" t="str">
        <f>IF(DM11="","",IF(AND(DM11&gt;=IX24,DM11&lt;=IV24),"Р",IF(NOT(ISERROR(VLOOKUP(DM11,предпр,1,0)=DM11)),"",IF(NOT(ISERROR(VLOOKUP(DM11,выхрабд,1,0)=DM11)),"",IF(OR(WEEKDAY(DM11,2)&gt;5,ISNUMBER(MATCH(DM11,празд,0)),SUMPRODUCT(1*(DM11=допнер))),"В",IF(WEEKDAY(DM11,2)&lt;6,""))))))</f>
        <v>В</v>
      </c>
      <c r="DN24" s="67"/>
      <c r="DO24" s="67"/>
      <c r="DP24" s="67"/>
      <c r="DQ24" s="67" t="str">
        <f>IF(DQ11="","",IF(AND(DQ11&gt;=JB24,DQ11&lt;=IZ24),"Р",IF(NOT(ISERROR(VLOOKUP(DQ11,предпр,1,0)=DQ11)),"",IF(NOT(ISERROR(VLOOKUP(DQ11,выхрабд,1,0)=DQ11)),"",IF(OR(WEEKDAY(DQ11,2)&gt;5,ISNUMBER(MATCH(DQ11,празд,0)),SUMPRODUCT(1*(DQ11=допнер))),"В",IF(WEEKDAY(DQ11,2)&lt;6,""))))))</f>
        <v>В</v>
      </c>
      <c r="DR24" s="67"/>
      <c r="DS24" s="67"/>
      <c r="DT24" s="67"/>
      <c r="DU24" s="67" t="str">
        <f>IF(DU11="","",IF(AND(DU11&gt;=JF24,DU11&lt;=JD24),"Р",IF(NOT(ISERROR(VLOOKUP(DU11,предпр,1,0)=DU11)),"",IF(NOT(ISERROR(VLOOKUP(DU11,выхрабд,1,0)=DU11)),"",IF(OR(WEEKDAY(DU11,2)&gt;5,ISNUMBER(MATCH(DU11,празд,0)),SUMPRODUCT(1*(DU11=допнер))),"В",IF(WEEKDAY(DU11,2)&lt;6,""))))))</f>
        <v/>
      </c>
      <c r="DV24" s="67"/>
      <c r="DW24" s="67"/>
      <c r="DX24" s="67"/>
      <c r="DY24" s="67" t="str">
        <f>IF(DY11="","",IF(AND(DY11&gt;=JJ24,DY11&lt;=JH24)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24" s="67"/>
      <c r="EA24" s="67"/>
      <c r="EB24" s="67"/>
      <c r="EC24" s="67" t="str">
        <f>IF(EC11="","",IF(AND(EC11&gt;=JN24,EC11&lt;=JL24),"Р",IF(NOT(ISERROR(VLOOKUP(EC11,предпр,1,0)=EC11)),"",IF(NOT(ISERROR(VLOOKUP(EC11,выхрабд,1,0)=EC11)),"",IF(OR(WEEKDAY(EC11,2)&gt;5,ISNUMBER(MATCH(EC11,празд,0)),SUMPRODUCT(1*(EC11=допнер))),"В",IF(WEEKDAY(EC11,2)&lt;6,""))))))</f>
        <v/>
      </c>
      <c r="ED24" s="67"/>
      <c r="EE24" s="67"/>
      <c r="EF24" s="67"/>
      <c r="EG24" s="67" t="str">
        <f>IF(EG11="","",IF(AND(EG11&gt;=JR24,EG11&lt;=JP24),"Р",IF(NOT(ISERROR(VLOOKUP(EG11,предпр,1,0)=EG11)),"",IF(NOT(ISERROR(VLOOKUP(EG11,выхрабд,1,0)=EG11)),"",IF(OR(WEEKDAY(EG11,2)&gt;5,ISNUMBER(MATCH(EG11,празд,0)),SUMPRODUCT(1*(EG11=допнер))),"В",IF(WEEKDAY(EG11,2)&lt;6,""))))))</f>
        <v/>
      </c>
      <c r="EH24" s="67"/>
      <c r="EI24" s="67"/>
      <c r="EJ24" s="67"/>
      <c r="EK24" s="67" t="str">
        <f>IF(EK11="","",IF(AND(EK11&gt;=JV24,EK11&lt;=JT24),"Р",IF(NOT(ISERROR(VLOOKUP(EK11,предпр,1,0)=EK11)),"",IF(NOT(ISERROR(VLOOKUP(EK11,выхрабд,1,0)=EK11)),"",IF(OR(WEEKDAY(EK11,2)&gt;5,ISNUMBER(MATCH(EK11,празд,0)),SUMPRODUCT(1*(EK11=допнер))),"В",IF(WEEKDAY(EK11,2)&lt;6,""))))))</f>
        <v/>
      </c>
      <c r="EL24" s="67"/>
      <c r="EM24" s="67"/>
      <c r="EN24" s="67"/>
      <c r="EO24" s="67" t="str">
        <f>IF(EO11="","",IF(AND(EO11&gt;=JZ24,EO11&lt;=JX24),"Р",IF(NOT(ISERROR(VLOOKUP(EO11,предпр,1,0)=EO11)),"",IF(NOT(ISERROR(VLOOKUP(EO11,выхрабд,1,0)=EO11)),"",IF(OR(WEEKDAY(EO11,2)&gt;5,ISNUMBER(MATCH(EO11,празд,0)),SUMPRODUCT(1*(EO11=допнер))),"В",IF(WEEKDAY(EO11,2)&lt;6,""))))))</f>
        <v>В</v>
      </c>
      <c r="EP24" s="67"/>
      <c r="EQ24" s="67"/>
      <c r="ER24" s="67"/>
      <c r="ES24" s="67" t="str">
        <f>IF(ES11="","",IF(AND(ES11&gt;=KD24,ES11&lt;=KB24),"Р",IF(NOT(ISERROR(VLOOKUP(ES11,предпр,1,0)=ES11)),"",IF(NOT(ISERROR(VLOOKUP(ES11,выхрабд,1,0)=ES11)),"",IF(OR(WEEKDAY(ES11,2)&gt;5,ISNUMBER(MATCH(ES11,празд,0)),SUMPRODUCT(1*(ES11=допнер))),"В",IF(WEEKDAY(ES11,2)&lt;6,""))))))</f>
        <v>В</v>
      </c>
      <c r="ET24" s="67"/>
      <c r="EU24" s="67"/>
      <c r="EV24" s="67"/>
      <c r="EW24" s="67" t="str">
        <f>IF(EW11="","",IF(AND(EW11&gt;=KH24,EW11&lt;=KF24)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24" s="67"/>
      <c r="EY24" s="67"/>
      <c r="EZ24" s="67"/>
      <c r="FA24" s="67" t="str">
        <f>IF(FA11="","",IF(AND(FA11&gt;=KL24,FA11&lt;=KJ24)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24" s="67"/>
      <c r="FC24" s="67"/>
      <c r="FD24" s="67"/>
      <c r="FE24" s="67" t="str">
        <f>IF(FE11="","",IF(AND(FE11&gt;=KP24,FE11&lt;=KN24)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24" s="67"/>
      <c r="FG24" s="67"/>
      <c r="FH24" s="67"/>
      <c r="FI24" s="75"/>
      <c r="FJ24" s="75"/>
      <c r="FK24" s="75"/>
      <c r="FL24" s="75"/>
      <c r="FM24" s="75"/>
      <c r="FN24" s="75"/>
      <c r="FO24" s="76"/>
    </row>
    <row r="25" spans="1:171" s="14" customFormat="1" ht="12.75" thickBot="1" x14ac:dyDescent="0.25"/>
    <row r="26" spans="1:171" ht="14.25" customHeight="1" x14ac:dyDescent="0.2">
      <c r="A26" s="1" t="s">
        <v>19</v>
      </c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CD26" s="19"/>
      <c r="CE26" s="20"/>
      <c r="CF26" s="20"/>
      <c r="CG26" s="20"/>
      <c r="CH26" s="71" t="s">
        <v>21</v>
      </c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21"/>
      <c r="FF26" s="21"/>
      <c r="FG26" s="21"/>
      <c r="FH26" s="21"/>
      <c r="FI26" s="20"/>
      <c r="FJ26" s="20"/>
      <c r="FK26" s="20"/>
      <c r="FL26" s="20"/>
      <c r="FM26" s="20"/>
      <c r="FN26" s="20"/>
      <c r="FO26" s="29"/>
    </row>
    <row r="27" spans="1:171" x14ac:dyDescent="0.2">
      <c r="A27" s="1" t="s">
        <v>20</v>
      </c>
      <c r="P27" s="99" t="s">
        <v>8</v>
      </c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18"/>
      <c r="AK27" s="18"/>
      <c r="AL27" s="99" t="s">
        <v>0</v>
      </c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18"/>
      <c r="AZ27" s="18"/>
      <c r="BA27" s="99" t="s">
        <v>1</v>
      </c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CD27" s="16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17"/>
    </row>
    <row r="28" spans="1:171" x14ac:dyDescent="0.2">
      <c r="CD28" s="16"/>
      <c r="CE28" s="2"/>
      <c r="CF28" s="2"/>
      <c r="CG28" s="2"/>
      <c r="CH28" s="2" t="s">
        <v>12</v>
      </c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2"/>
      <c r="DP28" s="2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2"/>
      <c r="EE28" s="2"/>
      <c r="EF28" s="74"/>
      <c r="EG28" s="74"/>
      <c r="EH28" s="74"/>
      <c r="EI28" s="74"/>
      <c r="EJ28" s="74"/>
      <c r="EK28" s="74"/>
      <c r="EL28" s="74"/>
      <c r="EM28" s="74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17"/>
    </row>
    <row r="29" spans="1:171" x14ac:dyDescent="0.2">
      <c r="A29" s="1" t="s">
        <v>12</v>
      </c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CD29" s="16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U29" s="99" t="s">
        <v>8</v>
      </c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22"/>
      <c r="DP29" s="22"/>
      <c r="DQ29" s="99" t="s">
        <v>0</v>
      </c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22"/>
      <c r="EE29" s="22"/>
      <c r="EF29" s="99" t="s">
        <v>1</v>
      </c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17"/>
    </row>
    <row r="30" spans="1:171" x14ac:dyDescent="0.2">
      <c r="N30" s="99" t="s">
        <v>8</v>
      </c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18"/>
      <c r="AI30" s="18"/>
      <c r="AJ30" s="99" t="s">
        <v>0</v>
      </c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18"/>
      <c r="AX30" s="18"/>
      <c r="AY30" s="99" t="s">
        <v>1</v>
      </c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CD30" s="16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17"/>
    </row>
    <row r="31" spans="1:171" x14ac:dyDescent="0.2">
      <c r="CD31" s="16"/>
      <c r="CE31" s="2"/>
      <c r="CF31" s="2"/>
      <c r="CG31" s="2"/>
      <c r="CH31" s="125" t="s">
        <v>2</v>
      </c>
      <c r="CI31" s="125"/>
      <c r="CJ31" s="73"/>
      <c r="CK31" s="73"/>
      <c r="CL31" s="73"/>
      <c r="CM31" s="73"/>
      <c r="CN31" s="72" t="s">
        <v>2</v>
      </c>
      <c r="CO31" s="72"/>
      <c r="CP31" s="72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125">
        <v>20</v>
      </c>
      <c r="DK31" s="125"/>
      <c r="DL31" s="125"/>
      <c r="DM31" s="125"/>
      <c r="DN31" s="126"/>
      <c r="DO31" s="126"/>
      <c r="DP31" s="126"/>
      <c r="DQ31" s="126"/>
      <c r="DR31" s="2" t="s">
        <v>18</v>
      </c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17"/>
    </row>
    <row r="32" spans="1:171" s="3" customFormat="1" ht="12" thickBot="1" x14ac:dyDescent="0.25">
      <c r="A32" s="127" t="s">
        <v>2</v>
      </c>
      <c r="B32" s="127"/>
      <c r="C32" s="128" t="str">
        <f>BR4</f>
        <v>15</v>
      </c>
      <c r="D32" s="128"/>
      <c r="E32" s="128"/>
      <c r="F32" s="128"/>
      <c r="G32" s="129" t="s">
        <v>2</v>
      </c>
      <c r="H32" s="129"/>
      <c r="I32" s="129"/>
      <c r="J32" s="130" t="str">
        <f>BY4</f>
        <v>мая</v>
      </c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27">
        <v>20</v>
      </c>
      <c r="AD32" s="127"/>
      <c r="AE32" s="127"/>
      <c r="AF32" s="127"/>
      <c r="AG32" s="131" t="str">
        <f>CV4</f>
        <v>16</v>
      </c>
      <c r="AH32" s="131"/>
      <c r="AI32" s="131"/>
      <c r="AJ32" s="131"/>
      <c r="AK32" s="70" t="s">
        <v>18</v>
      </c>
      <c r="AL32" s="70"/>
      <c r="AM32" s="70"/>
      <c r="CD32" s="23"/>
      <c r="CE32" s="24"/>
      <c r="CF32" s="25"/>
      <c r="CG32" s="25"/>
      <c r="CH32" s="25"/>
      <c r="CI32" s="25"/>
      <c r="CJ32" s="35"/>
      <c r="CK32" s="35"/>
      <c r="CL32" s="3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4"/>
      <c r="DG32" s="24"/>
      <c r="DH32" s="24"/>
      <c r="DI32" s="24"/>
      <c r="DJ32" s="26"/>
      <c r="DK32" s="26"/>
      <c r="DL32" s="26"/>
      <c r="DM32" s="26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6"/>
    </row>
    <row r="33" spans="2:86" ht="3" customHeight="1" x14ac:dyDescent="0.2">
      <c r="CD33" s="13"/>
      <c r="CE33" s="13"/>
      <c r="CF33" s="13"/>
      <c r="CG33" s="10"/>
      <c r="CH33" s="10"/>
    </row>
    <row r="34" spans="2:86" x14ac:dyDescent="0.2">
      <c r="B34" s="7"/>
      <c r="C34" s="7"/>
      <c r="D34" s="7"/>
      <c r="E34" s="7"/>
      <c r="F34" s="7"/>
      <c r="G34" s="7"/>
      <c r="H34" s="7"/>
      <c r="I34" s="7"/>
      <c r="J34" s="7"/>
      <c r="K34" s="7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7"/>
      <c r="BC34" s="7"/>
      <c r="BD34" s="7"/>
      <c r="BE34" s="7"/>
      <c r="BF34" s="7"/>
      <c r="BG34" s="7"/>
      <c r="BH34" s="7"/>
      <c r="BI34" s="7"/>
      <c r="BJ34" s="7"/>
      <c r="BK34" s="7"/>
    </row>
    <row r="35" spans="2:86" x14ac:dyDescent="0.2">
      <c r="B35" s="157"/>
      <c r="C35" s="157"/>
      <c r="D35" s="157"/>
      <c r="E35" s="157"/>
      <c r="F35" s="157"/>
      <c r="G35" s="157"/>
      <c r="H35" s="157"/>
      <c r="I35" s="157"/>
      <c r="L35" s="64" t="s">
        <v>66</v>
      </c>
    </row>
  </sheetData>
  <mergeCells count="548">
    <mergeCell ref="Y17:AG18"/>
    <mergeCell ref="Y19:AG20"/>
    <mergeCell ref="Y21:AG22"/>
    <mergeCell ref="Y23:AG24"/>
    <mergeCell ref="A23:B24"/>
    <mergeCell ref="C23:L24"/>
    <mergeCell ref="M13:X14"/>
    <mergeCell ref="M15:X16"/>
    <mergeCell ref="M17:X18"/>
    <mergeCell ref="M19:X20"/>
    <mergeCell ref="M21:X22"/>
    <mergeCell ref="M23:X24"/>
    <mergeCell ref="A17:B18"/>
    <mergeCell ref="C17:L18"/>
    <mergeCell ref="A19:B20"/>
    <mergeCell ref="C19:L20"/>
    <mergeCell ref="A21:B22"/>
    <mergeCell ref="C21:L22"/>
    <mergeCell ref="A13:B14"/>
    <mergeCell ref="C13:L14"/>
    <mergeCell ref="A15:B16"/>
    <mergeCell ref="C15:L16"/>
    <mergeCell ref="Y5:EF5"/>
    <mergeCell ref="Y6:EF6"/>
    <mergeCell ref="Y7:EF7"/>
    <mergeCell ref="Y2:EF2"/>
    <mergeCell ref="BR4:BW4"/>
    <mergeCell ref="CA1:CT1"/>
    <mergeCell ref="BY4:CQ4"/>
    <mergeCell ref="CR4:CU4"/>
    <mergeCell ref="CV4:CY4"/>
    <mergeCell ref="DE15:DH15"/>
    <mergeCell ref="BV15:BY15"/>
    <mergeCell ref="BZ15:CC15"/>
    <mergeCell ref="CD15:CG15"/>
    <mergeCell ref="CH15:CK15"/>
    <mergeCell ref="BF15:BI15"/>
    <mergeCell ref="BJ15:BM15"/>
    <mergeCell ref="BN15:BQ15"/>
    <mergeCell ref="BR15:BU15"/>
    <mergeCell ref="AP15:AS15"/>
    <mergeCell ref="AT15:AW15"/>
    <mergeCell ref="AX15:BA15"/>
    <mergeCell ref="BB15:BE15"/>
    <mergeCell ref="DJ31:DM31"/>
    <mergeCell ref="DN31:DQ31"/>
    <mergeCell ref="A32:B32"/>
    <mergeCell ref="C32:F32"/>
    <mergeCell ref="G32:I32"/>
    <mergeCell ref="J32:AB32"/>
    <mergeCell ref="AC32:AF32"/>
    <mergeCell ref="AG32:AJ32"/>
    <mergeCell ref="CH31:CI31"/>
    <mergeCell ref="CJ31:CM31"/>
    <mergeCell ref="EF28:FD28"/>
    <mergeCell ref="N29:AG29"/>
    <mergeCell ref="AJ29:AV29"/>
    <mergeCell ref="AY29:BR29"/>
    <mergeCell ref="CU29:DN29"/>
    <mergeCell ref="DQ29:EC29"/>
    <mergeCell ref="EF29:FD29"/>
    <mergeCell ref="AL26:AX26"/>
    <mergeCell ref="BA26:BT26"/>
    <mergeCell ref="P27:AI27"/>
    <mergeCell ref="AL27:AX27"/>
    <mergeCell ref="BA27:BT27"/>
    <mergeCell ref="BF21:BI21"/>
    <mergeCell ref="BJ21:BM21"/>
    <mergeCell ref="BN21:BQ21"/>
    <mergeCell ref="BV21:BY21"/>
    <mergeCell ref="BZ21:CC21"/>
    <mergeCell ref="DY21:EB21"/>
    <mergeCell ref="BR21:BU21"/>
    <mergeCell ref="AH22:AK22"/>
    <mergeCell ref="BV22:BY22"/>
    <mergeCell ref="BZ22:CC22"/>
    <mergeCell ref="CD22:CG22"/>
    <mergeCell ref="CH22:CK22"/>
    <mergeCell ref="CL22:CO22"/>
    <mergeCell ref="AL22:AO22"/>
    <mergeCell ref="AP22:AS22"/>
    <mergeCell ref="AT22:AW22"/>
    <mergeCell ref="AX22:BA22"/>
    <mergeCell ref="BB22:BE22"/>
    <mergeCell ref="BF22:BI22"/>
    <mergeCell ref="BJ22:BM22"/>
    <mergeCell ref="BN22:BQ22"/>
    <mergeCell ref="BR22:BU22"/>
    <mergeCell ref="FE20:FH20"/>
    <mergeCell ref="AH21:AK21"/>
    <mergeCell ref="AL21:AO21"/>
    <mergeCell ref="AP21:AS21"/>
    <mergeCell ref="AT21:AW21"/>
    <mergeCell ref="AX21:BA21"/>
    <mergeCell ref="DU21:DX21"/>
    <mergeCell ref="DQ21:DT21"/>
    <mergeCell ref="BB21:BE21"/>
    <mergeCell ref="ES20:EV20"/>
    <mergeCell ref="EW20:EZ20"/>
    <mergeCell ref="FA20:FD20"/>
    <mergeCell ref="EC20:EF20"/>
    <mergeCell ref="EG20:EJ20"/>
    <mergeCell ref="EK20:EN20"/>
    <mergeCell ref="EO20:ER20"/>
    <mergeCell ref="DM20:DP20"/>
    <mergeCell ref="DQ20:DT20"/>
    <mergeCell ref="DU20:DX20"/>
    <mergeCell ref="FE21:FH21"/>
    <mergeCell ref="EO21:ER21"/>
    <mergeCell ref="ES21:EV21"/>
    <mergeCell ref="EW21:EZ21"/>
    <mergeCell ref="FA21:FD21"/>
    <mergeCell ref="DA20:DD20"/>
    <mergeCell ref="DE20:DH20"/>
    <mergeCell ref="DI20:DL20"/>
    <mergeCell ref="BZ20:CC20"/>
    <mergeCell ref="CD20:CG20"/>
    <mergeCell ref="CH20:CK20"/>
    <mergeCell ref="CL20:CO20"/>
    <mergeCell ref="CD21:CG21"/>
    <mergeCell ref="CH21:CK21"/>
    <mergeCell ref="CL21:CO21"/>
    <mergeCell ref="CW21:CZ21"/>
    <mergeCell ref="EC21:EF21"/>
    <mergeCell ref="EG21:EJ21"/>
    <mergeCell ref="EK21:EN21"/>
    <mergeCell ref="DI21:DL21"/>
    <mergeCell ref="DM21:DP21"/>
    <mergeCell ref="DA21:DD21"/>
    <mergeCell ref="DE21:DH21"/>
    <mergeCell ref="BR20:BU20"/>
    <mergeCell ref="BV20:BY20"/>
    <mergeCell ref="AT20:AW20"/>
    <mergeCell ref="AX20:BA20"/>
    <mergeCell ref="BB20:BE20"/>
    <mergeCell ref="BF20:BI20"/>
    <mergeCell ref="ES19:EV19"/>
    <mergeCell ref="CW19:CZ19"/>
    <mergeCell ref="DA19:DD19"/>
    <mergeCell ref="DE19:DH19"/>
    <mergeCell ref="DI19:DL19"/>
    <mergeCell ref="BZ19:CC19"/>
    <mergeCell ref="CD19:CG19"/>
    <mergeCell ref="CH19:CK19"/>
    <mergeCell ref="CL19:CO19"/>
    <mergeCell ref="CP19:CV19"/>
    <mergeCell ref="BJ19:BM19"/>
    <mergeCell ref="BN19:BQ19"/>
    <mergeCell ref="BR19:BU19"/>
    <mergeCell ref="BV19:BY19"/>
    <mergeCell ref="AT19:AW19"/>
    <mergeCell ref="AX19:BA19"/>
    <mergeCell ref="DY20:EB20"/>
    <mergeCell ref="CW20:CZ20"/>
    <mergeCell ref="EW19:EZ19"/>
    <mergeCell ref="DM19:DP19"/>
    <mergeCell ref="DQ19:DT19"/>
    <mergeCell ref="DU19:DX19"/>
    <mergeCell ref="DY19:EB19"/>
    <mergeCell ref="FA19:FD19"/>
    <mergeCell ref="FE19:FH19"/>
    <mergeCell ref="EC19:EF19"/>
    <mergeCell ref="EG19:EJ19"/>
    <mergeCell ref="EK19:EN19"/>
    <mergeCell ref="EO19:ER19"/>
    <mergeCell ref="BB19:BE19"/>
    <mergeCell ref="BF19:BI19"/>
    <mergeCell ref="AL19:AO19"/>
    <mergeCell ref="AP19:AS19"/>
    <mergeCell ref="AH20:AK20"/>
    <mergeCell ref="AL20:AO20"/>
    <mergeCell ref="AP20:AS20"/>
    <mergeCell ref="AH19:AK19"/>
    <mergeCell ref="DM18:DP18"/>
    <mergeCell ref="DE18:DH18"/>
    <mergeCell ref="DI18:DL18"/>
    <mergeCell ref="BZ18:CC18"/>
    <mergeCell ref="CD18:CG18"/>
    <mergeCell ref="CH18:CK18"/>
    <mergeCell ref="CL18:CO18"/>
    <mergeCell ref="CP18:CV18"/>
    <mergeCell ref="CW18:CZ18"/>
    <mergeCell ref="DA18:DD18"/>
    <mergeCell ref="BJ18:BM18"/>
    <mergeCell ref="BN18:BQ18"/>
    <mergeCell ref="BR18:BU18"/>
    <mergeCell ref="BV18:BY18"/>
    <mergeCell ref="BJ20:BM20"/>
    <mergeCell ref="BN20:BQ20"/>
    <mergeCell ref="DA17:DD17"/>
    <mergeCell ref="DQ18:DT18"/>
    <mergeCell ref="DU18:DX18"/>
    <mergeCell ref="DY18:EB18"/>
    <mergeCell ref="FA18:FD18"/>
    <mergeCell ref="FE18:FH18"/>
    <mergeCell ref="EC18:EF18"/>
    <mergeCell ref="EG18:EJ18"/>
    <mergeCell ref="EK18:EN18"/>
    <mergeCell ref="EO18:ER18"/>
    <mergeCell ref="ES18:EV18"/>
    <mergeCell ref="EW18:EZ18"/>
    <mergeCell ref="BR17:BU17"/>
    <mergeCell ref="FA17:FD17"/>
    <mergeCell ref="EO17:ER17"/>
    <mergeCell ref="ES17:EV17"/>
    <mergeCell ref="EW17:EZ17"/>
    <mergeCell ref="DU17:DX17"/>
    <mergeCell ref="FE17:FH17"/>
    <mergeCell ref="AH18:AK18"/>
    <mergeCell ref="AL18:AO18"/>
    <mergeCell ref="AP18:AS18"/>
    <mergeCell ref="AT18:AW18"/>
    <mergeCell ref="AX18:BA18"/>
    <mergeCell ref="BB18:BE18"/>
    <mergeCell ref="BF18:BI18"/>
    <mergeCell ref="EK17:EN17"/>
    <mergeCell ref="DY17:EB17"/>
    <mergeCell ref="EC17:EF17"/>
    <mergeCell ref="EG17:EJ17"/>
    <mergeCell ref="DE17:DH17"/>
    <mergeCell ref="DI17:DL17"/>
    <mergeCell ref="DM17:DP17"/>
    <mergeCell ref="DQ17:DT17"/>
    <mergeCell ref="CL17:CO17"/>
    <mergeCell ref="CW17:CZ17"/>
    <mergeCell ref="AP17:AS17"/>
    <mergeCell ref="AT17:AW17"/>
    <mergeCell ref="AX17:BA17"/>
    <mergeCell ref="BB17:BE17"/>
    <mergeCell ref="AH17:AK17"/>
    <mergeCell ref="ES16:EV16"/>
    <mergeCell ref="DM16:DP16"/>
    <mergeCell ref="DQ16:DT16"/>
    <mergeCell ref="DU16:DX16"/>
    <mergeCell ref="DY16:EB16"/>
    <mergeCell ref="CW16:CZ16"/>
    <mergeCell ref="DA16:DD16"/>
    <mergeCell ref="AL17:AO17"/>
    <mergeCell ref="BN16:BQ16"/>
    <mergeCell ref="BR16:BU16"/>
    <mergeCell ref="BV16:BY16"/>
    <mergeCell ref="CP17:CV17"/>
    <mergeCell ref="BV17:BY17"/>
    <mergeCell ref="BZ17:CC17"/>
    <mergeCell ref="CD17:CG17"/>
    <mergeCell ref="CH17:CK17"/>
    <mergeCell ref="BF17:BI17"/>
    <mergeCell ref="BJ17:BM17"/>
    <mergeCell ref="BN17:BQ17"/>
    <mergeCell ref="EW16:EZ16"/>
    <mergeCell ref="FA16:FD16"/>
    <mergeCell ref="FE16:FH16"/>
    <mergeCell ref="EC16:EF16"/>
    <mergeCell ref="EG16:EJ16"/>
    <mergeCell ref="EK16:EN16"/>
    <mergeCell ref="EO16:ER16"/>
    <mergeCell ref="DI16:DL16"/>
    <mergeCell ref="BZ16:CC16"/>
    <mergeCell ref="CD16:CG16"/>
    <mergeCell ref="CH16:CK16"/>
    <mergeCell ref="CL16:CO16"/>
    <mergeCell ref="DE16:DH16"/>
    <mergeCell ref="FE15:FH15"/>
    <mergeCell ref="AH16:AK16"/>
    <mergeCell ref="AL16:AO16"/>
    <mergeCell ref="AP16:AS16"/>
    <mergeCell ref="AT16:AW16"/>
    <mergeCell ref="AX16:BA16"/>
    <mergeCell ref="BB16:BE16"/>
    <mergeCell ref="BF16:BI16"/>
    <mergeCell ref="BJ16:BM16"/>
    <mergeCell ref="EO15:ER15"/>
    <mergeCell ref="ES15:EV15"/>
    <mergeCell ref="EW15:EZ15"/>
    <mergeCell ref="FA15:FD15"/>
    <mergeCell ref="DY15:EB15"/>
    <mergeCell ref="EC15:EF15"/>
    <mergeCell ref="EG15:EJ15"/>
    <mergeCell ref="EK15:EN15"/>
    <mergeCell ref="DI15:DL15"/>
    <mergeCell ref="DM15:DP15"/>
    <mergeCell ref="DQ15:DT15"/>
    <mergeCell ref="DU15:DX15"/>
    <mergeCell ref="CL15:CO15"/>
    <mergeCell ref="CW15:CZ15"/>
    <mergeCell ref="DA15:DD15"/>
    <mergeCell ref="AH15:AK15"/>
    <mergeCell ref="Y15:AG16"/>
    <mergeCell ref="AL15:AO15"/>
    <mergeCell ref="ES14:EV14"/>
    <mergeCell ref="EW14:EZ14"/>
    <mergeCell ref="DM14:DP14"/>
    <mergeCell ref="DQ14:DT14"/>
    <mergeCell ref="DU14:DX14"/>
    <mergeCell ref="DY14:EB14"/>
    <mergeCell ref="CW14:CZ14"/>
    <mergeCell ref="DA14:DD14"/>
    <mergeCell ref="DE14:DH14"/>
    <mergeCell ref="BJ14:BM14"/>
    <mergeCell ref="BN14:BQ14"/>
    <mergeCell ref="BR14:BU14"/>
    <mergeCell ref="BV14:BY14"/>
    <mergeCell ref="AT14:AW14"/>
    <mergeCell ref="AX14:BA14"/>
    <mergeCell ref="BB14:BE14"/>
    <mergeCell ref="BF14:BI14"/>
    <mergeCell ref="AH14:AK14"/>
    <mergeCell ref="AL14:AO14"/>
    <mergeCell ref="AP14:AS14"/>
    <mergeCell ref="Y13:AG14"/>
    <mergeCell ref="FA14:FD14"/>
    <mergeCell ref="FE14:FH14"/>
    <mergeCell ref="EC14:EF14"/>
    <mergeCell ref="EG14:EJ14"/>
    <mergeCell ref="EK14:EN14"/>
    <mergeCell ref="EO14:ER14"/>
    <mergeCell ref="DI14:DL14"/>
    <mergeCell ref="BZ14:CC14"/>
    <mergeCell ref="CD14:CG14"/>
    <mergeCell ref="CH14:CK14"/>
    <mergeCell ref="CL14:CO14"/>
    <mergeCell ref="CP14:CS14"/>
    <mergeCell ref="CT14:CV14"/>
    <mergeCell ref="ES13:EV13"/>
    <mergeCell ref="EW13:EZ13"/>
    <mergeCell ref="FA13:FD13"/>
    <mergeCell ref="FE13:FH13"/>
    <mergeCell ref="EC13:EF13"/>
    <mergeCell ref="EG13:EJ13"/>
    <mergeCell ref="EK13:EN13"/>
    <mergeCell ref="EO13:ER13"/>
    <mergeCell ref="DM13:DP13"/>
    <mergeCell ref="DQ13:DT13"/>
    <mergeCell ref="DU13:DX13"/>
    <mergeCell ref="DY13:EB13"/>
    <mergeCell ref="CW13:CZ13"/>
    <mergeCell ref="DA13:DD13"/>
    <mergeCell ref="DE13:DH13"/>
    <mergeCell ref="DI13:DL13"/>
    <mergeCell ref="BZ13:CC13"/>
    <mergeCell ref="CD13:CG13"/>
    <mergeCell ref="CH13:CK13"/>
    <mergeCell ref="CL13:CO13"/>
    <mergeCell ref="BJ13:BM13"/>
    <mergeCell ref="BN13:BQ13"/>
    <mergeCell ref="BR13:BU13"/>
    <mergeCell ref="BV13:BY13"/>
    <mergeCell ref="CP13:CS13"/>
    <mergeCell ref="CT13:CV13"/>
    <mergeCell ref="FA12:FD12"/>
    <mergeCell ref="FE12:FH12"/>
    <mergeCell ref="AH13:AK13"/>
    <mergeCell ref="AL13:AO13"/>
    <mergeCell ref="AP13:AS13"/>
    <mergeCell ref="AT13:AW13"/>
    <mergeCell ref="AX13:BA13"/>
    <mergeCell ref="BB13:BE13"/>
    <mergeCell ref="BF13:BI13"/>
    <mergeCell ref="EK12:EN12"/>
    <mergeCell ref="EO12:ER12"/>
    <mergeCell ref="ES12:EV12"/>
    <mergeCell ref="EW12:EZ12"/>
    <mergeCell ref="DU12:DX12"/>
    <mergeCell ref="DY12:EB12"/>
    <mergeCell ref="EC12:EF12"/>
    <mergeCell ref="EG12:EJ12"/>
    <mergeCell ref="DE12:DH12"/>
    <mergeCell ref="DI12:DL12"/>
    <mergeCell ref="DM12:DP12"/>
    <mergeCell ref="DQ12:DT12"/>
    <mergeCell ref="CL12:CO12"/>
    <mergeCell ref="CW12:CZ12"/>
    <mergeCell ref="DA12:DD12"/>
    <mergeCell ref="BV12:BY12"/>
    <mergeCell ref="BZ12:CC12"/>
    <mergeCell ref="CD12:CG12"/>
    <mergeCell ref="CH12:CK12"/>
    <mergeCell ref="BN12:BQ12"/>
    <mergeCell ref="BR12:BU12"/>
    <mergeCell ref="AP12:AS12"/>
    <mergeCell ref="AT12:AW12"/>
    <mergeCell ref="AX12:BA12"/>
    <mergeCell ref="BB12:BE12"/>
    <mergeCell ref="FE11:FH11"/>
    <mergeCell ref="AH10:FO10"/>
    <mergeCell ref="EG11:EJ11"/>
    <mergeCell ref="EK11:EN11"/>
    <mergeCell ref="EO11:ER11"/>
    <mergeCell ref="ES11:EV11"/>
    <mergeCell ref="DQ11:DT11"/>
    <mergeCell ref="DU11:DX11"/>
    <mergeCell ref="DY11:EB11"/>
    <mergeCell ref="EC11:EF11"/>
    <mergeCell ref="CD11:CG11"/>
    <mergeCell ref="CH11:CK11"/>
    <mergeCell ref="CL11:CO11"/>
    <mergeCell ref="CW11:CZ11"/>
    <mergeCell ref="DA11:DD11"/>
    <mergeCell ref="DE11:DH11"/>
    <mergeCell ref="DI11:DL11"/>
    <mergeCell ref="DM11:DP11"/>
    <mergeCell ref="A10:L11"/>
    <mergeCell ref="Y10:AG11"/>
    <mergeCell ref="AH11:AK11"/>
    <mergeCell ref="M10:X10"/>
    <mergeCell ref="M11:R11"/>
    <mergeCell ref="S11:X11"/>
    <mergeCell ref="A12:L12"/>
    <mergeCell ref="Y12:AG12"/>
    <mergeCell ref="AH12:AK12"/>
    <mergeCell ref="M12:R12"/>
    <mergeCell ref="S12:X12"/>
    <mergeCell ref="DE22:DH22"/>
    <mergeCell ref="DI22:DL22"/>
    <mergeCell ref="AL11:AO11"/>
    <mergeCell ref="AP11:AS11"/>
    <mergeCell ref="AT11:AW11"/>
    <mergeCell ref="AX11:BA11"/>
    <mergeCell ref="BR11:BU11"/>
    <mergeCell ref="BV11:BY11"/>
    <mergeCell ref="BZ11:CC11"/>
    <mergeCell ref="CW22:CZ22"/>
    <mergeCell ref="DA22:DD22"/>
    <mergeCell ref="BF12:BI12"/>
    <mergeCell ref="BJ12:BM12"/>
    <mergeCell ref="CP15:CS15"/>
    <mergeCell ref="CT15:CV15"/>
    <mergeCell ref="CP16:CS16"/>
    <mergeCell ref="CT16:CV16"/>
    <mergeCell ref="CP11:CV11"/>
    <mergeCell ref="BB11:BE11"/>
    <mergeCell ref="BF11:BI11"/>
    <mergeCell ref="BJ11:BM11"/>
    <mergeCell ref="BN11:BQ11"/>
    <mergeCell ref="AL12:AO12"/>
    <mergeCell ref="CP12:CV12"/>
    <mergeCell ref="BN23:BQ23"/>
    <mergeCell ref="BR23:BU23"/>
    <mergeCell ref="FA22:FD22"/>
    <mergeCell ref="FE22:FH22"/>
    <mergeCell ref="EC22:EF22"/>
    <mergeCell ref="EG22:EJ22"/>
    <mergeCell ref="EK22:EN22"/>
    <mergeCell ref="EO22:ER22"/>
    <mergeCell ref="ES22:EV22"/>
    <mergeCell ref="EW22:EZ22"/>
    <mergeCell ref="DM22:DP22"/>
    <mergeCell ref="DQ22:DT22"/>
    <mergeCell ref="DU22:DX22"/>
    <mergeCell ref="DY22:EB22"/>
    <mergeCell ref="EK23:EN23"/>
    <mergeCell ref="EO23:ER23"/>
    <mergeCell ref="BV23:BY23"/>
    <mergeCell ref="BZ23:CC23"/>
    <mergeCell ref="CD23:CG23"/>
    <mergeCell ref="CH23:CK23"/>
    <mergeCell ref="CL23:CO23"/>
    <mergeCell ref="CW23:CZ23"/>
    <mergeCell ref="DA23:DD23"/>
    <mergeCell ref="CP23:CV23"/>
    <mergeCell ref="CL24:CO24"/>
    <mergeCell ref="CW24:CZ24"/>
    <mergeCell ref="CP24:CV24"/>
    <mergeCell ref="DI24:DL24"/>
    <mergeCell ref="DM24:DP24"/>
    <mergeCell ref="EG24:EJ24"/>
    <mergeCell ref="DU24:DX24"/>
    <mergeCell ref="DI23:DL23"/>
    <mergeCell ref="DM23:DP23"/>
    <mergeCell ref="DQ23:DT23"/>
    <mergeCell ref="DU23:DX23"/>
    <mergeCell ref="DY23:EB23"/>
    <mergeCell ref="EC23:EF23"/>
    <mergeCell ref="EG23:EJ23"/>
    <mergeCell ref="DY24:EB24"/>
    <mergeCell ref="EC24:EF24"/>
    <mergeCell ref="N30:AG30"/>
    <mergeCell ref="AJ30:AV30"/>
    <mergeCell ref="AY30:BR30"/>
    <mergeCell ref="BN24:BQ24"/>
    <mergeCell ref="BR24:BU24"/>
    <mergeCell ref="BV24:BY24"/>
    <mergeCell ref="BZ24:CC24"/>
    <mergeCell ref="P26:AI26"/>
    <mergeCell ref="AH23:AK23"/>
    <mergeCell ref="AH24:AK24"/>
    <mergeCell ref="AL24:AO24"/>
    <mergeCell ref="AP24:AS24"/>
    <mergeCell ref="AT24:AW24"/>
    <mergeCell ref="AX24:BA24"/>
    <mergeCell ref="BB24:BE24"/>
    <mergeCell ref="BF24:BI24"/>
    <mergeCell ref="BJ24:BM24"/>
    <mergeCell ref="AL23:AO23"/>
    <mergeCell ref="AP23:AS23"/>
    <mergeCell ref="AT23:AW23"/>
    <mergeCell ref="AX23:BA23"/>
    <mergeCell ref="BB23:BE23"/>
    <mergeCell ref="BF23:BI23"/>
    <mergeCell ref="BJ23:BM23"/>
    <mergeCell ref="FI20:FO20"/>
    <mergeCell ref="FI21:FO21"/>
    <mergeCell ref="FI22:FO22"/>
    <mergeCell ref="CP20:CV20"/>
    <mergeCell ref="CP21:CV21"/>
    <mergeCell ref="CP22:CV22"/>
    <mergeCell ref="FA2:FO2"/>
    <mergeCell ref="FA3:FO3"/>
    <mergeCell ref="FA4:FO4"/>
    <mergeCell ref="FA5:FO5"/>
    <mergeCell ref="FA6:FO6"/>
    <mergeCell ref="FA7:FO7"/>
    <mergeCell ref="FA8:FO8"/>
    <mergeCell ref="FI11:FO11"/>
    <mergeCell ref="FI12:FO12"/>
    <mergeCell ref="FI13:FO13"/>
    <mergeCell ref="FI14:FO14"/>
    <mergeCell ref="FI15:FO15"/>
    <mergeCell ref="FI16:FO16"/>
    <mergeCell ref="FI17:FO17"/>
    <mergeCell ref="FI18:FO18"/>
    <mergeCell ref="FI19:FO19"/>
    <mergeCell ref="EW11:EZ11"/>
    <mergeCell ref="FA11:FD11"/>
    <mergeCell ref="EW24:EZ24"/>
    <mergeCell ref="FA24:FD24"/>
    <mergeCell ref="EK24:EN24"/>
    <mergeCell ref="EO24:ER24"/>
    <mergeCell ref="FI23:FO23"/>
    <mergeCell ref="AK32:AM32"/>
    <mergeCell ref="CH26:FD26"/>
    <mergeCell ref="CN31:CP31"/>
    <mergeCell ref="CQ31:DI31"/>
    <mergeCell ref="CU28:DN28"/>
    <mergeCell ref="DQ28:EC28"/>
    <mergeCell ref="FI24:FO24"/>
    <mergeCell ref="FE24:FH24"/>
    <mergeCell ref="DQ24:DT24"/>
    <mergeCell ref="ES23:EV23"/>
    <mergeCell ref="EW23:EZ23"/>
    <mergeCell ref="FA23:FD23"/>
    <mergeCell ref="FE23:FH23"/>
    <mergeCell ref="ES24:EV24"/>
    <mergeCell ref="DA24:DD24"/>
    <mergeCell ref="DE24:DH24"/>
    <mergeCell ref="CD24:CG24"/>
    <mergeCell ref="DE23:DH23"/>
    <mergeCell ref="CH24:CK24"/>
  </mergeCells>
  <phoneticPr fontId="0" type="noConversion"/>
  <conditionalFormatting sqref="AH11:CO11">
    <cfRule type="expression" dxfId="1" priority="2">
      <formula>OR(WEEKDAY(AH11,2)&gt;5,ISNUMBER(MATCH(AH11,празд,0)))</formula>
    </cfRule>
    <cfRule type="expression" dxfId="0" priority="1">
      <formula>ISNUMBER(MATCH(AH11,допнер,0))</formula>
    </cfRule>
  </conditionalFormatting>
  <hyperlinks>
    <hyperlink ref="BZ1" r:id="rId1"/>
  </hyperlinks>
  <pageMargins left="0.27559055118110237" right="0.19685039370078741" top="0.78740157480314965" bottom="0.39370078740157483" header="0.19685039370078741" footer="0.19685039370078741"/>
  <pageSetup paperSize="9" scale="94" orientation="landscape" r:id="rId2"/>
  <headerFooter alignWithMargins="0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Месяц">
          <x14:formula1>
            <xm:f>Календарь!$A$1:$A$12</xm:f>
          </x14:formula1>
          <xm:sqref>BY4:CQ4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"/>
  <sheetViews>
    <sheetView workbookViewId="0">
      <selection activeCell="G10" sqref="G10"/>
    </sheetView>
  </sheetViews>
  <sheetFormatPr defaultRowHeight="12.75" x14ac:dyDescent="0.2"/>
  <cols>
    <col min="2" max="2" width="21.28515625" customWidth="1"/>
    <col min="3" max="3" width="25.42578125" customWidth="1"/>
    <col min="4" max="4" width="18.5703125" customWidth="1"/>
  </cols>
  <sheetData>
    <row r="1" spans="2:4" x14ac:dyDescent="0.2">
      <c r="B1" s="65" t="s">
        <v>65</v>
      </c>
      <c r="C1" s="66" t="s">
        <v>63</v>
      </c>
      <c r="D1" s="65" t="s">
        <v>64</v>
      </c>
    </row>
    <row r="2" spans="2:4" x14ac:dyDescent="0.2">
      <c r="B2" s="58"/>
      <c r="C2" s="58"/>
      <c r="D2" s="59"/>
    </row>
    <row r="3" spans="2:4" x14ac:dyDescent="0.2">
      <c r="B3" s="58"/>
      <c r="C3" s="58"/>
      <c r="D3" s="59"/>
    </row>
    <row r="4" spans="2:4" ht="15.75" x14ac:dyDescent="0.2">
      <c r="B4" s="58"/>
      <c r="C4" s="60"/>
      <c r="D4" s="61"/>
    </row>
    <row r="5" spans="2:4" ht="15.75" x14ac:dyDescent="0.2">
      <c r="B5" s="58"/>
      <c r="C5" s="62"/>
      <c r="D5" s="63"/>
    </row>
    <row r="6" spans="2:4" x14ac:dyDescent="0.2">
      <c r="B6" s="58"/>
      <c r="C6" s="58"/>
      <c r="D6" s="59"/>
    </row>
    <row r="7" spans="2:4" x14ac:dyDescent="0.2">
      <c r="B7" s="58"/>
      <c r="C7" s="58"/>
      <c r="D7" s="59"/>
    </row>
    <row r="8" spans="2:4" x14ac:dyDescent="0.2">
      <c r="B8" s="58"/>
      <c r="C8" s="58"/>
      <c r="D8" s="59"/>
    </row>
    <row r="9" spans="2:4" x14ac:dyDescent="0.2">
      <c r="B9" s="58"/>
      <c r="C9" s="58"/>
      <c r="D9" s="59"/>
    </row>
    <row r="10" spans="2:4" x14ac:dyDescent="0.2">
      <c r="B10" s="58"/>
      <c r="C10" s="58"/>
      <c r="D10" s="59"/>
    </row>
    <row r="11" spans="2:4" x14ac:dyDescent="0.2">
      <c r="B11" s="58"/>
      <c r="C11" s="58"/>
      <c r="D11" s="59"/>
    </row>
    <row r="12" spans="2:4" x14ac:dyDescent="0.2">
      <c r="B12" s="58"/>
      <c r="C12" s="58"/>
      <c r="D12" s="59"/>
    </row>
  </sheetData>
  <sortState ref="C2:C12">
    <sortCondition ref="C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G3" sqref="G3:G23"/>
    </sheetView>
  </sheetViews>
  <sheetFormatPr defaultRowHeight="12.75" x14ac:dyDescent="0.2"/>
  <cols>
    <col min="5" max="5" width="16.5703125" customWidth="1"/>
    <col min="6" max="6" width="17.42578125" customWidth="1"/>
    <col min="7" max="7" width="14.140625" customWidth="1"/>
    <col min="8" max="8" width="17.5703125" customWidth="1"/>
    <col min="9" max="9" width="13.28515625" customWidth="1"/>
  </cols>
  <sheetData>
    <row r="1" spans="1:9" ht="51" x14ac:dyDescent="0.2">
      <c r="A1" s="38" t="s">
        <v>50</v>
      </c>
      <c r="B1" s="38">
        <v>1</v>
      </c>
      <c r="C1" s="38">
        <v>2010</v>
      </c>
      <c r="E1" s="38" t="s">
        <v>35</v>
      </c>
      <c r="F1" s="38" t="s">
        <v>36</v>
      </c>
      <c r="G1" s="38" t="s">
        <v>37</v>
      </c>
      <c r="H1" s="38" t="s">
        <v>38</v>
      </c>
      <c r="I1" s="39" t="s">
        <v>39</v>
      </c>
    </row>
    <row r="2" spans="1:9" ht="13.5" x14ac:dyDescent="0.25">
      <c r="A2" s="38" t="s">
        <v>51</v>
      </c>
      <c r="B2" s="38">
        <v>2</v>
      </c>
      <c r="C2" s="38">
        <v>2011</v>
      </c>
      <c r="E2" s="40"/>
      <c r="F2" s="41"/>
      <c r="G2" s="41"/>
      <c r="H2" s="41"/>
      <c r="I2" s="42"/>
    </row>
    <row r="3" spans="1:9" ht="15.75" x14ac:dyDescent="0.2">
      <c r="A3" s="38" t="s">
        <v>52</v>
      </c>
      <c r="B3" s="38">
        <v>3</v>
      </c>
      <c r="C3" s="38">
        <v>2012</v>
      </c>
      <c r="E3" s="43" t="s">
        <v>40</v>
      </c>
      <c r="F3" s="44"/>
      <c r="G3" s="45">
        <v>42370</v>
      </c>
      <c r="H3" s="46">
        <v>42422</v>
      </c>
      <c r="I3" s="47">
        <v>42420</v>
      </c>
    </row>
    <row r="4" spans="1:9" ht="15.75" x14ac:dyDescent="0.2">
      <c r="A4" s="38" t="s">
        <v>53</v>
      </c>
      <c r="B4" s="38">
        <v>4</v>
      </c>
      <c r="C4" s="38">
        <v>2013</v>
      </c>
      <c r="E4" s="43" t="s">
        <v>40</v>
      </c>
      <c r="F4" s="44"/>
      <c r="G4" s="45">
        <v>42371</v>
      </c>
      <c r="H4" s="46">
        <v>42436</v>
      </c>
      <c r="I4" s="48"/>
    </row>
    <row r="5" spans="1:9" ht="15.75" x14ac:dyDescent="0.2">
      <c r="A5" s="38" t="s">
        <v>54</v>
      </c>
      <c r="B5" s="38">
        <v>5</v>
      </c>
      <c r="C5" s="38">
        <v>2014</v>
      </c>
      <c r="E5" s="43" t="s">
        <v>40</v>
      </c>
      <c r="F5" s="44"/>
      <c r="G5" s="45">
        <v>42372</v>
      </c>
      <c r="H5" s="46">
        <v>42493</v>
      </c>
      <c r="I5" s="48"/>
    </row>
    <row r="6" spans="1:9" ht="15.75" x14ac:dyDescent="0.25">
      <c r="A6" s="38" t="s">
        <v>55</v>
      </c>
      <c r="B6" s="38">
        <v>6</v>
      </c>
      <c r="C6" s="38">
        <v>2015</v>
      </c>
      <c r="E6" s="43" t="s">
        <v>40</v>
      </c>
      <c r="F6" s="44"/>
      <c r="G6" s="45">
        <v>42373</v>
      </c>
      <c r="H6" s="49"/>
      <c r="I6" s="48"/>
    </row>
    <row r="7" spans="1:9" ht="15.75" x14ac:dyDescent="0.2">
      <c r="A7" s="38" t="s">
        <v>56</v>
      </c>
      <c r="B7" s="38">
        <v>7</v>
      </c>
      <c r="C7" s="38">
        <v>2016</v>
      </c>
      <c r="E7" s="43" t="s">
        <v>40</v>
      </c>
      <c r="F7" s="44"/>
      <c r="G7" s="45">
        <v>42374</v>
      </c>
      <c r="H7" s="43"/>
      <c r="I7" s="50"/>
    </row>
    <row r="8" spans="1:9" ht="15.75" x14ac:dyDescent="0.2">
      <c r="A8" s="38" t="s">
        <v>57</v>
      </c>
      <c r="B8" s="38">
        <v>8</v>
      </c>
      <c r="C8" s="38">
        <v>2017</v>
      </c>
      <c r="E8" s="43" t="s">
        <v>40</v>
      </c>
      <c r="F8" s="44"/>
      <c r="G8" s="45">
        <v>42375</v>
      </c>
      <c r="H8" s="43"/>
      <c r="I8" s="51"/>
    </row>
    <row r="9" spans="1:9" ht="15.75" x14ac:dyDescent="0.2">
      <c r="A9" s="38" t="s">
        <v>58</v>
      </c>
      <c r="B9" s="38">
        <v>9</v>
      </c>
      <c r="C9" s="38">
        <v>2018</v>
      </c>
      <c r="E9" s="43" t="s">
        <v>41</v>
      </c>
      <c r="F9" s="44"/>
      <c r="G9" s="45">
        <v>42376</v>
      </c>
      <c r="H9" s="46"/>
      <c r="I9" s="51"/>
    </row>
    <row r="10" spans="1:9" ht="15.75" x14ac:dyDescent="0.2">
      <c r="A10" s="38" t="s">
        <v>59</v>
      </c>
      <c r="B10" s="38">
        <v>10</v>
      </c>
      <c r="C10" s="38">
        <v>2019</v>
      </c>
      <c r="E10" s="43" t="s">
        <v>40</v>
      </c>
      <c r="F10" s="44"/>
      <c r="G10" s="45">
        <v>42377</v>
      </c>
      <c r="H10" s="43"/>
      <c r="I10" s="52"/>
    </row>
    <row r="11" spans="1:9" ht="15.75" x14ac:dyDescent="0.2">
      <c r="A11" s="38" t="s">
        <v>60</v>
      </c>
      <c r="B11" s="38">
        <v>11</v>
      </c>
      <c r="C11" s="38">
        <v>2020</v>
      </c>
      <c r="E11" s="43"/>
      <c r="F11" s="44"/>
      <c r="G11" s="45"/>
      <c r="H11" s="43"/>
      <c r="I11" s="52"/>
    </row>
    <row r="12" spans="1:9" ht="15.75" x14ac:dyDescent="0.2">
      <c r="A12" s="38" t="s">
        <v>61</v>
      </c>
      <c r="B12" s="38">
        <v>12</v>
      </c>
      <c r="C12" s="38">
        <v>2021</v>
      </c>
      <c r="E12" s="43" t="s">
        <v>42</v>
      </c>
      <c r="F12" s="44">
        <v>42420</v>
      </c>
      <c r="G12" s="45">
        <v>42423</v>
      </c>
      <c r="H12" s="43"/>
      <c r="I12" s="52"/>
    </row>
    <row r="13" spans="1:9" ht="15.75" x14ac:dyDescent="0.2">
      <c r="E13" s="43" t="s">
        <v>43</v>
      </c>
      <c r="F13" s="44"/>
      <c r="G13" s="45">
        <v>42437</v>
      </c>
      <c r="H13" s="43"/>
      <c r="I13" s="52"/>
    </row>
    <row r="14" spans="1:9" ht="15.75" x14ac:dyDescent="0.2">
      <c r="E14" s="43" t="s">
        <v>44</v>
      </c>
      <c r="F14" s="44"/>
      <c r="G14" s="45">
        <v>42491</v>
      </c>
      <c r="H14" s="43"/>
      <c r="I14" s="52"/>
    </row>
    <row r="15" spans="1:9" ht="15.75" x14ac:dyDescent="0.2">
      <c r="E15" s="43" t="s">
        <v>45</v>
      </c>
      <c r="F15" s="44"/>
      <c r="G15" s="45">
        <v>42499</v>
      </c>
      <c r="H15" s="43"/>
      <c r="I15" s="53"/>
    </row>
    <row r="16" spans="1:9" ht="15.75" x14ac:dyDescent="0.2">
      <c r="E16" s="43" t="s">
        <v>46</v>
      </c>
      <c r="F16" s="44"/>
      <c r="G16" s="45">
        <v>42533</v>
      </c>
      <c r="H16" s="43"/>
      <c r="I16" s="53"/>
    </row>
    <row r="17" spans="5:9" ht="15.75" x14ac:dyDescent="0.2">
      <c r="E17" s="43" t="s">
        <v>47</v>
      </c>
      <c r="F17" s="44">
        <f t="shared" ref="F17" si="0">G17-1</f>
        <v>42677</v>
      </c>
      <c r="G17" s="45">
        <v>42678</v>
      </c>
      <c r="H17" s="43"/>
      <c r="I17" s="53"/>
    </row>
    <row r="18" spans="5:9" ht="15.75" x14ac:dyDescent="0.25">
      <c r="E18" s="54"/>
      <c r="F18" s="44"/>
      <c r="G18" s="45">
        <v>42736</v>
      </c>
      <c r="H18" s="55"/>
      <c r="I18" s="53"/>
    </row>
    <row r="19" spans="5:9" ht="13.5" x14ac:dyDescent="0.25">
      <c r="E19" s="54"/>
      <c r="F19" s="54"/>
      <c r="G19" s="54"/>
      <c r="H19" s="56"/>
      <c r="I19" s="57"/>
    </row>
    <row r="20" spans="5:9" ht="13.5" x14ac:dyDescent="0.25">
      <c r="E20" s="54"/>
      <c r="F20" s="54"/>
      <c r="G20" s="54"/>
      <c r="H20" s="55"/>
      <c r="I20" s="53"/>
    </row>
    <row r="21" spans="5:9" ht="13.5" x14ac:dyDescent="0.25">
      <c r="E21" s="54"/>
      <c r="F21" s="54"/>
      <c r="G21" s="54"/>
      <c r="H21" s="55"/>
      <c r="I21" s="53"/>
    </row>
    <row r="22" spans="5:9" ht="13.5" x14ac:dyDescent="0.25">
      <c r="E22" s="54"/>
      <c r="F22" s="54"/>
      <c r="G22" s="54"/>
      <c r="H22" s="55"/>
      <c r="I22" s="53"/>
    </row>
    <row r="23" spans="5:9" ht="13.5" x14ac:dyDescent="0.25">
      <c r="E23" s="54"/>
      <c r="F23" s="54"/>
      <c r="G23" s="54"/>
      <c r="H23" s="55"/>
      <c r="I23" s="53"/>
    </row>
  </sheetData>
  <conditionalFormatting sqref="G3:G17">
    <cfRule type="cellIs" dxfId="8" priority="2" stopIfTrue="1" operator="equal">
      <formula>0</formula>
    </cfRule>
  </conditionalFormatting>
  <conditionalFormatting sqref="F3:F18">
    <cfRule type="cellIs" dxfId="7" priority="3" stopIfTrue="1" operator="lessThanOrEqual">
      <formula>0</formula>
    </cfRule>
  </conditionalFormatting>
  <conditionalFormatting sqref="G18">
    <cfRule type="cellIs" dxfId="6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Табель</vt:lpstr>
      <vt:lpstr>Исходные данные</vt:lpstr>
      <vt:lpstr>Календарь</vt:lpstr>
      <vt:lpstr>выхрабд</vt:lpstr>
      <vt:lpstr>допнер</vt:lpstr>
      <vt:lpstr>Табель!Область_печати</vt:lpstr>
      <vt:lpstr>празд</vt:lpstr>
      <vt:lpstr>предпр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Семён Ф. Пичевский</dc:creator>
  <cp:lastModifiedBy>Пичевский Семён Ф. </cp:lastModifiedBy>
  <cp:lastPrinted>2015-06-23T07:31:14Z</cp:lastPrinted>
  <dcterms:created xsi:type="dcterms:W3CDTF">2004-10-13T06:36:02Z</dcterms:created>
  <dcterms:modified xsi:type="dcterms:W3CDTF">2016-04-18T13:50:37Z</dcterms:modified>
</cp:coreProperties>
</file>