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27870" windowHeight="11460" activeTab="1"/>
  </bookViews>
  <sheets>
    <sheet name="График" sheetId="4" r:id="rId1"/>
    <sheet name="План" sheetId="5" r:id="rId2"/>
  </sheets>
  <calcPr calcId="162913"/>
</workbook>
</file>

<file path=xl/calcChain.xml><?xml version="1.0" encoding="utf-8"?>
<calcChain xmlns="http://schemas.openxmlformats.org/spreadsheetml/2006/main">
  <c r="AF9" i="5" l="1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X5" i="5"/>
  <c r="Y5" i="5"/>
  <c r="Z5" i="5"/>
  <c r="AA5" i="5"/>
  <c r="AB5" i="5"/>
  <c r="AC5" i="5"/>
  <c r="AD5" i="5"/>
  <c r="AE5" i="5"/>
  <c r="AF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B5" i="5"/>
  <c r="AD21" i="4" l="1"/>
  <c r="AD9" i="4"/>
  <c r="AD5" i="4"/>
  <c r="W21" i="4"/>
  <c r="W9" i="4"/>
  <c r="W5" i="4"/>
  <c r="P21" i="4"/>
  <c r="P17" i="4"/>
  <c r="P9" i="4"/>
  <c r="P5" i="4"/>
  <c r="I21" i="4"/>
  <c r="I17" i="4"/>
  <c r="I9" i="4"/>
  <c r="I5" i="4"/>
  <c r="B17" i="4"/>
  <c r="B5" i="4"/>
  <c r="G6" i="5" l="1"/>
  <c r="J8" i="5"/>
  <c r="K6" i="5"/>
  <c r="O6" i="5"/>
  <c r="P4" i="5"/>
  <c r="R8" i="5"/>
  <c r="S6" i="5"/>
  <c r="T4" i="5"/>
  <c r="V8" i="5"/>
  <c r="W6" i="5"/>
  <c r="X4" i="5"/>
  <c r="Z8" i="5"/>
  <c r="AA6" i="5"/>
  <c r="AB4" i="5"/>
  <c r="AD8" i="5"/>
  <c r="AE6" i="5"/>
  <c r="AF4" i="5"/>
  <c r="C14" i="5"/>
  <c r="E14" i="5"/>
  <c r="F14" i="5"/>
  <c r="G14" i="5"/>
  <c r="I14" i="5"/>
  <c r="J14" i="5"/>
  <c r="K14" i="5"/>
  <c r="M14" i="5"/>
  <c r="N14" i="5"/>
  <c r="O14" i="5"/>
  <c r="Q14" i="5"/>
  <c r="R14" i="5"/>
  <c r="S14" i="5"/>
  <c r="U14" i="5"/>
  <c r="V14" i="5"/>
  <c r="W14" i="5"/>
  <c r="Y14" i="5"/>
  <c r="Z14" i="5"/>
  <c r="AA14" i="5"/>
  <c r="AC14" i="5"/>
  <c r="AD14" i="5"/>
  <c r="AE14" i="5"/>
  <c r="B14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B12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B10" i="5"/>
  <c r="E8" i="5"/>
  <c r="F8" i="5"/>
  <c r="G8" i="5"/>
  <c r="I8" i="5"/>
  <c r="M8" i="5"/>
  <c r="N8" i="5"/>
  <c r="Q8" i="5"/>
  <c r="U8" i="5"/>
  <c r="W8" i="5"/>
  <c r="Y8" i="5"/>
  <c r="AA8" i="5"/>
  <c r="AC8" i="5"/>
  <c r="B8" i="5"/>
  <c r="D6" i="5"/>
  <c r="E6" i="5"/>
  <c r="F6" i="5"/>
  <c r="I6" i="5"/>
  <c r="J6" i="5"/>
  <c r="M6" i="5"/>
  <c r="N6" i="5"/>
  <c r="P6" i="5"/>
  <c r="Q6" i="5"/>
  <c r="R6" i="5"/>
  <c r="U6" i="5"/>
  <c r="V6" i="5"/>
  <c r="Y6" i="5"/>
  <c r="Z6" i="5"/>
  <c r="AC6" i="5"/>
  <c r="AD6" i="5"/>
  <c r="AF6" i="5"/>
  <c r="B6" i="5"/>
  <c r="O4" i="5"/>
  <c r="Q4" i="5"/>
  <c r="R4" i="5"/>
  <c r="S4" i="5"/>
  <c r="U4" i="5"/>
  <c r="V4" i="5"/>
  <c r="W4" i="5"/>
  <c r="Y4" i="5"/>
  <c r="Z4" i="5"/>
  <c r="AA4" i="5"/>
  <c r="AC4" i="5"/>
  <c r="AD4" i="5"/>
  <c r="AE4" i="5"/>
  <c r="B4" i="5"/>
  <c r="C4" i="5" s="1"/>
  <c r="D4" i="5" s="1"/>
  <c r="E4" i="5" s="1"/>
  <c r="F4" i="5" s="1"/>
  <c r="G4" i="5" s="1"/>
  <c r="H4" i="5" s="1"/>
  <c r="I4" i="5" s="1"/>
  <c r="J4" i="5" s="1"/>
  <c r="K4" i="5" s="1"/>
  <c r="L4" i="5" s="1"/>
  <c r="M4" i="5" s="1"/>
  <c r="N4" i="5" s="1"/>
  <c r="AE21" i="4"/>
  <c r="AB21" i="4"/>
  <c r="AA21" i="4"/>
  <c r="Z21" i="4"/>
  <c r="AF17" i="4"/>
  <c r="AA17" i="4"/>
  <c r="AE13" i="4"/>
  <c r="AE9" i="4"/>
  <c r="AC9" i="4"/>
  <c r="AB9" i="4"/>
  <c r="AA9" i="4"/>
  <c r="Z9" i="4"/>
  <c r="AF5" i="4"/>
  <c r="AB5" i="4"/>
  <c r="AA5" i="4"/>
  <c r="X21" i="4"/>
  <c r="U21" i="4"/>
  <c r="T21" i="4"/>
  <c r="S21" i="4"/>
  <c r="Y17" i="4"/>
  <c r="T17" i="4"/>
  <c r="X13" i="4"/>
  <c r="X9" i="4"/>
  <c r="V9" i="4"/>
  <c r="U9" i="4"/>
  <c r="T9" i="4"/>
  <c r="S9" i="4"/>
  <c r="Y5" i="4"/>
  <c r="U5" i="4"/>
  <c r="T5" i="4"/>
  <c r="Q21" i="4"/>
  <c r="N21" i="4"/>
  <c r="M21" i="4"/>
  <c r="L21" i="4"/>
  <c r="R17" i="4"/>
  <c r="M17" i="4"/>
  <c r="Q13" i="4"/>
  <c r="Q9" i="4"/>
  <c r="O9" i="4"/>
  <c r="N9" i="4"/>
  <c r="M9" i="4"/>
  <c r="L9" i="4"/>
  <c r="R5" i="4"/>
  <c r="N5" i="4"/>
  <c r="M5" i="4"/>
  <c r="J21" i="4"/>
  <c r="K17" i="4"/>
  <c r="J13" i="4"/>
  <c r="J9" i="4"/>
  <c r="K5" i="4"/>
  <c r="H9" i="4"/>
  <c r="G5" i="4"/>
  <c r="F21" i="4"/>
  <c r="F9" i="4"/>
  <c r="C12" i="5" l="1"/>
  <c r="C6" i="5"/>
  <c r="AF8" i="5"/>
  <c r="AB8" i="5"/>
  <c r="X8" i="5"/>
  <c r="T8" i="5"/>
  <c r="P8" i="5"/>
  <c r="L8" i="5"/>
  <c r="H8" i="5"/>
  <c r="D8" i="5"/>
  <c r="AB6" i="5"/>
  <c r="X6" i="5"/>
  <c r="T6" i="5"/>
  <c r="L6" i="5"/>
  <c r="H6" i="5"/>
  <c r="AE8" i="5"/>
  <c r="S8" i="5"/>
  <c r="O8" i="5"/>
  <c r="K8" i="5"/>
  <c r="C8" i="5"/>
  <c r="AF14" i="5"/>
  <c r="AB14" i="5"/>
  <c r="X14" i="5"/>
  <c r="T14" i="5"/>
  <c r="P14" i="5"/>
  <c r="L14" i="5"/>
  <c r="H14" i="5"/>
  <c r="D14" i="5"/>
  <c r="C13" i="4"/>
  <c r="AG23" i="4"/>
  <c r="G21" i="4"/>
  <c r="E21" i="4"/>
  <c r="C21" i="4"/>
  <c r="AG19" i="4" s="1"/>
  <c r="F17" i="4"/>
  <c r="D17" i="4"/>
  <c r="AG15" i="4" s="1"/>
  <c r="AG12" i="5" l="1"/>
  <c r="E9" i="4"/>
  <c r="F5" i="4"/>
  <c r="G9" i="4"/>
  <c r="C9" i="4"/>
  <c r="AG14" i="5" l="1"/>
  <c r="AG10" i="5"/>
  <c r="D5" i="4"/>
  <c r="AG11" i="4"/>
  <c r="AG3" i="4" l="1"/>
  <c r="AG7" i="4"/>
  <c r="AG6" i="5" l="1"/>
  <c r="AG8" i="5"/>
  <c r="AG4" i="5" l="1"/>
</calcChain>
</file>

<file path=xl/sharedStrings.xml><?xml version="1.0" encoding="utf-8"?>
<sst xmlns="http://schemas.openxmlformats.org/spreadsheetml/2006/main" count="221" uniqueCount="25">
  <si>
    <t>ФИО</t>
  </si>
  <si>
    <t>В</t>
  </si>
  <si>
    <t>М</t>
  </si>
  <si>
    <t>Д</t>
  </si>
  <si>
    <t>ЖК</t>
  </si>
  <si>
    <t>Ж</t>
  </si>
  <si>
    <t>ДК</t>
  </si>
  <si>
    <t>итого</t>
  </si>
  <si>
    <t>дата</t>
  </si>
  <si>
    <t>ПЛАН</t>
  </si>
  <si>
    <t>ИТОГО</t>
  </si>
  <si>
    <t>Продавец 1</t>
  </si>
  <si>
    <t>Продавец 3</t>
  </si>
  <si>
    <t>Продавец 2</t>
  </si>
  <si>
    <t>Продавец 1 план</t>
  </si>
  <si>
    <t>Коэффициент плана</t>
  </si>
  <si>
    <t>Продавец 2 план</t>
  </si>
  <si>
    <t>Продавец 3 план</t>
  </si>
  <si>
    <t>Продавец 4 план</t>
  </si>
  <si>
    <t>Продавец 5 план</t>
  </si>
  <si>
    <t>Продавец 6 план</t>
  </si>
  <si>
    <t>Коэффициенты плана</t>
  </si>
  <si>
    <t>Продавец 4</t>
  </si>
  <si>
    <t>Продавец 6</t>
  </si>
  <si>
    <t>Продавец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</si>
</sst>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color indexed="8"/>
      <name val="Arial Cyr"/>
      <charset val="204"/>
    </font>
    <font>
      <b/>
      <sz val="8"/>
      <name val="Arial Cyr"/>
      <charset val="204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1" fillId="0" borderId="0" xfId="1" applyFill="1"/>
    <xf numFmtId="0" fontId="1" fillId="3" borderId="0" xfId="1" applyFill="1"/>
    <xf numFmtId="3" fontId="3" fillId="0" borderId="2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8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14" xfId="1" applyNumberFormat="1" applyFont="1" applyFill="1" applyBorder="1" applyAlignment="1">
      <alignment horizontal="center" vertical="center" wrapText="1"/>
    </xf>
    <xf numFmtId="1" fontId="2" fillId="0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1" fontId="2" fillId="0" borderId="8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19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" fontId="2" fillId="0" borderId="7" xfId="1" applyNumberFormat="1" applyFont="1" applyFill="1" applyBorder="1" applyAlignment="1">
      <alignment horizontal="center" vertical="center" wrapText="1"/>
    </xf>
    <xf numFmtId="1" fontId="2" fillId="0" borderId="11" xfId="1" applyNumberFormat="1" applyFont="1" applyFill="1" applyBorder="1" applyAlignment="1">
      <alignment horizontal="center" vertical="center" wrapText="1"/>
    </xf>
    <xf numFmtId="3" fontId="3" fillId="0" borderId="20" xfId="1" applyNumberFormat="1" applyFont="1" applyFill="1" applyBorder="1" applyAlignment="1">
      <alignment horizontal="center" vertical="center"/>
    </xf>
    <xf numFmtId="0" fontId="5" fillId="0" borderId="0" xfId="1" applyFont="1" applyFill="1"/>
    <xf numFmtId="3" fontId="2" fillId="0" borderId="1" xfId="1" applyNumberFormat="1" applyFont="1" applyFill="1" applyBorder="1" applyAlignment="1">
      <alignment horizontal="center" vertical="center"/>
    </xf>
    <xf numFmtId="3" fontId="3" fillId="0" borderId="29" xfId="1" applyNumberFormat="1" applyFont="1" applyFill="1" applyBorder="1" applyAlignment="1">
      <alignment horizontal="center" vertical="center"/>
    </xf>
    <xf numFmtId="3" fontId="3" fillId="0" borderId="23" xfId="1" applyNumberFormat="1" applyFont="1" applyFill="1" applyBorder="1" applyAlignment="1">
      <alignment horizontal="center" vertical="center"/>
    </xf>
    <xf numFmtId="1" fontId="2" fillId="4" borderId="18" xfId="1" applyNumberFormat="1" applyFont="1" applyFill="1" applyBorder="1" applyAlignment="1">
      <alignment horizontal="center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1" fontId="2" fillId="4" borderId="23" xfId="1" applyNumberFormat="1" applyFont="1" applyFill="1" applyBorder="1" applyAlignment="1">
      <alignment horizontal="center" vertical="center" wrapText="1"/>
    </xf>
    <xf numFmtId="1" fontId="2" fillId="4" borderId="4" xfId="1" applyNumberFormat="1" applyFont="1" applyFill="1" applyBorder="1" applyAlignment="1">
      <alignment horizontal="center" vertical="center" wrapText="1"/>
    </xf>
    <xf numFmtId="1" fontId="2" fillId="4" borderId="5" xfId="1" applyNumberFormat="1" applyFont="1" applyFill="1" applyBorder="1" applyAlignment="1">
      <alignment horizontal="center" vertical="center" wrapText="1"/>
    </xf>
    <xf numFmtId="1" fontId="2" fillId="4" borderId="24" xfId="1" applyNumberFormat="1" applyFont="1" applyFill="1" applyBorder="1" applyAlignment="1">
      <alignment horizontal="center" vertical="center" wrapText="1"/>
    </xf>
    <xf numFmtId="1" fontId="2" fillId="4" borderId="6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left" vertical="center"/>
    </xf>
    <xf numFmtId="3" fontId="2" fillId="0" borderId="13" xfId="1" applyNumberFormat="1" applyFont="1" applyFill="1" applyBorder="1" applyAlignment="1">
      <alignment horizontal="left" vertical="center"/>
    </xf>
    <xf numFmtId="3" fontId="2" fillId="0" borderId="16" xfId="1" applyNumberFormat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left" vertical="center"/>
    </xf>
    <xf numFmtId="3" fontId="4" fillId="0" borderId="25" xfId="1" applyNumberFormat="1" applyFont="1" applyFill="1" applyBorder="1" applyAlignment="1">
      <alignment horizontal="center" vertical="center"/>
    </xf>
    <xf numFmtId="3" fontId="4" fillId="0" borderId="26" xfId="1" applyNumberFormat="1" applyFont="1" applyFill="1" applyBorder="1" applyAlignment="1">
      <alignment horizontal="center" vertical="center"/>
    </xf>
    <xf numFmtId="3" fontId="4" fillId="0" borderId="27" xfId="1" applyNumberFormat="1" applyFont="1" applyFill="1" applyBorder="1" applyAlignment="1">
      <alignment horizontal="center" vertical="center"/>
    </xf>
    <xf numFmtId="3" fontId="4" fillId="0" borderId="28" xfId="1" applyNumberFormat="1" applyFont="1" applyFill="1" applyBorder="1" applyAlignment="1">
      <alignment horizontal="center" vertical="center" wrapText="1"/>
    </xf>
    <xf numFmtId="3" fontId="4" fillId="0" borderId="31" xfId="1" applyNumberFormat="1" applyFont="1" applyFill="1" applyBorder="1" applyAlignment="1">
      <alignment horizontal="center" vertical="center" wrapText="1"/>
    </xf>
    <xf numFmtId="3" fontId="4" fillId="0" borderId="32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3" fontId="2" fillId="0" borderId="17" xfId="1" applyNumberFormat="1" applyFont="1" applyFill="1" applyBorder="1" applyAlignment="1">
      <alignment horizontal="center" vertical="center"/>
    </xf>
    <xf numFmtId="3" fontId="2" fillId="0" borderId="25" xfId="1" applyNumberFormat="1" applyFont="1" applyFill="1" applyBorder="1" applyAlignment="1">
      <alignment horizontal="center" vertical="center"/>
    </xf>
    <xf numFmtId="3" fontId="2" fillId="0" borderId="27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/>
    </xf>
    <xf numFmtId="0" fontId="2" fillId="0" borderId="0" xfId="1" applyFont="1"/>
    <xf numFmtId="3" fontId="2" fillId="2" borderId="8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0" borderId="7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7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FF"/>
      <color rgb="FFFF3300"/>
      <color rgb="FFFF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O29" sqref="O29"/>
    </sheetView>
  </sheetViews>
  <sheetFormatPr defaultColWidth="8.85546875" defaultRowHeight="12.75" x14ac:dyDescent="0.2"/>
  <cols>
    <col min="1" max="1" width="12.7109375" style="1" customWidth="1"/>
    <col min="2" max="32" width="5.7109375" style="2" customWidth="1"/>
    <col min="33" max="33" width="6" style="2" customWidth="1"/>
    <col min="34" max="16384" width="8.85546875" style="1"/>
  </cols>
  <sheetData>
    <row r="1" spans="1:33" ht="14.45" customHeight="1" x14ac:dyDescent="0.2">
      <c r="A1" s="43" t="s">
        <v>0</v>
      </c>
      <c r="B1" s="33" t="s">
        <v>8</v>
      </c>
      <c r="C1" s="33"/>
      <c r="D1" s="33"/>
      <c r="E1" s="41" t="s">
        <v>8</v>
      </c>
      <c r="F1" s="33"/>
      <c r="G1" s="33"/>
      <c r="H1" s="33"/>
      <c r="I1" s="33"/>
      <c r="J1" s="33"/>
      <c r="K1" s="42"/>
      <c r="L1" s="33" t="s">
        <v>8</v>
      </c>
      <c r="M1" s="33"/>
      <c r="N1" s="33"/>
      <c r="O1" s="33"/>
      <c r="P1" s="33"/>
      <c r="Q1" s="33"/>
      <c r="R1" s="33"/>
      <c r="S1" s="41" t="s">
        <v>8</v>
      </c>
      <c r="T1" s="33"/>
      <c r="U1" s="33"/>
      <c r="V1" s="33"/>
      <c r="W1" s="33"/>
      <c r="X1" s="33"/>
      <c r="Y1" s="42"/>
      <c r="Z1" s="33" t="s">
        <v>8</v>
      </c>
      <c r="AA1" s="33"/>
      <c r="AB1" s="33"/>
      <c r="AC1" s="33"/>
      <c r="AD1" s="33"/>
      <c r="AE1" s="33"/>
      <c r="AF1" s="33"/>
      <c r="AG1" s="38" t="s">
        <v>7</v>
      </c>
    </row>
    <row r="2" spans="1:33" ht="14.25" customHeight="1" thickBot="1" x14ac:dyDescent="0.25">
      <c r="A2" s="44"/>
      <c r="B2" s="4">
        <v>1</v>
      </c>
      <c r="C2" s="5">
        <v>2</v>
      </c>
      <c r="D2" s="23">
        <v>3</v>
      </c>
      <c r="E2" s="6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19">
        <v>10</v>
      </c>
      <c r="L2" s="4">
        <v>11</v>
      </c>
      <c r="M2" s="5">
        <v>12</v>
      </c>
      <c r="N2" s="5">
        <v>13</v>
      </c>
      <c r="O2" s="5">
        <v>14</v>
      </c>
      <c r="P2" s="5">
        <v>15</v>
      </c>
      <c r="Q2" s="5">
        <v>16</v>
      </c>
      <c r="R2" s="23">
        <v>17</v>
      </c>
      <c r="S2" s="6">
        <v>18</v>
      </c>
      <c r="T2" s="5">
        <v>19</v>
      </c>
      <c r="U2" s="5">
        <v>20</v>
      </c>
      <c r="V2" s="5">
        <v>21</v>
      </c>
      <c r="W2" s="21">
        <v>22</v>
      </c>
      <c r="X2" s="5">
        <v>23</v>
      </c>
      <c r="Y2" s="19">
        <v>24</v>
      </c>
      <c r="Z2" s="4">
        <v>25</v>
      </c>
      <c r="AA2" s="5">
        <v>26</v>
      </c>
      <c r="AB2" s="5">
        <v>27</v>
      </c>
      <c r="AC2" s="5">
        <v>28</v>
      </c>
      <c r="AD2" s="5">
        <v>29</v>
      </c>
      <c r="AE2" s="5">
        <v>30</v>
      </c>
      <c r="AF2" s="22">
        <v>31</v>
      </c>
      <c r="AG2" s="39"/>
    </row>
    <row r="3" spans="1:33" ht="15" customHeight="1" x14ac:dyDescent="0.2">
      <c r="A3" s="32" t="s">
        <v>11</v>
      </c>
      <c r="B3" s="15">
        <v>0.41666666666666669</v>
      </c>
      <c r="C3" s="7"/>
      <c r="D3" s="15">
        <v>0.41666666666666669</v>
      </c>
      <c r="E3" s="14"/>
      <c r="F3" s="7">
        <v>0.39583333333333331</v>
      </c>
      <c r="G3" s="7">
        <v>0.39583333333333331</v>
      </c>
      <c r="H3" s="7">
        <v>0.41666666666666669</v>
      </c>
      <c r="I3" s="7">
        <v>0.39583333333333331</v>
      </c>
      <c r="J3" s="7"/>
      <c r="K3" s="15">
        <v>0.41666666666666669</v>
      </c>
      <c r="L3" s="14"/>
      <c r="M3" s="7">
        <v>0.39583333333333331</v>
      </c>
      <c r="N3" s="7">
        <v>0.39583333333333331</v>
      </c>
      <c r="O3" s="7">
        <v>0.41666666666666669</v>
      </c>
      <c r="P3" s="7">
        <v>0.39583333333333331</v>
      </c>
      <c r="Q3" s="7"/>
      <c r="R3" s="15">
        <v>0.41666666666666669</v>
      </c>
      <c r="S3" s="14"/>
      <c r="T3" s="7">
        <v>0.39583333333333331</v>
      </c>
      <c r="U3" s="7">
        <v>0.39583333333333331</v>
      </c>
      <c r="V3" s="7">
        <v>0.41666666666666669</v>
      </c>
      <c r="W3" s="7">
        <v>0.39583333333333331</v>
      </c>
      <c r="X3" s="7"/>
      <c r="Y3" s="15">
        <v>0.41666666666666669</v>
      </c>
      <c r="Z3" s="14"/>
      <c r="AA3" s="7">
        <v>0.39583333333333331</v>
      </c>
      <c r="AB3" s="7">
        <v>0.39583333333333331</v>
      </c>
      <c r="AC3" s="7">
        <v>0.41666666666666669</v>
      </c>
      <c r="AD3" s="7">
        <v>0.39583333333333331</v>
      </c>
      <c r="AE3" s="7"/>
      <c r="AF3" s="15">
        <v>0.41666666666666669</v>
      </c>
      <c r="AG3" s="35">
        <f>SUM(B5:AF5)</f>
        <v>242</v>
      </c>
    </row>
    <row r="4" spans="1:33" ht="15" customHeight="1" x14ac:dyDescent="0.2">
      <c r="A4" s="32"/>
      <c r="B4" s="12">
        <v>0.91666666666666663</v>
      </c>
      <c r="C4" s="10" t="s">
        <v>1</v>
      </c>
      <c r="D4" s="12">
        <v>0.91666666666666663</v>
      </c>
      <c r="E4" s="16" t="s">
        <v>1</v>
      </c>
      <c r="F4" s="10">
        <v>0.89583333333333337</v>
      </c>
      <c r="G4" s="10">
        <v>0.89583333333333337</v>
      </c>
      <c r="H4" s="10">
        <v>0.91666666666666663</v>
      </c>
      <c r="I4" s="10">
        <v>0.89583333333333337</v>
      </c>
      <c r="J4" s="10" t="s">
        <v>1</v>
      </c>
      <c r="K4" s="12">
        <v>0.91666666666666663</v>
      </c>
      <c r="L4" s="16" t="s">
        <v>1</v>
      </c>
      <c r="M4" s="10">
        <v>0.89583333333333337</v>
      </c>
      <c r="N4" s="10">
        <v>0.89583333333333337</v>
      </c>
      <c r="O4" s="10">
        <v>0.91666666666666663</v>
      </c>
      <c r="P4" s="10">
        <v>0.89583333333333337</v>
      </c>
      <c r="Q4" s="10" t="s">
        <v>1</v>
      </c>
      <c r="R4" s="12">
        <v>0.91666666666666663</v>
      </c>
      <c r="S4" s="16" t="s">
        <v>1</v>
      </c>
      <c r="T4" s="10">
        <v>0.89583333333333337</v>
      </c>
      <c r="U4" s="10">
        <v>0.89583333333333337</v>
      </c>
      <c r="V4" s="10">
        <v>0.91666666666666663</v>
      </c>
      <c r="W4" s="10">
        <v>0.89583333333333337</v>
      </c>
      <c r="X4" s="10" t="s">
        <v>1</v>
      </c>
      <c r="Y4" s="12">
        <v>0.91666666666666663</v>
      </c>
      <c r="Z4" s="16" t="s">
        <v>1</v>
      </c>
      <c r="AA4" s="10">
        <v>0.89583333333333337</v>
      </c>
      <c r="AB4" s="10">
        <v>0.89583333333333337</v>
      </c>
      <c r="AC4" s="10">
        <v>0.91666666666666663</v>
      </c>
      <c r="AD4" s="10">
        <v>0.89583333333333337</v>
      </c>
      <c r="AE4" s="10" t="s">
        <v>1</v>
      </c>
      <c r="AF4" s="12">
        <v>0.91666666666666663</v>
      </c>
      <c r="AG4" s="36"/>
    </row>
    <row r="5" spans="1:33" ht="15" customHeight="1" x14ac:dyDescent="0.2">
      <c r="A5" s="32"/>
      <c r="B5" s="17">
        <f>((B4-B3)*24)-1</f>
        <v>10.999999999999998</v>
      </c>
      <c r="C5" s="13"/>
      <c r="D5" s="17">
        <f>((D4-D3)*24)-1</f>
        <v>10.999999999999998</v>
      </c>
      <c r="E5" s="9"/>
      <c r="F5" s="13">
        <f>((F4-F3)*24)-1</f>
        <v>11</v>
      </c>
      <c r="G5" s="13">
        <f>((G4-G3)*24)-1</f>
        <v>11</v>
      </c>
      <c r="H5" s="13">
        <v>11</v>
      </c>
      <c r="I5" s="13">
        <f>((I4-I3)*24)-1</f>
        <v>11</v>
      </c>
      <c r="J5" s="13"/>
      <c r="K5" s="17">
        <f>((K4-K3)*24)-1</f>
        <v>10.999999999999998</v>
      </c>
      <c r="L5" s="9"/>
      <c r="M5" s="13">
        <f>((M4-M3)*24)-1</f>
        <v>11</v>
      </c>
      <c r="N5" s="13">
        <f>((N4-N3)*24)-1</f>
        <v>11</v>
      </c>
      <c r="O5" s="13">
        <v>11</v>
      </c>
      <c r="P5" s="13">
        <f>((P4-P3)*24)-1</f>
        <v>11</v>
      </c>
      <c r="Q5" s="13"/>
      <c r="R5" s="17">
        <f>((R4-R3)*24)-1</f>
        <v>10.999999999999998</v>
      </c>
      <c r="S5" s="9"/>
      <c r="T5" s="13">
        <f>((T4-T3)*24)-1</f>
        <v>11</v>
      </c>
      <c r="U5" s="13">
        <f>((U4-U3)*24)-1</f>
        <v>11</v>
      </c>
      <c r="V5" s="13">
        <v>11</v>
      </c>
      <c r="W5" s="13">
        <f>((W4-W3)*24)-1</f>
        <v>11</v>
      </c>
      <c r="X5" s="13"/>
      <c r="Y5" s="17">
        <f>((Y4-Y3)*24)-1</f>
        <v>10.999999999999998</v>
      </c>
      <c r="Z5" s="9"/>
      <c r="AA5" s="13">
        <f>((AA4-AA3)*24)-1</f>
        <v>11</v>
      </c>
      <c r="AB5" s="13">
        <f>((AB4-AB3)*24)-1</f>
        <v>11</v>
      </c>
      <c r="AC5" s="13">
        <v>11</v>
      </c>
      <c r="AD5" s="13">
        <f>((AD4-AD3)*24)-1</f>
        <v>11</v>
      </c>
      <c r="AE5" s="13"/>
      <c r="AF5" s="17">
        <f>((AF4-AF3)*24)-1</f>
        <v>10.999999999999998</v>
      </c>
      <c r="AG5" s="36"/>
    </row>
    <row r="6" spans="1:33" ht="15" customHeight="1" thickBot="1" x14ac:dyDescent="0.25">
      <c r="A6" s="34"/>
      <c r="B6" s="26" t="s">
        <v>2</v>
      </c>
      <c r="C6" s="25"/>
      <c r="D6" s="26" t="s">
        <v>2</v>
      </c>
      <c r="E6" s="24"/>
      <c r="F6" s="25" t="s">
        <v>5</v>
      </c>
      <c r="G6" s="25" t="s">
        <v>2</v>
      </c>
      <c r="H6" s="25" t="s">
        <v>5</v>
      </c>
      <c r="I6" s="25" t="s">
        <v>5</v>
      </c>
      <c r="J6" s="25"/>
      <c r="K6" s="26" t="s">
        <v>2</v>
      </c>
      <c r="L6" s="24"/>
      <c r="M6" s="25" t="s">
        <v>5</v>
      </c>
      <c r="N6" s="25" t="s">
        <v>2</v>
      </c>
      <c r="O6" s="25" t="s">
        <v>5</v>
      </c>
      <c r="P6" s="25" t="s">
        <v>5</v>
      </c>
      <c r="Q6" s="25"/>
      <c r="R6" s="26" t="s">
        <v>2</v>
      </c>
      <c r="S6" s="24"/>
      <c r="T6" s="25" t="s">
        <v>5</v>
      </c>
      <c r="U6" s="25" t="s">
        <v>2</v>
      </c>
      <c r="V6" s="25" t="s">
        <v>5</v>
      </c>
      <c r="W6" s="25" t="s">
        <v>2</v>
      </c>
      <c r="X6" s="25"/>
      <c r="Y6" s="26" t="s">
        <v>2</v>
      </c>
      <c r="Z6" s="24"/>
      <c r="AA6" s="25" t="s">
        <v>5</v>
      </c>
      <c r="AB6" s="25" t="s">
        <v>2</v>
      </c>
      <c r="AC6" s="25" t="s">
        <v>5</v>
      </c>
      <c r="AD6" s="25" t="s">
        <v>2</v>
      </c>
      <c r="AE6" s="25"/>
      <c r="AF6" s="26" t="s">
        <v>2</v>
      </c>
      <c r="AG6" s="37"/>
    </row>
    <row r="7" spans="1:33" ht="15" customHeight="1" x14ac:dyDescent="0.2">
      <c r="A7" s="31" t="s">
        <v>13</v>
      </c>
      <c r="B7" s="15"/>
      <c r="C7" s="7">
        <v>0.39583333333333331</v>
      </c>
      <c r="D7" s="15"/>
      <c r="E7" s="14">
        <v>0.41666666666666669</v>
      </c>
      <c r="F7" s="7">
        <v>0.39583333333333331</v>
      </c>
      <c r="G7" s="7">
        <v>0.41666666666666669</v>
      </c>
      <c r="H7" s="7">
        <v>0.41666666666666669</v>
      </c>
      <c r="I7" s="7">
        <v>0.39583333333333331</v>
      </c>
      <c r="J7" s="7">
        <v>0.39583333333333331</v>
      </c>
      <c r="K7" s="15"/>
      <c r="L7" s="14">
        <v>0.41666666666666669</v>
      </c>
      <c r="M7" s="7">
        <v>0.39583333333333331</v>
      </c>
      <c r="N7" s="7">
        <v>0.41666666666666669</v>
      </c>
      <c r="O7" s="7">
        <v>0.41666666666666669</v>
      </c>
      <c r="P7" s="7">
        <v>0.39583333333333331</v>
      </c>
      <c r="Q7" s="7">
        <v>0.39583333333333331</v>
      </c>
      <c r="R7" s="15"/>
      <c r="S7" s="14">
        <v>0.41666666666666669</v>
      </c>
      <c r="T7" s="7">
        <v>0.39583333333333331</v>
      </c>
      <c r="U7" s="7">
        <v>0.41666666666666669</v>
      </c>
      <c r="V7" s="7">
        <v>0.41666666666666669</v>
      </c>
      <c r="W7" s="7">
        <v>0.41666666666666669</v>
      </c>
      <c r="X7" s="7">
        <v>0.39583333333333331</v>
      </c>
      <c r="Y7" s="15"/>
      <c r="Z7" s="14">
        <v>0.41666666666666669</v>
      </c>
      <c r="AA7" s="7">
        <v>0.39583333333333331</v>
      </c>
      <c r="AB7" s="7">
        <v>0.41666666666666669</v>
      </c>
      <c r="AC7" s="7">
        <v>0.41666666666666669</v>
      </c>
      <c r="AD7" s="7">
        <v>0.41666666666666669</v>
      </c>
      <c r="AE7" s="7">
        <v>0.39583333333333331</v>
      </c>
      <c r="AF7" s="15"/>
      <c r="AG7" s="35">
        <f>SUM(B9:AF9)</f>
        <v>275</v>
      </c>
    </row>
    <row r="8" spans="1:33" ht="15" customHeight="1" x14ac:dyDescent="0.2">
      <c r="A8" s="32"/>
      <c r="B8" s="12" t="s">
        <v>1</v>
      </c>
      <c r="C8" s="10">
        <v>0.89583333333333337</v>
      </c>
      <c r="D8" s="12" t="s">
        <v>1</v>
      </c>
      <c r="E8" s="16">
        <v>0.91666666666666663</v>
      </c>
      <c r="F8" s="10">
        <v>0.89583333333333337</v>
      </c>
      <c r="G8" s="10">
        <v>0.91666666666666663</v>
      </c>
      <c r="H8" s="10">
        <v>0.91666666666666663</v>
      </c>
      <c r="I8" s="10">
        <v>0.89583333333333337</v>
      </c>
      <c r="J8" s="10">
        <v>0.89583333333333337</v>
      </c>
      <c r="K8" s="12" t="s">
        <v>1</v>
      </c>
      <c r="L8" s="16">
        <v>0.91666666666666663</v>
      </c>
      <c r="M8" s="10">
        <v>0.89583333333333337</v>
      </c>
      <c r="N8" s="10">
        <v>0.91666666666666663</v>
      </c>
      <c r="O8" s="10">
        <v>0.91666666666666663</v>
      </c>
      <c r="P8" s="10">
        <v>0.89583333333333337</v>
      </c>
      <c r="Q8" s="10">
        <v>0.89583333333333337</v>
      </c>
      <c r="R8" s="12" t="s">
        <v>1</v>
      </c>
      <c r="S8" s="16">
        <v>0.91666666666666663</v>
      </c>
      <c r="T8" s="10">
        <v>0.89583333333333337</v>
      </c>
      <c r="U8" s="10">
        <v>0.91666666666666663</v>
      </c>
      <c r="V8" s="10">
        <v>0.91666666666666663</v>
      </c>
      <c r="W8" s="10">
        <v>0.91666666666666663</v>
      </c>
      <c r="X8" s="10">
        <v>0.89583333333333337</v>
      </c>
      <c r="Y8" s="12" t="s">
        <v>1</v>
      </c>
      <c r="Z8" s="16">
        <v>0.91666666666666663</v>
      </c>
      <c r="AA8" s="10">
        <v>0.89583333333333337</v>
      </c>
      <c r="AB8" s="10">
        <v>0.91666666666666663</v>
      </c>
      <c r="AC8" s="10">
        <v>0.91666666666666663</v>
      </c>
      <c r="AD8" s="10">
        <v>0.91666666666666663</v>
      </c>
      <c r="AE8" s="10">
        <v>0.89583333333333337</v>
      </c>
      <c r="AF8" s="12" t="s">
        <v>1</v>
      </c>
      <c r="AG8" s="36"/>
    </row>
    <row r="9" spans="1:33" ht="15" customHeight="1" x14ac:dyDescent="0.2">
      <c r="A9" s="32"/>
      <c r="B9" s="17"/>
      <c r="C9" s="13">
        <f>((C8-C7)*24)-1</f>
        <v>11</v>
      </c>
      <c r="D9" s="17"/>
      <c r="E9" s="9">
        <f t="shared" ref="E9:J9" si="0">((E8-E7)*24)-1</f>
        <v>10.999999999999998</v>
      </c>
      <c r="F9" s="13">
        <f t="shared" si="0"/>
        <v>11</v>
      </c>
      <c r="G9" s="13">
        <f t="shared" si="0"/>
        <v>10.999999999999998</v>
      </c>
      <c r="H9" s="13">
        <f t="shared" si="0"/>
        <v>10.999999999999998</v>
      </c>
      <c r="I9" s="13">
        <f t="shared" si="0"/>
        <v>11</v>
      </c>
      <c r="J9" s="13">
        <f t="shared" si="0"/>
        <v>11</v>
      </c>
      <c r="K9" s="17"/>
      <c r="L9" s="9">
        <f t="shared" ref="L9:Q9" si="1">((L8-L7)*24)-1</f>
        <v>10.999999999999998</v>
      </c>
      <c r="M9" s="13">
        <f t="shared" si="1"/>
        <v>11</v>
      </c>
      <c r="N9" s="13">
        <f t="shared" si="1"/>
        <v>10.999999999999998</v>
      </c>
      <c r="O9" s="13">
        <f t="shared" si="1"/>
        <v>10.999999999999998</v>
      </c>
      <c r="P9" s="13">
        <f t="shared" si="1"/>
        <v>11</v>
      </c>
      <c r="Q9" s="13">
        <f t="shared" si="1"/>
        <v>11</v>
      </c>
      <c r="R9" s="17"/>
      <c r="S9" s="9">
        <f t="shared" ref="S9:X9" si="2">((S8-S7)*24)-1</f>
        <v>10.999999999999998</v>
      </c>
      <c r="T9" s="13">
        <f t="shared" si="2"/>
        <v>11</v>
      </c>
      <c r="U9" s="13">
        <f t="shared" si="2"/>
        <v>10.999999999999998</v>
      </c>
      <c r="V9" s="13">
        <f t="shared" si="2"/>
        <v>10.999999999999998</v>
      </c>
      <c r="W9" s="13">
        <f t="shared" si="2"/>
        <v>10.999999999999998</v>
      </c>
      <c r="X9" s="13">
        <f t="shared" si="2"/>
        <v>11</v>
      </c>
      <c r="Y9" s="17"/>
      <c r="Z9" s="9">
        <f t="shared" ref="Z9:AE9" si="3">((Z8-Z7)*24)-1</f>
        <v>10.999999999999998</v>
      </c>
      <c r="AA9" s="13">
        <f t="shared" si="3"/>
        <v>11</v>
      </c>
      <c r="AB9" s="13">
        <f t="shared" si="3"/>
        <v>10.999999999999998</v>
      </c>
      <c r="AC9" s="13">
        <f t="shared" si="3"/>
        <v>10.999999999999998</v>
      </c>
      <c r="AD9" s="13">
        <f t="shared" si="3"/>
        <v>10.999999999999998</v>
      </c>
      <c r="AE9" s="13">
        <f t="shared" si="3"/>
        <v>11</v>
      </c>
      <c r="AF9" s="17"/>
      <c r="AG9" s="36"/>
    </row>
    <row r="10" spans="1:33" ht="15" customHeight="1" thickBot="1" x14ac:dyDescent="0.25">
      <c r="A10" s="32"/>
      <c r="B10" s="26"/>
      <c r="C10" s="25" t="s">
        <v>2</v>
      </c>
      <c r="D10" s="26"/>
      <c r="E10" s="24" t="s">
        <v>2</v>
      </c>
      <c r="F10" s="25" t="s">
        <v>2</v>
      </c>
      <c r="G10" s="25" t="s">
        <v>4</v>
      </c>
      <c r="H10" s="25" t="s">
        <v>4</v>
      </c>
      <c r="I10" s="25" t="s">
        <v>2</v>
      </c>
      <c r="J10" s="25" t="s">
        <v>2</v>
      </c>
      <c r="K10" s="26"/>
      <c r="L10" s="24" t="s">
        <v>2</v>
      </c>
      <c r="M10" s="25" t="s">
        <v>2</v>
      </c>
      <c r="N10" s="25" t="s">
        <v>4</v>
      </c>
      <c r="O10" s="25" t="s">
        <v>4</v>
      </c>
      <c r="P10" s="25" t="s">
        <v>2</v>
      </c>
      <c r="Q10" s="25" t="s">
        <v>2</v>
      </c>
      <c r="R10" s="26"/>
      <c r="S10" s="24" t="s">
        <v>2</v>
      </c>
      <c r="T10" s="25" t="s">
        <v>2</v>
      </c>
      <c r="U10" s="25" t="s">
        <v>4</v>
      </c>
      <c r="V10" s="25" t="s">
        <v>4</v>
      </c>
      <c r="W10" s="25" t="s">
        <v>4</v>
      </c>
      <c r="X10" s="25" t="s">
        <v>2</v>
      </c>
      <c r="Y10" s="26"/>
      <c r="Z10" s="24" t="s">
        <v>2</v>
      </c>
      <c r="AA10" s="25" t="s">
        <v>2</v>
      </c>
      <c r="AB10" s="25" t="s">
        <v>4</v>
      </c>
      <c r="AC10" s="25" t="s">
        <v>4</v>
      </c>
      <c r="AD10" s="25" t="s">
        <v>4</v>
      </c>
      <c r="AE10" s="25" t="s">
        <v>2</v>
      </c>
      <c r="AF10" s="26"/>
      <c r="AG10" s="37"/>
    </row>
    <row r="11" spans="1:33" s="3" customFormat="1" ht="15" customHeight="1" x14ac:dyDescent="0.2">
      <c r="A11" s="31" t="s">
        <v>12</v>
      </c>
      <c r="B11" s="15">
        <v>0.39583333333333331</v>
      </c>
      <c r="C11" s="7">
        <v>0.39583333333333331</v>
      </c>
      <c r="D11" s="15">
        <v>0.39583333333333331</v>
      </c>
      <c r="E11" s="14">
        <v>0.41666666666666669</v>
      </c>
      <c r="F11" s="7"/>
      <c r="G11" s="7"/>
      <c r="H11" s="7">
        <v>0.41666666666666669</v>
      </c>
      <c r="I11" s="7"/>
      <c r="J11" s="7">
        <v>0.39583333333333331</v>
      </c>
      <c r="K11" s="15">
        <v>0.39583333333333331</v>
      </c>
      <c r="L11" s="14">
        <v>0.41666666666666669</v>
      </c>
      <c r="M11" s="7"/>
      <c r="N11" s="7"/>
      <c r="O11" s="7">
        <v>0.41666666666666669</v>
      </c>
      <c r="P11" s="7"/>
      <c r="Q11" s="7">
        <v>0.39583333333333331</v>
      </c>
      <c r="R11" s="15">
        <v>0.39583333333333331</v>
      </c>
      <c r="S11" s="14">
        <v>0.41666666666666669</v>
      </c>
      <c r="T11" s="7"/>
      <c r="U11" s="7"/>
      <c r="V11" s="7">
        <v>0.41666666666666669</v>
      </c>
      <c r="W11" s="7"/>
      <c r="X11" s="7">
        <v>0.39583333333333331</v>
      </c>
      <c r="Y11" s="15">
        <v>0.39583333333333331</v>
      </c>
      <c r="Z11" s="14">
        <v>0.41666666666666669</v>
      </c>
      <c r="AA11" s="7"/>
      <c r="AB11" s="7"/>
      <c r="AC11" s="7">
        <v>0.41666666666666669</v>
      </c>
      <c r="AD11" s="7"/>
      <c r="AE11" s="7">
        <v>0.39583333333333331</v>
      </c>
      <c r="AF11" s="8">
        <v>0.39583333333333331</v>
      </c>
      <c r="AG11" s="40">
        <f>SUM(B13:AF13)</f>
        <v>209</v>
      </c>
    </row>
    <row r="12" spans="1:33" ht="15" customHeight="1" x14ac:dyDescent="0.2">
      <c r="A12" s="32"/>
      <c r="B12" s="12">
        <v>0.89583333333333337</v>
      </c>
      <c r="C12" s="10">
        <v>0.89583333333333337</v>
      </c>
      <c r="D12" s="12">
        <v>0.89583333333333337</v>
      </c>
      <c r="E12" s="16">
        <v>0.91666666666666663</v>
      </c>
      <c r="F12" s="10" t="s">
        <v>1</v>
      </c>
      <c r="G12" s="10" t="s">
        <v>1</v>
      </c>
      <c r="H12" s="10">
        <v>0.91666666666666663</v>
      </c>
      <c r="I12" s="10" t="s">
        <v>1</v>
      </c>
      <c r="J12" s="10">
        <v>0.89583333333333337</v>
      </c>
      <c r="K12" s="12">
        <v>0.89583333333333337</v>
      </c>
      <c r="L12" s="16">
        <v>0.91666666666666663</v>
      </c>
      <c r="M12" s="10" t="s">
        <v>1</v>
      </c>
      <c r="N12" s="10" t="s">
        <v>1</v>
      </c>
      <c r="O12" s="10">
        <v>0.91666666666666663</v>
      </c>
      <c r="P12" s="10" t="s">
        <v>1</v>
      </c>
      <c r="Q12" s="10">
        <v>0.89583333333333337</v>
      </c>
      <c r="R12" s="12">
        <v>0.89583333333333337</v>
      </c>
      <c r="S12" s="16">
        <v>0.91666666666666663</v>
      </c>
      <c r="T12" s="10" t="s">
        <v>1</v>
      </c>
      <c r="U12" s="10" t="s">
        <v>1</v>
      </c>
      <c r="V12" s="10">
        <v>0.91666666666666663</v>
      </c>
      <c r="W12" s="10" t="s">
        <v>1</v>
      </c>
      <c r="X12" s="10">
        <v>0.89583333333333337</v>
      </c>
      <c r="Y12" s="12">
        <v>0.89583333333333337</v>
      </c>
      <c r="Z12" s="16">
        <v>0.91666666666666663</v>
      </c>
      <c r="AA12" s="10" t="s">
        <v>1</v>
      </c>
      <c r="AB12" s="10" t="s">
        <v>1</v>
      </c>
      <c r="AC12" s="10">
        <v>0.91666666666666663</v>
      </c>
      <c r="AD12" s="10" t="s">
        <v>1</v>
      </c>
      <c r="AE12" s="10">
        <v>0.89583333333333337</v>
      </c>
      <c r="AF12" s="11">
        <v>0.89583333333333337</v>
      </c>
      <c r="AG12" s="36"/>
    </row>
    <row r="13" spans="1:33" s="3" customFormat="1" ht="15" customHeight="1" x14ac:dyDescent="0.2">
      <c r="A13" s="32"/>
      <c r="B13" s="17">
        <v>11</v>
      </c>
      <c r="C13" s="13">
        <f>((C12-C11)*24)-1</f>
        <v>11</v>
      </c>
      <c r="D13" s="17">
        <v>11</v>
      </c>
      <c r="E13" s="9">
        <v>11</v>
      </c>
      <c r="F13" s="13"/>
      <c r="G13" s="13"/>
      <c r="H13" s="13">
        <v>11</v>
      </c>
      <c r="I13" s="13"/>
      <c r="J13" s="13">
        <f>((J12-J11)*24)-1</f>
        <v>11</v>
      </c>
      <c r="K13" s="17">
        <v>11</v>
      </c>
      <c r="L13" s="9">
        <v>11</v>
      </c>
      <c r="M13" s="13"/>
      <c r="N13" s="13"/>
      <c r="O13" s="13">
        <v>11</v>
      </c>
      <c r="P13" s="13"/>
      <c r="Q13" s="13">
        <f>((Q12-Q11)*24)-1</f>
        <v>11</v>
      </c>
      <c r="R13" s="17">
        <v>11</v>
      </c>
      <c r="S13" s="9">
        <v>11</v>
      </c>
      <c r="T13" s="13"/>
      <c r="U13" s="13"/>
      <c r="V13" s="13">
        <v>11</v>
      </c>
      <c r="W13" s="13"/>
      <c r="X13" s="13">
        <f>((X12-X11)*24)-1</f>
        <v>11</v>
      </c>
      <c r="Y13" s="17">
        <v>11</v>
      </c>
      <c r="Z13" s="9">
        <v>11</v>
      </c>
      <c r="AA13" s="13"/>
      <c r="AB13" s="13"/>
      <c r="AC13" s="13">
        <v>11</v>
      </c>
      <c r="AD13" s="13"/>
      <c r="AE13" s="13">
        <f>((AE12-AE11)*24)-1</f>
        <v>11</v>
      </c>
      <c r="AF13" s="18">
        <v>11</v>
      </c>
      <c r="AG13" s="36"/>
    </row>
    <row r="14" spans="1:33" ht="15" customHeight="1" thickBot="1" x14ac:dyDescent="0.25">
      <c r="A14" s="34"/>
      <c r="B14" s="29" t="s">
        <v>6</v>
      </c>
      <c r="C14" s="28" t="s">
        <v>5</v>
      </c>
      <c r="D14" s="29" t="s">
        <v>6</v>
      </c>
      <c r="E14" s="27" t="s">
        <v>4</v>
      </c>
      <c r="F14" s="28"/>
      <c r="G14" s="28"/>
      <c r="H14" s="28" t="s">
        <v>6</v>
      </c>
      <c r="I14" s="28"/>
      <c r="J14" s="28" t="s">
        <v>5</v>
      </c>
      <c r="K14" s="29" t="s">
        <v>6</v>
      </c>
      <c r="L14" s="27" t="s">
        <v>4</v>
      </c>
      <c r="M14" s="28"/>
      <c r="N14" s="28"/>
      <c r="O14" s="28" t="s">
        <v>6</v>
      </c>
      <c r="P14" s="28"/>
      <c r="Q14" s="28" t="s">
        <v>5</v>
      </c>
      <c r="R14" s="29" t="s">
        <v>6</v>
      </c>
      <c r="S14" s="27" t="s">
        <v>4</v>
      </c>
      <c r="T14" s="28"/>
      <c r="U14" s="28"/>
      <c r="V14" s="28" t="s">
        <v>6</v>
      </c>
      <c r="W14" s="28"/>
      <c r="X14" s="28" t="s">
        <v>5</v>
      </c>
      <c r="Y14" s="29" t="s">
        <v>6</v>
      </c>
      <c r="Z14" s="27" t="s">
        <v>4</v>
      </c>
      <c r="AA14" s="28"/>
      <c r="AB14" s="28"/>
      <c r="AC14" s="28" t="s">
        <v>6</v>
      </c>
      <c r="AD14" s="28"/>
      <c r="AE14" s="28" t="s">
        <v>5</v>
      </c>
      <c r="AF14" s="30" t="s">
        <v>6</v>
      </c>
      <c r="AG14" s="37"/>
    </row>
    <row r="15" spans="1:33" ht="15" customHeight="1" x14ac:dyDescent="0.2">
      <c r="A15" s="32" t="s">
        <v>22</v>
      </c>
      <c r="B15" s="15">
        <v>0.41666666666666669</v>
      </c>
      <c r="C15" s="7"/>
      <c r="D15" s="15">
        <v>0.41666666666666669</v>
      </c>
      <c r="E15" s="14"/>
      <c r="F15" s="7">
        <v>0.39583333333333331</v>
      </c>
      <c r="G15" s="7"/>
      <c r="H15" s="7">
        <v>0.41666666666666669</v>
      </c>
      <c r="I15" s="7">
        <v>0.39583333333333331</v>
      </c>
      <c r="J15" s="7"/>
      <c r="K15" s="15">
        <v>0.41666666666666669</v>
      </c>
      <c r="L15" s="14"/>
      <c r="M15" s="7">
        <v>0.39583333333333331</v>
      </c>
      <c r="N15" s="7"/>
      <c r="O15" s="7">
        <v>0.41666666666666669</v>
      </c>
      <c r="P15" s="7">
        <v>0.39583333333333331</v>
      </c>
      <c r="Q15" s="7"/>
      <c r="R15" s="15">
        <v>0.41666666666666669</v>
      </c>
      <c r="S15" s="14"/>
      <c r="T15" s="7">
        <v>0.39583333333333331</v>
      </c>
      <c r="U15" s="7"/>
      <c r="V15" s="7">
        <v>0.41666666666666669</v>
      </c>
      <c r="W15" s="7"/>
      <c r="X15" s="7"/>
      <c r="Y15" s="15">
        <v>0.41666666666666669</v>
      </c>
      <c r="Z15" s="14"/>
      <c r="AA15" s="7">
        <v>0.39583333333333331</v>
      </c>
      <c r="AB15" s="7"/>
      <c r="AC15" s="7">
        <v>0.41666666666666669</v>
      </c>
      <c r="AD15" s="7"/>
      <c r="AE15" s="7"/>
      <c r="AF15" s="8">
        <v>0.41666666666666669</v>
      </c>
      <c r="AG15" s="35">
        <f>SUM(B17:AF17)</f>
        <v>176</v>
      </c>
    </row>
    <row r="16" spans="1:33" ht="15" customHeight="1" x14ac:dyDescent="0.2">
      <c r="A16" s="32"/>
      <c r="B16" s="12">
        <v>0.91666666666666663</v>
      </c>
      <c r="C16" s="10" t="s">
        <v>1</v>
      </c>
      <c r="D16" s="12">
        <v>0.91666666666666663</v>
      </c>
      <c r="E16" s="16" t="s">
        <v>1</v>
      </c>
      <c r="F16" s="10">
        <v>0.89583333333333337</v>
      </c>
      <c r="G16" s="10" t="s">
        <v>1</v>
      </c>
      <c r="H16" s="10">
        <v>0.91666666666666663</v>
      </c>
      <c r="I16" s="10">
        <v>0.89583333333333337</v>
      </c>
      <c r="J16" s="10" t="s">
        <v>1</v>
      </c>
      <c r="K16" s="12">
        <v>0.91666666666666663</v>
      </c>
      <c r="L16" s="16" t="s">
        <v>1</v>
      </c>
      <c r="M16" s="10">
        <v>0.89583333333333337</v>
      </c>
      <c r="N16" s="10" t="s">
        <v>1</v>
      </c>
      <c r="O16" s="10">
        <v>0.91666666666666663</v>
      </c>
      <c r="P16" s="10">
        <v>0.89583333333333337</v>
      </c>
      <c r="Q16" s="10" t="s">
        <v>1</v>
      </c>
      <c r="R16" s="12">
        <v>0.91666666666666663</v>
      </c>
      <c r="S16" s="16" t="s">
        <v>1</v>
      </c>
      <c r="T16" s="10">
        <v>0.89583333333333337</v>
      </c>
      <c r="U16" s="10" t="s">
        <v>1</v>
      </c>
      <c r="V16" s="10">
        <v>0.91666666666666663</v>
      </c>
      <c r="W16" s="10" t="s">
        <v>1</v>
      </c>
      <c r="X16" s="10" t="s">
        <v>1</v>
      </c>
      <c r="Y16" s="12">
        <v>0.91666666666666663</v>
      </c>
      <c r="Z16" s="16" t="s">
        <v>1</v>
      </c>
      <c r="AA16" s="10">
        <v>0.89583333333333337</v>
      </c>
      <c r="AB16" s="10" t="s">
        <v>1</v>
      </c>
      <c r="AC16" s="10">
        <v>0.91666666666666663</v>
      </c>
      <c r="AD16" s="10" t="s">
        <v>1</v>
      </c>
      <c r="AE16" s="10" t="s">
        <v>1</v>
      </c>
      <c r="AF16" s="11">
        <v>0.91666666666666663</v>
      </c>
      <c r="AG16" s="36"/>
    </row>
    <row r="17" spans="1:33" ht="15" customHeight="1" x14ac:dyDescent="0.2">
      <c r="A17" s="32"/>
      <c r="B17" s="17">
        <f>((B16-B15)*24)-1</f>
        <v>10.999999999999998</v>
      </c>
      <c r="C17" s="13"/>
      <c r="D17" s="17">
        <f>((D16-D15)*24)-1</f>
        <v>10.999999999999998</v>
      </c>
      <c r="E17" s="9"/>
      <c r="F17" s="13">
        <f>((F16-F15)*24)-1</f>
        <v>11</v>
      </c>
      <c r="G17" s="13"/>
      <c r="H17" s="13">
        <v>11</v>
      </c>
      <c r="I17" s="13">
        <f>((I16-I15)*24)-1</f>
        <v>11</v>
      </c>
      <c r="J17" s="13"/>
      <c r="K17" s="17">
        <f>((K16-K15)*24)-1</f>
        <v>10.999999999999998</v>
      </c>
      <c r="L17" s="9"/>
      <c r="M17" s="13">
        <f>((M16-M15)*24)-1</f>
        <v>11</v>
      </c>
      <c r="N17" s="13"/>
      <c r="O17" s="13">
        <v>11</v>
      </c>
      <c r="P17" s="13">
        <f>((P16-P15)*24)-1</f>
        <v>11</v>
      </c>
      <c r="Q17" s="13"/>
      <c r="R17" s="17">
        <f>((R16-R15)*24)-1</f>
        <v>10.999999999999998</v>
      </c>
      <c r="S17" s="9"/>
      <c r="T17" s="13">
        <f>((T16-T15)*24)-1</f>
        <v>11</v>
      </c>
      <c r="U17" s="13"/>
      <c r="V17" s="13">
        <v>11</v>
      </c>
      <c r="W17" s="13"/>
      <c r="X17" s="13"/>
      <c r="Y17" s="17">
        <f>((Y16-Y15)*24)-1</f>
        <v>10.999999999999998</v>
      </c>
      <c r="Z17" s="9"/>
      <c r="AA17" s="13">
        <f>((AA16-AA15)*24)-1</f>
        <v>11</v>
      </c>
      <c r="AB17" s="13"/>
      <c r="AC17" s="13">
        <v>11</v>
      </c>
      <c r="AD17" s="13"/>
      <c r="AE17" s="13"/>
      <c r="AF17" s="18">
        <f>((AF16-AF15)*24)-1</f>
        <v>10.999999999999998</v>
      </c>
      <c r="AG17" s="36"/>
    </row>
    <row r="18" spans="1:33" ht="15" customHeight="1" thickBot="1" x14ac:dyDescent="0.25">
      <c r="A18" s="34"/>
      <c r="B18" s="29" t="s">
        <v>4</v>
      </c>
      <c r="C18" s="28"/>
      <c r="D18" s="29" t="s">
        <v>4</v>
      </c>
      <c r="E18" s="27"/>
      <c r="F18" s="28" t="s">
        <v>6</v>
      </c>
      <c r="G18" s="28"/>
      <c r="H18" s="28" t="s">
        <v>2</v>
      </c>
      <c r="I18" s="28" t="s">
        <v>6</v>
      </c>
      <c r="J18" s="28"/>
      <c r="K18" s="29" t="s">
        <v>4</v>
      </c>
      <c r="L18" s="27"/>
      <c r="M18" s="28" t="s">
        <v>6</v>
      </c>
      <c r="N18" s="28"/>
      <c r="O18" s="28" t="s">
        <v>2</v>
      </c>
      <c r="P18" s="28" t="s">
        <v>6</v>
      </c>
      <c r="Q18" s="28"/>
      <c r="R18" s="29" t="s">
        <v>4</v>
      </c>
      <c r="S18" s="27"/>
      <c r="T18" s="28" t="s">
        <v>6</v>
      </c>
      <c r="U18" s="28"/>
      <c r="V18" s="28" t="s">
        <v>2</v>
      </c>
      <c r="W18" s="28"/>
      <c r="X18" s="28"/>
      <c r="Y18" s="29" t="s">
        <v>4</v>
      </c>
      <c r="Z18" s="27"/>
      <c r="AA18" s="28" t="s">
        <v>6</v>
      </c>
      <c r="AB18" s="28"/>
      <c r="AC18" s="28" t="s">
        <v>2</v>
      </c>
      <c r="AD18" s="28"/>
      <c r="AE18" s="28"/>
      <c r="AF18" s="30" t="s">
        <v>4</v>
      </c>
      <c r="AG18" s="37"/>
    </row>
    <row r="19" spans="1:33" ht="15" customHeight="1" x14ac:dyDescent="0.2">
      <c r="A19" s="31" t="s">
        <v>24</v>
      </c>
      <c r="B19" s="15"/>
      <c r="C19" s="7">
        <v>0.39583333333333331</v>
      </c>
      <c r="D19" s="15"/>
      <c r="E19" s="14">
        <v>0.41666666666666669</v>
      </c>
      <c r="F19" s="7">
        <v>0.39583333333333331</v>
      </c>
      <c r="G19" s="7">
        <v>0.41666666666666669</v>
      </c>
      <c r="H19" s="7"/>
      <c r="I19" s="7">
        <v>0.39583333333333331</v>
      </c>
      <c r="J19" s="7">
        <v>0.39583333333333331</v>
      </c>
      <c r="K19" s="15"/>
      <c r="L19" s="14">
        <v>0.41666666666666669</v>
      </c>
      <c r="M19" s="7">
        <v>0.39583333333333331</v>
      </c>
      <c r="N19" s="7">
        <v>0.41666666666666669</v>
      </c>
      <c r="O19" s="7"/>
      <c r="P19" s="7">
        <v>0.39583333333333331</v>
      </c>
      <c r="Q19" s="7">
        <v>0.39583333333333331</v>
      </c>
      <c r="R19" s="15"/>
      <c r="S19" s="14">
        <v>0.41666666666666669</v>
      </c>
      <c r="T19" s="7">
        <v>0.39583333333333331</v>
      </c>
      <c r="U19" s="7">
        <v>0.41666666666666669</v>
      </c>
      <c r="V19" s="7"/>
      <c r="W19" s="7">
        <v>0.41666666666666669</v>
      </c>
      <c r="X19" s="7">
        <v>0.39583333333333331</v>
      </c>
      <c r="Y19" s="15"/>
      <c r="Z19" s="14">
        <v>0.41666666666666669</v>
      </c>
      <c r="AA19" s="7">
        <v>0.39583333333333331</v>
      </c>
      <c r="AB19" s="7">
        <v>0.41666666666666669</v>
      </c>
      <c r="AC19" s="7"/>
      <c r="AD19" s="7">
        <v>0.41666666666666669</v>
      </c>
      <c r="AE19" s="7">
        <v>0.39583333333333331</v>
      </c>
      <c r="AF19" s="15"/>
      <c r="AG19" s="35">
        <f>SUM(B21:AF21)</f>
        <v>231</v>
      </c>
    </row>
    <row r="20" spans="1:33" ht="15" customHeight="1" x14ac:dyDescent="0.2">
      <c r="A20" s="32"/>
      <c r="B20" s="12" t="s">
        <v>1</v>
      </c>
      <c r="C20" s="10">
        <v>0.89583333333333337</v>
      </c>
      <c r="D20" s="12" t="s">
        <v>1</v>
      </c>
      <c r="E20" s="16">
        <v>0.91666666666666663</v>
      </c>
      <c r="F20" s="10">
        <v>0.89583333333333337</v>
      </c>
      <c r="G20" s="10">
        <v>0.91666666666666663</v>
      </c>
      <c r="H20" s="10" t="s">
        <v>1</v>
      </c>
      <c r="I20" s="10">
        <v>0.89583333333333337</v>
      </c>
      <c r="J20" s="10">
        <v>0.89583333333333337</v>
      </c>
      <c r="K20" s="12" t="s">
        <v>1</v>
      </c>
      <c r="L20" s="16">
        <v>0.91666666666666663</v>
      </c>
      <c r="M20" s="10">
        <v>0.89583333333333337</v>
      </c>
      <c r="N20" s="10">
        <v>0.91666666666666663</v>
      </c>
      <c r="O20" s="10" t="s">
        <v>1</v>
      </c>
      <c r="P20" s="10">
        <v>0.89583333333333337</v>
      </c>
      <c r="Q20" s="10">
        <v>0.89583333333333337</v>
      </c>
      <c r="R20" s="12" t="s">
        <v>1</v>
      </c>
      <c r="S20" s="16">
        <v>0.91666666666666663</v>
      </c>
      <c r="T20" s="10">
        <v>0.89583333333333337</v>
      </c>
      <c r="U20" s="10">
        <v>0.91666666666666663</v>
      </c>
      <c r="V20" s="10" t="s">
        <v>1</v>
      </c>
      <c r="W20" s="10">
        <v>0.91666666666666663</v>
      </c>
      <c r="X20" s="10">
        <v>0.89583333333333337</v>
      </c>
      <c r="Y20" s="12" t="s">
        <v>1</v>
      </c>
      <c r="Z20" s="16">
        <v>0.91666666666666663</v>
      </c>
      <c r="AA20" s="10">
        <v>0.89583333333333337</v>
      </c>
      <c r="AB20" s="10">
        <v>0.91666666666666663</v>
      </c>
      <c r="AC20" s="10" t="s">
        <v>1</v>
      </c>
      <c r="AD20" s="10">
        <v>0.91666666666666663</v>
      </c>
      <c r="AE20" s="10">
        <v>0.89583333333333337</v>
      </c>
      <c r="AF20" s="12" t="s">
        <v>1</v>
      </c>
      <c r="AG20" s="36"/>
    </row>
    <row r="21" spans="1:33" ht="15" customHeight="1" x14ac:dyDescent="0.2">
      <c r="A21" s="32"/>
      <c r="B21" s="17"/>
      <c r="C21" s="13">
        <f>((C20-C19)*24)-1</f>
        <v>11</v>
      </c>
      <c r="D21" s="17"/>
      <c r="E21" s="9">
        <f>((E20-E19)*24)-1</f>
        <v>10.999999999999998</v>
      </c>
      <c r="F21" s="13">
        <f>((F20-F19)*24)-1</f>
        <v>11</v>
      </c>
      <c r="G21" s="13">
        <f>((G20-G19)*24)-1</f>
        <v>10.999999999999998</v>
      </c>
      <c r="H21" s="13"/>
      <c r="I21" s="13">
        <f>((I20-I19)*24)-1</f>
        <v>11</v>
      </c>
      <c r="J21" s="13">
        <f>((J20-J19)*24)-1</f>
        <v>11</v>
      </c>
      <c r="K21" s="17"/>
      <c r="L21" s="9">
        <f>((L20-L19)*24)-1</f>
        <v>10.999999999999998</v>
      </c>
      <c r="M21" s="13">
        <f>((M20-M19)*24)-1</f>
        <v>11</v>
      </c>
      <c r="N21" s="13">
        <f>((N20-N19)*24)-1</f>
        <v>10.999999999999998</v>
      </c>
      <c r="O21" s="13"/>
      <c r="P21" s="13">
        <f>((P20-P19)*24)-1</f>
        <v>11</v>
      </c>
      <c r="Q21" s="13">
        <f>((Q20-Q19)*24)-1</f>
        <v>11</v>
      </c>
      <c r="R21" s="17"/>
      <c r="S21" s="9">
        <f>((S20-S19)*24)-1</f>
        <v>10.999999999999998</v>
      </c>
      <c r="T21" s="13">
        <f>((T20-T19)*24)-1</f>
        <v>11</v>
      </c>
      <c r="U21" s="13">
        <f>((U20-U19)*24)-1</f>
        <v>10.999999999999998</v>
      </c>
      <c r="V21" s="13"/>
      <c r="W21" s="13">
        <f>((W20-W19)*24)-1</f>
        <v>10.999999999999998</v>
      </c>
      <c r="X21" s="13">
        <f>((X20-X19)*24)-1</f>
        <v>11</v>
      </c>
      <c r="Y21" s="17"/>
      <c r="Z21" s="9">
        <f>((Z20-Z19)*24)-1</f>
        <v>10.999999999999998</v>
      </c>
      <c r="AA21" s="13">
        <f>((AA20-AA19)*24)-1</f>
        <v>11</v>
      </c>
      <c r="AB21" s="13">
        <f>((AB20-AB19)*24)-1</f>
        <v>10.999999999999998</v>
      </c>
      <c r="AC21" s="13"/>
      <c r="AD21" s="13">
        <f>((AD20-AD19)*24)-1</f>
        <v>10.999999999999998</v>
      </c>
      <c r="AE21" s="13">
        <f>((AE20-AE19)*24)-1</f>
        <v>11</v>
      </c>
      <c r="AF21" s="17"/>
      <c r="AG21" s="36"/>
    </row>
    <row r="22" spans="1:33" ht="15" customHeight="1" thickBot="1" x14ac:dyDescent="0.25">
      <c r="A22" s="32"/>
      <c r="B22" s="26"/>
      <c r="C22" s="25" t="s">
        <v>6</v>
      </c>
      <c r="D22" s="26"/>
      <c r="E22" s="24" t="s">
        <v>5</v>
      </c>
      <c r="F22" s="25" t="s">
        <v>3</v>
      </c>
      <c r="G22" s="25" t="s">
        <v>3</v>
      </c>
      <c r="H22" s="25"/>
      <c r="I22" s="25" t="s">
        <v>3</v>
      </c>
      <c r="J22" s="25" t="s">
        <v>6</v>
      </c>
      <c r="K22" s="26"/>
      <c r="L22" s="24" t="s">
        <v>5</v>
      </c>
      <c r="M22" s="25" t="s">
        <v>3</v>
      </c>
      <c r="N22" s="25" t="s">
        <v>3</v>
      </c>
      <c r="O22" s="25"/>
      <c r="P22" s="25" t="s">
        <v>3</v>
      </c>
      <c r="Q22" s="25" t="s">
        <v>6</v>
      </c>
      <c r="R22" s="26"/>
      <c r="S22" s="24" t="s">
        <v>5</v>
      </c>
      <c r="T22" s="25" t="s">
        <v>3</v>
      </c>
      <c r="U22" s="25" t="s">
        <v>3</v>
      </c>
      <c r="V22" s="25"/>
      <c r="W22" s="25" t="s">
        <v>3</v>
      </c>
      <c r="X22" s="25" t="s">
        <v>6</v>
      </c>
      <c r="Y22" s="26"/>
      <c r="Z22" s="24" t="s">
        <v>5</v>
      </c>
      <c r="AA22" s="25" t="s">
        <v>3</v>
      </c>
      <c r="AB22" s="25" t="s">
        <v>3</v>
      </c>
      <c r="AC22" s="25"/>
      <c r="AD22" s="25" t="s">
        <v>3</v>
      </c>
      <c r="AE22" s="25" t="s">
        <v>6</v>
      </c>
      <c r="AF22" s="26"/>
      <c r="AG22" s="37"/>
    </row>
    <row r="23" spans="1:33" s="3" customFormat="1" ht="15" customHeight="1" x14ac:dyDescent="0.2">
      <c r="A23" s="31" t="s">
        <v>23</v>
      </c>
      <c r="B23" s="15"/>
      <c r="C23" s="7"/>
      <c r="D23" s="15"/>
      <c r="E23" s="14">
        <v>0.41666666666666669</v>
      </c>
      <c r="F23" s="7"/>
      <c r="G23" s="7">
        <v>0.41666666666666669</v>
      </c>
      <c r="H23" s="7">
        <v>0.41666666666666669</v>
      </c>
      <c r="I23" s="7"/>
      <c r="J23" s="7"/>
      <c r="K23" s="15"/>
      <c r="L23" s="14">
        <v>0.41666666666666669</v>
      </c>
      <c r="M23" s="7"/>
      <c r="N23" s="7">
        <v>0.41666666666666669</v>
      </c>
      <c r="O23" s="7">
        <v>0.41666666666666669</v>
      </c>
      <c r="P23" s="7"/>
      <c r="Q23" s="7"/>
      <c r="R23" s="15"/>
      <c r="S23" s="14">
        <v>0.41666666666666669</v>
      </c>
      <c r="T23" s="7"/>
      <c r="U23" s="7">
        <v>0.41666666666666669</v>
      </c>
      <c r="V23" s="7">
        <v>0.41666666666666669</v>
      </c>
      <c r="W23" s="7">
        <v>0.41666666666666669</v>
      </c>
      <c r="X23" s="7"/>
      <c r="Y23" s="15"/>
      <c r="Z23" s="14">
        <v>0.41666666666666669</v>
      </c>
      <c r="AA23" s="7"/>
      <c r="AB23" s="7">
        <v>0.41666666666666669</v>
      </c>
      <c r="AC23" s="7">
        <v>0.41666666666666669</v>
      </c>
      <c r="AD23" s="7">
        <v>0.41666666666666669</v>
      </c>
      <c r="AE23" s="7"/>
      <c r="AF23" s="8"/>
      <c r="AG23" s="40">
        <f>SUM(B25:AF25)</f>
        <v>154</v>
      </c>
    </row>
    <row r="24" spans="1:33" ht="15" customHeight="1" x14ac:dyDescent="0.2">
      <c r="A24" s="32"/>
      <c r="B24" s="12" t="s">
        <v>1</v>
      </c>
      <c r="C24" s="10" t="s">
        <v>1</v>
      </c>
      <c r="D24" s="12" t="s">
        <v>1</v>
      </c>
      <c r="E24" s="16">
        <v>0.91666666666666663</v>
      </c>
      <c r="F24" s="10" t="s">
        <v>1</v>
      </c>
      <c r="G24" s="10">
        <v>0.91666666666666663</v>
      </c>
      <c r="H24" s="10">
        <v>0.91666666666666663</v>
      </c>
      <c r="I24" s="10" t="s">
        <v>1</v>
      </c>
      <c r="J24" s="10" t="s">
        <v>1</v>
      </c>
      <c r="K24" s="12" t="s">
        <v>1</v>
      </c>
      <c r="L24" s="16">
        <v>0.91666666666666663</v>
      </c>
      <c r="M24" s="10" t="s">
        <v>1</v>
      </c>
      <c r="N24" s="10">
        <v>0.91666666666666663</v>
      </c>
      <c r="O24" s="10">
        <v>0.91666666666666663</v>
      </c>
      <c r="P24" s="10" t="s">
        <v>1</v>
      </c>
      <c r="Q24" s="10" t="s">
        <v>1</v>
      </c>
      <c r="R24" s="12" t="s">
        <v>1</v>
      </c>
      <c r="S24" s="16">
        <v>0.91666666666666663</v>
      </c>
      <c r="T24" s="10" t="s">
        <v>1</v>
      </c>
      <c r="U24" s="10">
        <v>0.91666666666666663</v>
      </c>
      <c r="V24" s="10">
        <v>0.91666666666666663</v>
      </c>
      <c r="W24" s="10">
        <v>0.91666666666666663</v>
      </c>
      <c r="X24" s="10" t="s">
        <v>1</v>
      </c>
      <c r="Y24" s="12" t="s">
        <v>1</v>
      </c>
      <c r="Z24" s="16">
        <v>0.91666666666666663</v>
      </c>
      <c r="AA24" s="10" t="s">
        <v>1</v>
      </c>
      <c r="AB24" s="10">
        <v>0.91666666666666663</v>
      </c>
      <c r="AC24" s="10">
        <v>0.91666666666666663</v>
      </c>
      <c r="AD24" s="10">
        <v>0.91666666666666663</v>
      </c>
      <c r="AE24" s="10" t="s">
        <v>1</v>
      </c>
      <c r="AF24" s="11" t="s">
        <v>1</v>
      </c>
      <c r="AG24" s="36"/>
    </row>
    <row r="25" spans="1:33" s="3" customFormat="1" ht="15" customHeight="1" x14ac:dyDescent="0.2">
      <c r="A25" s="32"/>
      <c r="B25" s="17"/>
      <c r="C25" s="13"/>
      <c r="D25" s="17"/>
      <c r="E25" s="9">
        <v>11</v>
      </c>
      <c r="F25" s="13"/>
      <c r="G25" s="13">
        <v>11</v>
      </c>
      <c r="H25" s="13">
        <v>11</v>
      </c>
      <c r="I25" s="13"/>
      <c r="J25" s="13"/>
      <c r="K25" s="17"/>
      <c r="L25" s="9">
        <v>11</v>
      </c>
      <c r="M25" s="13"/>
      <c r="N25" s="13">
        <v>11</v>
      </c>
      <c r="O25" s="13">
        <v>11</v>
      </c>
      <c r="P25" s="13"/>
      <c r="Q25" s="13"/>
      <c r="R25" s="17"/>
      <c r="S25" s="9">
        <v>11</v>
      </c>
      <c r="T25" s="13"/>
      <c r="U25" s="13">
        <v>11</v>
      </c>
      <c r="V25" s="13">
        <v>11</v>
      </c>
      <c r="W25" s="13">
        <v>11</v>
      </c>
      <c r="X25" s="13"/>
      <c r="Y25" s="17"/>
      <c r="Z25" s="9">
        <v>11</v>
      </c>
      <c r="AA25" s="13"/>
      <c r="AB25" s="13">
        <v>11</v>
      </c>
      <c r="AC25" s="13">
        <v>11</v>
      </c>
      <c r="AD25" s="13">
        <v>11</v>
      </c>
      <c r="AE25" s="13"/>
      <c r="AF25" s="18"/>
      <c r="AG25" s="36"/>
    </row>
    <row r="26" spans="1:33" ht="15" customHeight="1" thickBot="1" x14ac:dyDescent="0.25">
      <c r="A26" s="34"/>
      <c r="B26" s="29"/>
      <c r="C26" s="28"/>
      <c r="D26" s="29"/>
      <c r="E26" s="27" t="s">
        <v>6</v>
      </c>
      <c r="F26" s="28"/>
      <c r="G26" s="28" t="s">
        <v>6</v>
      </c>
      <c r="H26" s="28" t="s">
        <v>3</v>
      </c>
      <c r="I26" s="28"/>
      <c r="J26" s="28"/>
      <c r="K26" s="29"/>
      <c r="L26" s="27" t="s">
        <v>6</v>
      </c>
      <c r="M26" s="28"/>
      <c r="N26" s="28" t="s">
        <v>6</v>
      </c>
      <c r="O26" s="28" t="s">
        <v>3</v>
      </c>
      <c r="P26" s="28"/>
      <c r="Q26" s="28"/>
      <c r="R26" s="29"/>
      <c r="S26" s="27" t="s">
        <v>6</v>
      </c>
      <c r="T26" s="28"/>
      <c r="U26" s="28" t="s">
        <v>6</v>
      </c>
      <c r="V26" s="28" t="s">
        <v>3</v>
      </c>
      <c r="W26" s="28" t="s">
        <v>6</v>
      </c>
      <c r="X26" s="28"/>
      <c r="Y26" s="29"/>
      <c r="Z26" s="27" t="s">
        <v>6</v>
      </c>
      <c r="AA26" s="28"/>
      <c r="AB26" s="28" t="s">
        <v>6</v>
      </c>
      <c r="AC26" s="28" t="s">
        <v>3</v>
      </c>
      <c r="AD26" s="28" t="s">
        <v>6</v>
      </c>
      <c r="AE26" s="28"/>
      <c r="AF26" s="30"/>
      <c r="AG26" s="37"/>
    </row>
    <row r="27" spans="1:33" x14ac:dyDescent="0.2">
      <c r="A27" s="2"/>
    </row>
    <row r="28" spans="1:33" x14ac:dyDescent="0.2">
      <c r="A28" s="2"/>
    </row>
    <row r="35" spans="9:9" x14ac:dyDescent="0.2">
      <c r="I35" s="20"/>
    </row>
  </sheetData>
  <mergeCells count="19">
    <mergeCell ref="A15:A18"/>
    <mergeCell ref="AG15:AG18"/>
    <mergeCell ref="A19:A22"/>
    <mergeCell ref="AG19:AG22"/>
    <mergeCell ref="A23:A26"/>
    <mergeCell ref="AG23:AG26"/>
    <mergeCell ref="A7:A10"/>
    <mergeCell ref="B1:D1"/>
    <mergeCell ref="A11:A14"/>
    <mergeCell ref="A3:A6"/>
    <mergeCell ref="AG3:AG6"/>
    <mergeCell ref="AG1:AG2"/>
    <mergeCell ref="AG7:AG10"/>
    <mergeCell ref="AG11:AG14"/>
    <mergeCell ref="E1:K1"/>
    <mergeCell ref="L1:R1"/>
    <mergeCell ref="S1:Y1"/>
    <mergeCell ref="Z1:AF1"/>
    <mergeCell ref="A1:A2"/>
  </mergeCells>
  <pageMargins left="0.21" right="0.51181102362204722" top="0.46" bottom="0.2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zoomScale="80" zoomScaleNormal="80" workbookViewId="0">
      <selection activeCell="B5" sqref="B5"/>
    </sheetView>
  </sheetViews>
  <sheetFormatPr defaultColWidth="8.85546875" defaultRowHeight="11.25" x14ac:dyDescent="0.2"/>
  <cols>
    <col min="1" max="1" width="24" style="49" customWidth="1"/>
    <col min="2" max="32" width="10.7109375" style="56" customWidth="1"/>
    <col min="33" max="33" width="18.5703125" style="56" customWidth="1"/>
    <col min="34" max="16384" width="8.85546875" style="49"/>
  </cols>
  <sheetData>
    <row r="1" spans="1:33" ht="15" customHeight="1" x14ac:dyDescent="0.2">
      <c r="A1" s="47" t="s">
        <v>9</v>
      </c>
      <c r="B1" s="47">
        <v>42731404</v>
      </c>
      <c r="C1" s="47">
        <v>60326688</v>
      </c>
      <c r="D1" s="47">
        <v>55299464.000000007</v>
      </c>
      <c r="E1" s="47">
        <v>57813075.999999993</v>
      </c>
      <c r="F1" s="47">
        <v>77921972</v>
      </c>
      <c r="G1" s="47">
        <v>140762272</v>
      </c>
      <c r="H1" s="47">
        <v>153330332</v>
      </c>
      <c r="I1" s="47">
        <v>130707824</v>
      </c>
      <c r="J1" s="47">
        <v>45245016</v>
      </c>
      <c r="K1" s="47">
        <v>55299464.000000007</v>
      </c>
      <c r="L1" s="47">
        <v>90490032</v>
      </c>
      <c r="M1" s="47">
        <v>153330332</v>
      </c>
      <c r="N1" s="47">
        <v>133221436</v>
      </c>
      <c r="O1" s="47">
        <v>47758628</v>
      </c>
      <c r="P1" s="47">
        <v>57813075.999999993</v>
      </c>
      <c r="Q1" s="47">
        <v>52785852</v>
      </c>
      <c r="R1" s="47">
        <v>55299464.000000007</v>
      </c>
      <c r="S1" s="47">
        <v>93003644</v>
      </c>
      <c r="T1" s="47">
        <v>138248660</v>
      </c>
      <c r="U1" s="47">
        <v>123166988.00000001</v>
      </c>
      <c r="V1" s="47">
        <v>42731404</v>
      </c>
      <c r="W1" s="47">
        <v>60326688</v>
      </c>
      <c r="X1" s="47">
        <v>52785852</v>
      </c>
      <c r="Y1" s="47">
        <v>55299464.000000007</v>
      </c>
      <c r="Z1" s="47">
        <v>72894748</v>
      </c>
      <c r="AA1" s="47">
        <v>128194211.99999999</v>
      </c>
      <c r="AB1" s="47">
        <v>118139764</v>
      </c>
      <c r="AC1" s="47">
        <v>45245016</v>
      </c>
      <c r="AD1" s="47">
        <v>60326688</v>
      </c>
      <c r="AE1" s="47">
        <v>55299464.000000007</v>
      </c>
      <c r="AF1" s="47">
        <v>57813075.999999993</v>
      </c>
      <c r="AG1" s="62" t="s">
        <v>10</v>
      </c>
    </row>
    <row r="2" spans="1:33" ht="10.15" customHeight="1" x14ac:dyDescent="0.2">
      <c r="A2" s="48" t="s">
        <v>0</v>
      </c>
      <c r="B2" s="45" t="s">
        <v>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62"/>
    </row>
    <row r="3" spans="1:33" ht="10.15" customHeight="1" x14ac:dyDescent="0.2">
      <c r="A3" s="48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62"/>
    </row>
    <row r="4" spans="1:33" ht="15" customHeight="1" x14ac:dyDescent="0.2">
      <c r="A4" s="47" t="s">
        <v>14</v>
      </c>
      <c r="B4" s="51">
        <f t="shared" ref="B4:AF4" si="0">IF(B5="","",((B5/SUM(B5,B7,B9,B11,B13,B15))*B1))</f>
        <v>8996085.0526315793</v>
      </c>
      <c r="C4" s="51" t="str">
        <f t="shared" si="0"/>
        <v/>
      </c>
      <c r="D4" s="51">
        <f t="shared" si="0"/>
        <v>11641992.421052633</v>
      </c>
      <c r="E4" s="51" t="str">
        <f t="shared" si="0"/>
        <v/>
      </c>
      <c r="F4" s="51">
        <f t="shared" si="0"/>
        <v>20505782.105263155</v>
      </c>
      <c r="G4" s="51">
        <f t="shared" si="0"/>
        <v>25593140.363636363</v>
      </c>
      <c r="H4" s="51">
        <f t="shared" si="0"/>
        <v>15333033.200000001</v>
      </c>
      <c r="I4" s="51">
        <f t="shared" si="0"/>
        <v>34396795.789473683</v>
      </c>
      <c r="J4" s="51" t="str">
        <f t="shared" si="0"/>
        <v/>
      </c>
      <c r="K4" s="51">
        <f t="shared" si="0"/>
        <v>11641992.421052633</v>
      </c>
      <c r="L4" s="51" t="str">
        <f t="shared" si="0"/>
        <v/>
      </c>
      <c r="M4" s="51">
        <f t="shared" si="0"/>
        <v>40350087.368421048</v>
      </c>
      <c r="N4" s="51">
        <f t="shared" si="0"/>
        <v>24222079.272727273</v>
      </c>
      <c r="O4" s="51">
        <f t="shared" si="0"/>
        <v>4775862.8</v>
      </c>
      <c r="P4" s="51">
        <f t="shared" si="0"/>
        <v>15213967.36842105</v>
      </c>
      <c r="Q4" s="51" t="str">
        <f t="shared" si="0"/>
        <v/>
      </c>
      <c r="R4" s="51">
        <f t="shared" si="0"/>
        <v>11641992.421052633</v>
      </c>
      <c r="S4" s="51" t="str">
        <f t="shared" si="0"/>
        <v/>
      </c>
      <c r="T4" s="51">
        <f t="shared" si="0"/>
        <v>36381226.315789469</v>
      </c>
      <c r="U4" s="51">
        <f t="shared" si="0"/>
        <v>22393997.81818182</v>
      </c>
      <c r="V4" s="51">
        <f t="shared" si="0"/>
        <v>4273140.4000000004</v>
      </c>
      <c r="W4" s="51">
        <f t="shared" si="0"/>
        <v>10968488.727272728</v>
      </c>
      <c r="X4" s="51" t="str">
        <f t="shared" si="0"/>
        <v/>
      </c>
      <c r="Y4" s="51">
        <f t="shared" si="0"/>
        <v>11641992.421052633</v>
      </c>
      <c r="Z4" s="51" t="str">
        <f t="shared" si="0"/>
        <v/>
      </c>
      <c r="AA4" s="51">
        <f t="shared" si="0"/>
        <v>33735318.947368413</v>
      </c>
      <c r="AB4" s="51">
        <f t="shared" si="0"/>
        <v>21479957.09090909</v>
      </c>
      <c r="AC4" s="51">
        <f t="shared" si="0"/>
        <v>4524501.6000000006</v>
      </c>
      <c r="AD4" s="51">
        <f t="shared" si="0"/>
        <v>10968488.727272728</v>
      </c>
      <c r="AE4" s="51" t="str">
        <f t="shared" si="0"/>
        <v/>
      </c>
      <c r="AF4" s="51">
        <f t="shared" si="0"/>
        <v>12171173.894736839</v>
      </c>
      <c r="AG4" s="48">
        <f>SUM(B4:AF4)</f>
        <v>392851096.52631581</v>
      </c>
    </row>
    <row r="5" spans="1:33" ht="15" customHeight="1" x14ac:dyDescent="0.2">
      <c r="A5" s="46" t="s">
        <v>15</v>
      </c>
      <c r="B5" s="50">
        <f>IFERROR(INDEX($C$21:$H$25,MATCH(INDEX(График!B$3:B$26,MATCH(SUBSTITUTE($A4," план",""),График!$A$3:$A$26,0)+3),$B$21:$B$25,0),MATCH(SUMPRODUCT(IFERROR(MATCH({"М","Ж","ЖК","Д","ДК"},График!B$3:B$26,0)^0,0),{1,10,100,1000,10000}),$C$26:$H$26,0)),"")</f>
        <v>20</v>
      </c>
      <c r="C5" s="50" t="str">
        <f>IFERROR(INDEX($C$21:$H$25,MATCH(INDEX(График!C$3:C$26,MATCH(SUBSTITUTE($A4," план",""),График!$A$3:$A$26,0)+3),$B$21:$B$25,0),MATCH(SUMPRODUCT(IFERROR(MATCH({"М","Ж","ЖК","Д","ДК"},График!C$3:C$26,0)^0,0),{1,10,100,1000,10000}),$C$26:$H$26,0)),"")</f>
        <v/>
      </c>
      <c r="D5" s="50">
        <f>IFERROR(INDEX($C$21:$H$25,MATCH(INDEX(График!D$3:D$26,MATCH(SUBSTITUTE($A4," план",""),График!$A$3:$A$26,0)+3),$B$21:$B$25,0),MATCH(SUMPRODUCT(IFERROR(MATCH({"М","Ж","ЖК","Д","ДК"},График!D$3:D$26,0)^0,0),{1,10,100,1000,10000}),$C$26:$H$26,0)),"")</f>
        <v>20</v>
      </c>
      <c r="E5" s="50" t="str">
        <f>IFERROR(INDEX($C$21:$H$25,MATCH(INDEX(График!E$3:E$26,MATCH(SUBSTITUTE($A4," план",""),График!$A$3:$A$26,0)+3),$B$21:$B$25,0),MATCH(SUMPRODUCT(IFERROR(MATCH({"М","Ж","ЖК","Д","ДК"},График!E$3:E$26,0)^0,0),{1,10,100,1000,10000}),$C$26:$H$26,0)),"")</f>
        <v/>
      </c>
      <c r="F5" s="50">
        <f>IFERROR(INDEX($C$21:$H$25,MATCH(INDEX(График!F$3:F$26,MATCH(SUBSTITUTE($A4," план",""),График!$A$3:$A$26,0)+3),$B$21:$B$25,0),MATCH(SUMPRODUCT(IFERROR(MATCH({"М","Ж","ЖК","Д","ДК"},График!F$3:F$26,0)^0,0),{1,10,100,1000,10000}),$C$26:$H$26,0)),"")</f>
        <v>25</v>
      </c>
      <c r="G5" s="50">
        <f>IFERROR(INDEX($C$21:$H$25,MATCH(INDEX(График!G$3:G$26,MATCH(SUBSTITUTE($A4," план",""),График!$A$3:$A$26,0)+3),$B$21:$B$25,0),MATCH(SUMPRODUCT(IFERROR(MATCH({"М","Ж","ЖК","Д","ДК"},График!G$3:G$26,0)^0,0),{1,10,100,1000,10000}),$C$26:$H$26,0)),"")</f>
        <v>20</v>
      </c>
      <c r="H5" s="50">
        <f>IFERROR(INDEX($C$21:$H$25,MATCH(INDEX(График!H$3:H$26,MATCH(SUBSTITUTE($A4," план",""),График!$A$3:$A$26,0)+3),$B$21:$B$25,0),MATCH(SUMPRODUCT(IFERROR(MATCH({"М","Ж","ЖК","Д","ДК"},График!H$3:H$26,0)^0,0),{1,10,100,1000,10000}),$C$26:$H$26,0)),"")</f>
        <v>10</v>
      </c>
      <c r="I5" s="50">
        <f>IFERROR(INDEX($C$21:$H$25,MATCH(INDEX(График!I$3:I$26,MATCH(SUBSTITUTE($A4," план",""),График!$A$3:$A$26,0)+3),$B$21:$B$25,0),MATCH(SUMPRODUCT(IFERROR(MATCH({"М","Ж","ЖК","Д","ДК"},График!I$3:I$26,0)^0,0),{1,10,100,1000,10000}),$C$26:$H$26,0)),"")</f>
        <v>25</v>
      </c>
      <c r="J5" s="50" t="str">
        <f>IFERROR(INDEX($C$21:$H$25,MATCH(INDEX(График!J$3:J$26,MATCH(SUBSTITUTE($A4," план",""),График!$A$3:$A$26,0)+3),$B$21:$B$25,0),MATCH(SUMPRODUCT(IFERROR(MATCH({"М","Ж","ЖК","Д","ДК"},График!J$3:J$26,0)^0,0),{1,10,100,1000,10000}),$C$26:$H$26,0)),"")</f>
        <v/>
      </c>
      <c r="K5" s="50">
        <f>IFERROR(INDEX($C$21:$H$25,MATCH(INDEX(График!K$3:K$26,MATCH(SUBSTITUTE($A4," план",""),График!$A$3:$A$26,0)+3),$B$21:$B$25,0),MATCH(SUMPRODUCT(IFERROR(MATCH({"М","Ж","ЖК","Д","ДК"},График!K$3:K$26,0)^0,0),{1,10,100,1000,10000}),$C$26:$H$26,0)),"")</f>
        <v>20</v>
      </c>
      <c r="L5" s="50" t="str">
        <f>IFERROR(INDEX($C$21:$H$25,MATCH(INDEX(График!L$3:L$26,MATCH(SUBSTITUTE($A4," план",""),График!$A$3:$A$26,0)+3),$B$21:$B$25,0),MATCH(SUMPRODUCT(IFERROR(MATCH({"М","Ж","ЖК","Д","ДК"},График!L$3:L$26,0)^0,0),{1,10,100,1000,10000}),$C$26:$H$26,0)),"")</f>
        <v/>
      </c>
      <c r="M5" s="50">
        <f>IFERROR(INDEX($C$21:$H$25,MATCH(INDEX(График!M$3:M$26,MATCH(SUBSTITUTE($A4," план",""),График!$A$3:$A$26,0)+3),$B$21:$B$25,0),MATCH(SUMPRODUCT(IFERROR(MATCH({"М","Ж","ЖК","Д","ДК"},График!M$3:M$26,0)^0,0),{1,10,100,1000,10000}),$C$26:$H$26,0)),"")</f>
        <v>25</v>
      </c>
      <c r="N5" s="50">
        <f>IFERROR(INDEX($C$21:$H$25,MATCH(INDEX(График!N$3:N$26,MATCH(SUBSTITUTE($A4," план",""),График!$A$3:$A$26,0)+3),$B$21:$B$25,0),MATCH(SUMPRODUCT(IFERROR(MATCH({"М","Ж","ЖК","Д","ДК"},График!N$3:N$26,0)^0,0),{1,10,100,1000,10000}),$C$26:$H$26,0)),"")</f>
        <v>20</v>
      </c>
      <c r="O5" s="50">
        <f>IFERROR(INDEX($C$21:$H$25,MATCH(INDEX(График!O$3:O$26,MATCH(SUBSTITUTE($A4," план",""),График!$A$3:$A$26,0)+3),$B$21:$B$25,0),MATCH(SUMPRODUCT(IFERROR(MATCH({"М","Ж","ЖК","Д","ДК"},График!O$3:O$26,0)^0,0),{1,10,100,1000,10000}),$C$26:$H$26,0)),"")</f>
        <v>10</v>
      </c>
      <c r="P5" s="50">
        <f>IFERROR(INDEX($C$21:$H$25,MATCH(INDEX(График!P$3:P$26,MATCH(SUBSTITUTE($A4," план",""),График!$A$3:$A$26,0)+3),$B$21:$B$25,0),MATCH(SUMPRODUCT(IFERROR(MATCH({"М","Ж","ЖК","Д","ДК"},График!P$3:P$26,0)^0,0),{1,10,100,1000,10000}),$C$26:$H$26,0)),"")</f>
        <v>25</v>
      </c>
      <c r="Q5" s="50" t="str">
        <f>IFERROR(INDEX($C$21:$H$25,MATCH(INDEX(График!Q$3:Q$26,MATCH(SUBSTITUTE($A4," план",""),График!$A$3:$A$26,0)+3),$B$21:$B$25,0),MATCH(SUMPRODUCT(IFERROR(MATCH({"М","Ж","ЖК","Д","ДК"},График!Q$3:Q$26,0)^0,0),{1,10,100,1000,10000}),$C$26:$H$26,0)),"")</f>
        <v/>
      </c>
      <c r="R5" s="50">
        <f>IFERROR(INDEX($C$21:$H$25,MATCH(INDEX(График!R$3:R$26,MATCH(SUBSTITUTE($A4," план",""),График!$A$3:$A$26,0)+3),$B$21:$B$25,0),MATCH(SUMPRODUCT(IFERROR(MATCH({"М","Ж","ЖК","Д","ДК"},График!R$3:R$26,0)^0,0),{1,10,100,1000,10000}),$C$26:$H$26,0)),"")</f>
        <v>20</v>
      </c>
      <c r="S5" s="50" t="str">
        <f>IFERROR(INDEX($C$21:$H$25,MATCH(INDEX(График!S$3:S$26,MATCH(SUBSTITUTE($A4," план",""),График!$A$3:$A$26,0)+3),$B$21:$B$25,0),MATCH(SUMPRODUCT(IFERROR(MATCH({"М","Ж","ЖК","Д","ДК"},График!S$3:S$26,0)^0,0),{1,10,100,1000,10000}),$C$26:$H$26,0)),"")</f>
        <v/>
      </c>
      <c r="T5" s="50">
        <f>IFERROR(INDEX($C$21:$H$25,MATCH(INDEX(График!T$3:T$26,MATCH(SUBSTITUTE($A4," план",""),График!$A$3:$A$26,0)+3),$B$21:$B$25,0),MATCH(SUMPRODUCT(IFERROR(MATCH({"М","Ж","ЖК","Д","ДК"},График!T$3:T$26,0)^0,0),{1,10,100,1000,10000}),$C$26:$H$26,0)),"")</f>
        <v>25</v>
      </c>
      <c r="U5" s="50">
        <f>IFERROR(INDEX($C$21:$H$25,MATCH(INDEX(График!U$3:U$26,MATCH(SUBSTITUTE($A4," план",""),График!$A$3:$A$26,0)+3),$B$21:$B$25,0),MATCH(SUMPRODUCT(IFERROR(MATCH({"М","Ж","ЖК","Д","ДК"},График!U$3:U$26,0)^0,0),{1,10,100,1000,10000}),$C$26:$H$26,0)),"")</f>
        <v>20</v>
      </c>
      <c r="V5" s="50">
        <f>IFERROR(INDEX($C$21:$H$25,MATCH(INDEX(График!V$3:V$26,MATCH(SUBSTITUTE($A4," план",""),График!$A$3:$A$26,0)+3),$B$21:$B$25,0),MATCH(SUMPRODUCT(IFERROR(MATCH({"М","Ж","ЖК","Д","ДК"},График!V$3:V$26,0)^0,0),{1,10,100,1000,10000}),$C$26:$H$26,0)),"")</f>
        <v>10</v>
      </c>
      <c r="W5" s="50">
        <f>IFERROR(INDEX($C$21:$H$25,MATCH(INDEX(График!W$3:W$26,MATCH(SUBSTITUTE($A4," план",""),График!$A$3:$A$26,0)+3),$B$21:$B$25,0),MATCH(SUMPRODUCT(IFERROR(MATCH({"М","Ж","ЖК","Д","ДК"},График!W$3:W$26,0)^0,0),{1,10,100,1000,10000}),$C$26:$H$26,0)),"")</f>
        <v>20</v>
      </c>
      <c r="X5" s="50" t="str">
        <f>IFERROR(INDEX($C$21:$H$25,MATCH(INDEX(График!X$3:X$26,MATCH(SUBSTITUTE($A4," план",""),График!$A$3:$A$26,0)+3),$B$21:$B$25,0),MATCH(SUMPRODUCT(IFERROR(MATCH({"М","Ж","ЖК","Д","ДК"},График!X$3:X$26,0)^0,0),{1,10,100,1000,10000}),$C$26:$H$26,0)),"")</f>
        <v/>
      </c>
      <c r="Y5" s="50">
        <f>IFERROR(INDEX($C$21:$H$25,MATCH(INDEX(График!Y$3:Y$26,MATCH(SUBSTITUTE($A4," план",""),График!$A$3:$A$26,0)+3),$B$21:$B$25,0),MATCH(SUMPRODUCT(IFERROR(MATCH({"М","Ж","ЖК","Д","ДК"},График!Y$3:Y$26,0)^0,0),{1,10,100,1000,10000}),$C$26:$H$26,0)),"")</f>
        <v>20</v>
      </c>
      <c r="Z5" s="50" t="str">
        <f>IFERROR(INDEX($C$21:$H$25,MATCH(INDEX(График!Z$3:Z$26,MATCH(SUBSTITUTE($A4," план",""),График!$A$3:$A$26,0)+3),$B$21:$B$25,0),MATCH(SUMPRODUCT(IFERROR(MATCH({"М","Ж","ЖК","Д","ДК"},График!Z$3:Z$26,0)^0,0),{1,10,100,1000,10000}),$C$26:$H$26,0)),"")</f>
        <v/>
      </c>
      <c r="AA5" s="50">
        <f>IFERROR(INDEX($C$21:$H$25,MATCH(INDEX(График!AA$3:AA$26,MATCH(SUBSTITUTE($A4," план",""),График!$A$3:$A$26,0)+3),$B$21:$B$25,0),MATCH(SUMPRODUCT(IFERROR(MATCH({"М","Ж","ЖК","Д","ДК"},График!AA$3:AA$26,0)^0,0),{1,10,100,1000,10000}),$C$26:$H$26,0)),"")</f>
        <v>25</v>
      </c>
      <c r="AB5" s="50">
        <f>IFERROR(INDEX($C$21:$H$25,MATCH(INDEX(График!AB$3:AB$26,MATCH(SUBSTITUTE($A4," план",""),График!$A$3:$A$26,0)+3),$B$21:$B$25,0),MATCH(SUMPRODUCT(IFERROR(MATCH({"М","Ж","ЖК","Д","ДК"},График!AB$3:AB$26,0)^0,0),{1,10,100,1000,10000}),$C$26:$H$26,0)),"")</f>
        <v>20</v>
      </c>
      <c r="AC5" s="50">
        <f>IFERROR(INDEX($C$21:$H$25,MATCH(INDEX(График!AC$3:AC$26,MATCH(SUBSTITUTE($A4," план",""),График!$A$3:$A$26,0)+3),$B$21:$B$25,0),MATCH(SUMPRODUCT(IFERROR(MATCH({"М","Ж","ЖК","Д","ДК"},График!AC$3:AC$26,0)^0,0),{1,10,100,1000,10000}),$C$26:$H$26,0)),"")</f>
        <v>10</v>
      </c>
      <c r="AD5" s="50">
        <f>IFERROR(INDEX($C$21:$H$25,MATCH(INDEX(График!AD$3:AD$26,MATCH(SUBSTITUTE($A4," план",""),График!$A$3:$A$26,0)+3),$B$21:$B$25,0),MATCH(SUMPRODUCT(IFERROR(MATCH({"М","Ж","ЖК","Д","ДК"},График!AD$3:AD$26,0)^0,0),{1,10,100,1000,10000}),$C$26:$H$26,0)),"")</f>
        <v>20</v>
      </c>
      <c r="AE5" s="50" t="str">
        <f>IFERROR(INDEX($C$21:$H$25,MATCH(INDEX(График!AE$3:AE$26,MATCH(SUBSTITUTE($A4," план",""),График!$A$3:$A$26,0)+3),$B$21:$B$25,0),MATCH(SUMPRODUCT(IFERROR(MATCH({"М","Ж","ЖК","Д","ДК"},График!AE$3:AE$26,0)^0,0),{1,10,100,1000,10000}),$C$26:$H$26,0)),"")</f>
        <v/>
      </c>
      <c r="AF5" s="50">
        <f>IFERROR(INDEX($C$21:$H$25,MATCH(INDEX(График!AF$3:AF$26,MATCH(SUBSTITUTE($A4," план",""),График!$A$3:$A$26,0)+3),$B$21:$B$25,0),MATCH(SUMPRODUCT(IFERROR(MATCH({"М","Ж","ЖК","Д","ДК"},График!AF$3:AF$26,0)^0,0),{1,10,100,1000,10000}),$C$26:$H$26,0)),"")</f>
        <v>20</v>
      </c>
      <c r="AG5" s="48"/>
    </row>
    <row r="6" spans="1:33" ht="15" customHeight="1" x14ac:dyDescent="0.2">
      <c r="A6" s="47" t="s">
        <v>16</v>
      </c>
      <c r="B6" s="51" t="str">
        <f t="shared" ref="B6:AF6" si="1">IF(B7="","",((B7/SUM(B5,B7,B9,B11,B13,B15))*B1))</f>
        <v/>
      </c>
      <c r="C6" s="51">
        <f t="shared" si="1"/>
        <v>15081672</v>
      </c>
      <c r="D6" s="51" t="str">
        <f t="shared" si="1"/>
        <v/>
      </c>
      <c r="E6" s="51">
        <f t="shared" si="1"/>
        <v>12847350.22222222</v>
      </c>
      <c r="F6" s="51">
        <f t="shared" si="1"/>
        <v>16404625.684210526</v>
      </c>
      <c r="G6" s="51">
        <f t="shared" si="1"/>
        <v>31991425.454545453</v>
      </c>
      <c r="H6" s="51">
        <f t="shared" si="1"/>
        <v>22999549.800000001</v>
      </c>
      <c r="I6" s="51">
        <f t="shared" si="1"/>
        <v>27517436.631578945</v>
      </c>
      <c r="J6" s="51">
        <f t="shared" si="1"/>
        <v>11311254</v>
      </c>
      <c r="K6" s="51" t="str">
        <f t="shared" si="1"/>
        <v/>
      </c>
      <c r="L6" s="51">
        <f t="shared" si="1"/>
        <v>20108896</v>
      </c>
      <c r="M6" s="51">
        <f t="shared" si="1"/>
        <v>32280069.894736841</v>
      </c>
      <c r="N6" s="51">
        <f t="shared" si="1"/>
        <v>30277599.09090909</v>
      </c>
      <c r="O6" s="51">
        <f t="shared" si="1"/>
        <v>7163794.2000000002</v>
      </c>
      <c r="P6" s="51">
        <f t="shared" si="1"/>
        <v>12171173.894736839</v>
      </c>
      <c r="Q6" s="51">
        <f t="shared" si="1"/>
        <v>13196463</v>
      </c>
      <c r="R6" s="51" t="str">
        <f t="shared" si="1"/>
        <v/>
      </c>
      <c r="S6" s="51">
        <f t="shared" si="1"/>
        <v>20667476.444444444</v>
      </c>
      <c r="T6" s="51">
        <f t="shared" si="1"/>
        <v>29104981.052631576</v>
      </c>
      <c r="U6" s="51">
        <f t="shared" si="1"/>
        <v>27992497.272727273</v>
      </c>
      <c r="V6" s="51">
        <f t="shared" si="1"/>
        <v>6409710.5999999996</v>
      </c>
      <c r="W6" s="51">
        <f t="shared" si="1"/>
        <v>13710610.909090908</v>
      </c>
      <c r="X6" s="51">
        <f t="shared" si="1"/>
        <v>13196463</v>
      </c>
      <c r="Y6" s="51" t="str">
        <f t="shared" si="1"/>
        <v/>
      </c>
      <c r="Z6" s="51">
        <f t="shared" si="1"/>
        <v>16198832.888888888</v>
      </c>
      <c r="AA6" s="51">
        <f t="shared" si="1"/>
        <v>26988255.157894731</v>
      </c>
      <c r="AB6" s="51">
        <f t="shared" si="1"/>
        <v>26849946.363636363</v>
      </c>
      <c r="AC6" s="51">
        <f t="shared" si="1"/>
        <v>6786752.3999999994</v>
      </c>
      <c r="AD6" s="51">
        <f t="shared" si="1"/>
        <v>13710610.909090908</v>
      </c>
      <c r="AE6" s="51">
        <f t="shared" si="1"/>
        <v>13824866.000000002</v>
      </c>
      <c r="AF6" s="51" t="str">
        <f t="shared" si="1"/>
        <v/>
      </c>
      <c r="AG6" s="48">
        <f>SUM(B6:AF6)</f>
        <v>468792312.87134504</v>
      </c>
    </row>
    <row r="7" spans="1:33" ht="15" customHeight="1" x14ac:dyDescent="0.2">
      <c r="A7" s="46" t="s">
        <v>15</v>
      </c>
      <c r="B7" s="50" t="str">
        <f>IFERROR(INDEX($C$21:$H$25,MATCH(INDEX(График!B$3:B$26,MATCH(SUBSTITUTE($A6," план",""),График!$A$3:$A$26,0)+3),$B$21:$B$25,0),MATCH(SUMPRODUCT(IFERROR(MATCH({"М","Ж","ЖК","Д","ДК"},График!B$3:B$26,0)^0,0),{1,10,100,1000,10000}),$C$26:$H$26,0)),"")</f>
        <v/>
      </c>
      <c r="C7" s="50">
        <f>IFERROR(INDEX($C$21:$H$25,MATCH(INDEX(График!C$3:C$26,MATCH(SUBSTITUTE($A6," план",""),График!$A$3:$A$26,0)+3),$B$21:$B$25,0),MATCH(SUMPRODUCT(IFERROR(MATCH({"М","Ж","ЖК","Д","ДК"},График!C$3:C$26,0)^0,0),{1,10,100,1000,10000}),$C$26:$H$26,0)),"")</f>
        <v>20</v>
      </c>
      <c r="D7" s="50" t="str">
        <f>IFERROR(INDEX($C$21:$H$25,MATCH(INDEX(График!D$3:D$26,MATCH(SUBSTITUTE($A6," план",""),График!$A$3:$A$26,0)+3),$B$21:$B$25,0),MATCH(SUMPRODUCT(IFERROR(MATCH({"М","Ж","ЖК","Д","ДК"},График!D$3:D$26,0)^0,0),{1,10,100,1000,10000}),$C$26:$H$26,0)),"")</f>
        <v/>
      </c>
      <c r="E7" s="50">
        <f>IFERROR(INDEX($C$21:$H$25,MATCH(INDEX(График!E$3:E$26,MATCH(SUBSTITUTE($A6," план",""),График!$A$3:$A$26,0)+3),$B$21:$B$25,0),MATCH(SUMPRODUCT(IFERROR(MATCH({"М","Ж","ЖК","Д","ДК"},График!E$3:E$26,0)^0,0),{1,10,100,1000,10000}),$C$26:$H$26,0)),"")</f>
        <v>20</v>
      </c>
      <c r="F7" s="50">
        <f>IFERROR(INDEX($C$21:$H$25,MATCH(INDEX(График!F$3:F$26,MATCH(SUBSTITUTE($A6," план",""),График!$A$3:$A$26,0)+3),$B$21:$B$25,0),MATCH(SUMPRODUCT(IFERROR(MATCH({"М","Ж","ЖК","Д","ДК"},График!F$3:F$26,0)^0,0),{1,10,100,1000,10000}),$C$26:$H$26,0)),"")</f>
        <v>20</v>
      </c>
      <c r="G7" s="50">
        <f>IFERROR(INDEX($C$21:$H$25,MATCH(INDEX(График!G$3:G$26,MATCH(SUBSTITUTE($A6," план",""),График!$A$3:$A$26,0)+3),$B$21:$B$25,0),MATCH(SUMPRODUCT(IFERROR(MATCH({"М","Ж","ЖК","Д","ДК"},График!G$3:G$26,0)^0,0),{1,10,100,1000,10000}),$C$26:$H$26,0)),"")</f>
        <v>25</v>
      </c>
      <c r="H7" s="50">
        <f>IFERROR(INDEX($C$21:$H$25,MATCH(INDEX(График!H$3:H$26,MATCH(SUBSTITUTE($A6," план",""),График!$A$3:$A$26,0)+3),$B$21:$B$25,0),MATCH(SUMPRODUCT(IFERROR(MATCH({"М","Ж","ЖК","Д","ДК"},График!H$3:H$26,0)^0,0),{1,10,100,1000,10000}),$C$26:$H$26,0)),"")</f>
        <v>15</v>
      </c>
      <c r="I7" s="50">
        <f>IFERROR(INDEX($C$21:$H$25,MATCH(INDEX(График!I$3:I$26,MATCH(SUBSTITUTE($A6," план",""),График!$A$3:$A$26,0)+3),$B$21:$B$25,0),MATCH(SUMPRODUCT(IFERROR(MATCH({"М","Ж","ЖК","Д","ДК"},График!I$3:I$26,0)^0,0),{1,10,100,1000,10000}),$C$26:$H$26,0)),"")</f>
        <v>20</v>
      </c>
      <c r="J7" s="50">
        <f>IFERROR(INDEX($C$21:$H$25,MATCH(INDEX(График!J$3:J$26,MATCH(SUBSTITUTE($A6," план",""),График!$A$3:$A$26,0)+3),$B$21:$B$25,0),MATCH(SUMPRODUCT(IFERROR(MATCH({"М","Ж","ЖК","Д","ДК"},График!J$3:J$26,0)^0,0),{1,10,100,1000,10000}),$C$26:$H$26,0)),"")</f>
        <v>20</v>
      </c>
      <c r="K7" s="50" t="str">
        <f>IFERROR(INDEX($C$21:$H$25,MATCH(INDEX(График!K$3:K$26,MATCH(SUBSTITUTE($A6," план",""),График!$A$3:$A$26,0)+3),$B$21:$B$25,0),MATCH(SUMPRODUCT(IFERROR(MATCH({"М","Ж","ЖК","Д","ДК"},График!K$3:K$26,0)^0,0),{1,10,100,1000,10000}),$C$26:$H$26,0)),"")</f>
        <v/>
      </c>
      <c r="L7" s="50">
        <f>IFERROR(INDEX($C$21:$H$25,MATCH(INDEX(График!L$3:L$26,MATCH(SUBSTITUTE($A6," план",""),График!$A$3:$A$26,0)+3),$B$21:$B$25,0),MATCH(SUMPRODUCT(IFERROR(MATCH({"М","Ж","ЖК","Д","ДК"},График!L$3:L$26,0)^0,0),{1,10,100,1000,10000}),$C$26:$H$26,0)),"")</f>
        <v>20</v>
      </c>
      <c r="M7" s="50">
        <f>IFERROR(INDEX($C$21:$H$25,MATCH(INDEX(График!M$3:M$26,MATCH(SUBSTITUTE($A6," план",""),График!$A$3:$A$26,0)+3),$B$21:$B$25,0),MATCH(SUMPRODUCT(IFERROR(MATCH({"М","Ж","ЖК","Д","ДК"},График!M$3:M$26,0)^0,0),{1,10,100,1000,10000}),$C$26:$H$26,0)),"")</f>
        <v>20</v>
      </c>
      <c r="N7" s="50">
        <f>IFERROR(INDEX($C$21:$H$25,MATCH(INDEX(График!N$3:N$26,MATCH(SUBSTITUTE($A6," план",""),График!$A$3:$A$26,0)+3),$B$21:$B$25,0),MATCH(SUMPRODUCT(IFERROR(MATCH({"М","Ж","ЖК","Д","ДК"},График!N$3:N$26,0)^0,0),{1,10,100,1000,10000}),$C$26:$H$26,0)),"")</f>
        <v>25</v>
      </c>
      <c r="O7" s="50">
        <f>IFERROR(INDEX($C$21:$H$25,MATCH(INDEX(График!O$3:O$26,MATCH(SUBSTITUTE($A6," план",""),График!$A$3:$A$26,0)+3),$B$21:$B$25,0),MATCH(SUMPRODUCT(IFERROR(MATCH({"М","Ж","ЖК","Д","ДК"},График!O$3:O$26,0)^0,0),{1,10,100,1000,10000}),$C$26:$H$26,0)),"")</f>
        <v>15</v>
      </c>
      <c r="P7" s="50">
        <f>IFERROR(INDEX($C$21:$H$25,MATCH(INDEX(График!P$3:P$26,MATCH(SUBSTITUTE($A6," план",""),График!$A$3:$A$26,0)+3),$B$21:$B$25,0),MATCH(SUMPRODUCT(IFERROR(MATCH({"М","Ж","ЖК","Д","ДК"},График!P$3:P$26,0)^0,0),{1,10,100,1000,10000}),$C$26:$H$26,0)),"")</f>
        <v>20</v>
      </c>
      <c r="Q7" s="50">
        <f>IFERROR(INDEX($C$21:$H$25,MATCH(INDEX(График!Q$3:Q$26,MATCH(SUBSTITUTE($A6," план",""),График!$A$3:$A$26,0)+3),$B$21:$B$25,0),MATCH(SUMPRODUCT(IFERROR(MATCH({"М","Ж","ЖК","Д","ДК"},График!Q$3:Q$26,0)^0,0),{1,10,100,1000,10000}),$C$26:$H$26,0)),"")</f>
        <v>20</v>
      </c>
      <c r="R7" s="50" t="str">
        <f>IFERROR(INDEX($C$21:$H$25,MATCH(INDEX(График!R$3:R$26,MATCH(SUBSTITUTE($A6," план",""),График!$A$3:$A$26,0)+3),$B$21:$B$25,0),MATCH(SUMPRODUCT(IFERROR(MATCH({"М","Ж","ЖК","Д","ДК"},График!R$3:R$26,0)^0,0),{1,10,100,1000,10000}),$C$26:$H$26,0)),"")</f>
        <v/>
      </c>
      <c r="S7" s="50">
        <f>IFERROR(INDEX($C$21:$H$25,MATCH(INDEX(График!S$3:S$26,MATCH(SUBSTITUTE($A6," план",""),График!$A$3:$A$26,0)+3),$B$21:$B$25,0),MATCH(SUMPRODUCT(IFERROR(MATCH({"М","Ж","ЖК","Д","ДК"},График!S$3:S$26,0)^0,0),{1,10,100,1000,10000}),$C$26:$H$26,0)),"")</f>
        <v>20</v>
      </c>
      <c r="T7" s="50">
        <f>IFERROR(INDEX($C$21:$H$25,MATCH(INDEX(График!T$3:T$26,MATCH(SUBSTITUTE($A6," план",""),График!$A$3:$A$26,0)+3),$B$21:$B$25,0),MATCH(SUMPRODUCT(IFERROR(MATCH({"М","Ж","ЖК","Д","ДК"},График!T$3:T$26,0)^0,0),{1,10,100,1000,10000}),$C$26:$H$26,0)),"")</f>
        <v>20</v>
      </c>
      <c r="U7" s="50">
        <f>IFERROR(INDEX($C$21:$H$25,MATCH(INDEX(График!U$3:U$26,MATCH(SUBSTITUTE($A6," план",""),График!$A$3:$A$26,0)+3),$B$21:$B$25,0),MATCH(SUMPRODUCT(IFERROR(MATCH({"М","Ж","ЖК","Д","ДК"},График!U$3:U$26,0)^0,0),{1,10,100,1000,10000}),$C$26:$H$26,0)),"")</f>
        <v>25</v>
      </c>
      <c r="V7" s="50">
        <f>IFERROR(INDEX($C$21:$H$25,MATCH(INDEX(График!V$3:V$26,MATCH(SUBSTITUTE($A6," план",""),График!$A$3:$A$26,0)+3),$B$21:$B$25,0),MATCH(SUMPRODUCT(IFERROR(MATCH({"М","Ж","ЖК","Д","ДК"},График!V$3:V$26,0)^0,0),{1,10,100,1000,10000}),$C$26:$H$26,0)),"")</f>
        <v>15</v>
      </c>
      <c r="W7" s="50">
        <f>IFERROR(INDEX($C$21:$H$25,MATCH(INDEX(График!W$3:W$26,MATCH(SUBSTITUTE($A6," план",""),График!$A$3:$A$26,0)+3),$B$21:$B$25,0),MATCH(SUMPRODUCT(IFERROR(MATCH({"М","Ж","ЖК","Д","ДК"},График!W$3:W$26,0)^0,0),{1,10,100,1000,10000}),$C$26:$H$26,0)),"")</f>
        <v>25</v>
      </c>
      <c r="X7" s="50">
        <f>IFERROR(INDEX($C$21:$H$25,MATCH(INDEX(График!X$3:X$26,MATCH(SUBSTITUTE($A6," план",""),График!$A$3:$A$26,0)+3),$B$21:$B$25,0),MATCH(SUMPRODUCT(IFERROR(MATCH({"М","Ж","ЖК","Д","ДК"},График!X$3:X$26,0)^0,0),{1,10,100,1000,10000}),$C$26:$H$26,0)),"")</f>
        <v>20</v>
      </c>
      <c r="Y7" s="50" t="str">
        <f>IFERROR(INDEX($C$21:$H$25,MATCH(INDEX(График!Y$3:Y$26,MATCH(SUBSTITUTE($A6," план",""),График!$A$3:$A$26,0)+3),$B$21:$B$25,0),MATCH(SUMPRODUCT(IFERROR(MATCH({"М","Ж","ЖК","Д","ДК"},График!Y$3:Y$26,0)^0,0),{1,10,100,1000,10000}),$C$26:$H$26,0)),"")</f>
        <v/>
      </c>
      <c r="Z7" s="50">
        <f>IFERROR(INDEX($C$21:$H$25,MATCH(INDEX(График!Z$3:Z$26,MATCH(SUBSTITUTE($A6," план",""),График!$A$3:$A$26,0)+3),$B$21:$B$25,0),MATCH(SUMPRODUCT(IFERROR(MATCH({"М","Ж","ЖК","Д","ДК"},График!Z$3:Z$26,0)^0,0),{1,10,100,1000,10000}),$C$26:$H$26,0)),"")</f>
        <v>20</v>
      </c>
      <c r="AA7" s="50">
        <f>IFERROR(INDEX($C$21:$H$25,MATCH(INDEX(График!AA$3:AA$26,MATCH(SUBSTITUTE($A6," план",""),График!$A$3:$A$26,0)+3),$B$21:$B$25,0),MATCH(SUMPRODUCT(IFERROR(MATCH({"М","Ж","ЖК","Д","ДК"},График!AA$3:AA$26,0)^0,0),{1,10,100,1000,10000}),$C$26:$H$26,0)),"")</f>
        <v>20</v>
      </c>
      <c r="AB7" s="50">
        <f>IFERROR(INDEX($C$21:$H$25,MATCH(INDEX(График!AB$3:AB$26,MATCH(SUBSTITUTE($A6," план",""),График!$A$3:$A$26,0)+3),$B$21:$B$25,0),MATCH(SUMPRODUCT(IFERROR(MATCH({"М","Ж","ЖК","Д","ДК"},График!AB$3:AB$26,0)^0,0),{1,10,100,1000,10000}),$C$26:$H$26,0)),"")</f>
        <v>25</v>
      </c>
      <c r="AC7" s="50">
        <f>IFERROR(INDEX($C$21:$H$25,MATCH(INDEX(График!AC$3:AC$26,MATCH(SUBSTITUTE($A6," план",""),График!$A$3:$A$26,0)+3),$B$21:$B$25,0),MATCH(SUMPRODUCT(IFERROR(MATCH({"М","Ж","ЖК","Д","ДК"},График!AC$3:AC$26,0)^0,0),{1,10,100,1000,10000}),$C$26:$H$26,0)),"")</f>
        <v>15</v>
      </c>
      <c r="AD7" s="50">
        <f>IFERROR(INDEX($C$21:$H$25,MATCH(INDEX(График!AD$3:AD$26,MATCH(SUBSTITUTE($A6," план",""),График!$A$3:$A$26,0)+3),$B$21:$B$25,0),MATCH(SUMPRODUCT(IFERROR(MATCH({"М","Ж","ЖК","Д","ДК"},График!AD$3:AD$26,0)^0,0),{1,10,100,1000,10000}),$C$26:$H$26,0)),"")</f>
        <v>25</v>
      </c>
      <c r="AE7" s="50">
        <f>IFERROR(INDEX($C$21:$H$25,MATCH(INDEX(График!AE$3:AE$26,MATCH(SUBSTITUTE($A6," план",""),График!$A$3:$A$26,0)+3),$B$21:$B$25,0),MATCH(SUMPRODUCT(IFERROR(MATCH({"М","Ж","ЖК","Д","ДК"},График!AE$3:AE$26,0)^0,0),{1,10,100,1000,10000}),$C$26:$H$26,0)),"")</f>
        <v>20</v>
      </c>
      <c r="AF7" s="50" t="str">
        <f>IFERROR(INDEX($C$21:$H$25,MATCH(INDEX(График!AF$3:AF$26,MATCH(SUBSTITUTE($A6," план",""),График!$A$3:$A$26,0)+3),$B$21:$B$25,0),MATCH(SUMPRODUCT(IFERROR(MATCH({"М","Ж","ЖК","Д","ДК"},График!AF$3:AF$26,0)^0,0),{1,10,100,1000,10000}),$C$26:$H$26,0)),"")</f>
        <v/>
      </c>
      <c r="AG7" s="48"/>
    </row>
    <row r="8" spans="1:33" s="52" customFormat="1" ht="15" customHeight="1" x14ac:dyDescent="0.2">
      <c r="A8" s="47" t="s">
        <v>17</v>
      </c>
      <c r="B8" s="51">
        <f t="shared" ref="B8:AF8" si="2">IF(B9="","",((B9/SUM(B5,B7,B9,B11,B13,B15))*B1))</f>
        <v>17992170.105263159</v>
      </c>
      <c r="C8" s="51">
        <f t="shared" si="2"/>
        <v>18852090</v>
      </c>
      <c r="D8" s="51">
        <f t="shared" si="2"/>
        <v>23283984.842105266</v>
      </c>
      <c r="E8" s="51">
        <f t="shared" si="2"/>
        <v>6423675.1111111101</v>
      </c>
      <c r="F8" s="51" t="str">
        <f t="shared" si="2"/>
        <v/>
      </c>
      <c r="G8" s="51" t="str">
        <f t="shared" si="2"/>
        <v/>
      </c>
      <c r="H8" s="51">
        <f t="shared" si="2"/>
        <v>38332583</v>
      </c>
      <c r="I8" s="51" t="str">
        <f t="shared" si="2"/>
        <v/>
      </c>
      <c r="J8" s="51">
        <f t="shared" si="2"/>
        <v>14139067.5</v>
      </c>
      <c r="K8" s="51">
        <f t="shared" si="2"/>
        <v>23283984.842105266</v>
      </c>
      <c r="L8" s="51">
        <f t="shared" si="2"/>
        <v>10054448</v>
      </c>
      <c r="M8" s="51" t="str">
        <f t="shared" si="2"/>
        <v/>
      </c>
      <c r="N8" s="51" t="str">
        <f t="shared" si="2"/>
        <v/>
      </c>
      <c r="O8" s="51">
        <f t="shared" si="2"/>
        <v>11939657</v>
      </c>
      <c r="P8" s="51" t="str">
        <f t="shared" si="2"/>
        <v/>
      </c>
      <c r="Q8" s="51">
        <f t="shared" si="2"/>
        <v>16495578.75</v>
      </c>
      <c r="R8" s="51">
        <f t="shared" si="2"/>
        <v>23283984.842105266</v>
      </c>
      <c r="S8" s="51">
        <f t="shared" si="2"/>
        <v>10333738.222222222</v>
      </c>
      <c r="T8" s="51" t="str">
        <f t="shared" si="2"/>
        <v/>
      </c>
      <c r="U8" s="51" t="str">
        <f t="shared" si="2"/>
        <v/>
      </c>
      <c r="V8" s="51">
        <f t="shared" si="2"/>
        <v>10682851</v>
      </c>
      <c r="W8" s="51" t="str">
        <f t="shared" si="2"/>
        <v/>
      </c>
      <c r="X8" s="51">
        <f t="shared" si="2"/>
        <v>16495578.75</v>
      </c>
      <c r="Y8" s="51">
        <f t="shared" si="2"/>
        <v>23283984.842105266</v>
      </c>
      <c r="Z8" s="51">
        <f t="shared" si="2"/>
        <v>8099416.444444444</v>
      </c>
      <c r="AA8" s="51" t="str">
        <f t="shared" si="2"/>
        <v/>
      </c>
      <c r="AB8" s="51" t="str">
        <f t="shared" si="2"/>
        <v/>
      </c>
      <c r="AC8" s="51">
        <f t="shared" si="2"/>
        <v>11311254</v>
      </c>
      <c r="AD8" s="51" t="str">
        <f t="shared" si="2"/>
        <v/>
      </c>
      <c r="AE8" s="51">
        <f t="shared" si="2"/>
        <v>17281082.500000004</v>
      </c>
      <c r="AF8" s="51">
        <f t="shared" si="2"/>
        <v>24342347.789473679</v>
      </c>
      <c r="AG8" s="48">
        <f>SUM(B8:AF8)</f>
        <v>325911477.54093564</v>
      </c>
    </row>
    <row r="9" spans="1:33" ht="15" customHeight="1" x14ac:dyDescent="0.2">
      <c r="A9" s="46" t="s">
        <v>15</v>
      </c>
      <c r="B9" s="50">
        <f>IFERROR(INDEX($C$21:$H$25,MATCH(INDEX(График!B$3:B$26,MATCH(SUBSTITUTE($A8," план",""),График!$A$3:$A$26,0)+3),$B$21:$B$25,0),MATCH(SUMPRODUCT(IFERROR(MATCH({"М","Ж","ЖК","Д","ДК"},График!B$3:B$26,0)^0,0),{1,10,100,1000,10000}),$C$26:$H$26,0)),"")</f>
        <v>40</v>
      </c>
      <c r="C9" s="50">
        <f>IFERROR(INDEX($C$21:$H$25,MATCH(INDEX(График!C$3:C$26,MATCH(SUBSTITUTE($A8," план",""),График!$A$3:$A$26,0)+3),$B$21:$B$25,0),MATCH(SUMPRODUCT(IFERROR(MATCH({"М","Ж","ЖК","Д","ДК"},График!C$3:C$26,0)^0,0),{1,10,100,1000,10000}),$C$26:$H$26,0)),"")</f>
        <v>25</v>
      </c>
      <c r="D9" s="50">
        <f>IFERROR(INDEX($C$21:$H$25,MATCH(INDEX(График!D$3:D$26,MATCH(SUBSTITUTE($A8," план",""),График!$A$3:$A$26,0)+3),$B$21:$B$25,0),MATCH(SUMPRODUCT(IFERROR(MATCH({"М","Ж","ЖК","Д","ДК"},График!D$3:D$26,0)^0,0),{1,10,100,1000,10000}),$C$26:$H$26,0)),"")</f>
        <v>40</v>
      </c>
      <c r="E9" s="50">
        <f>IFERROR(INDEX($C$21:$H$25,MATCH(INDEX(График!E$3:E$26,MATCH(SUBSTITUTE($A8," план",""),График!$A$3:$A$26,0)+3),$B$21:$B$25,0),MATCH(SUMPRODUCT(IFERROR(MATCH({"М","Ж","ЖК","Д","ДК"},График!E$3:E$26,0)^0,0),{1,10,100,1000,10000}),$C$26:$H$26,0)),"")</f>
        <v>10</v>
      </c>
      <c r="F9" s="50" t="str">
        <f>IFERROR(INDEX($C$21:$H$25,MATCH(INDEX(График!F$3:F$26,MATCH(SUBSTITUTE($A8," план",""),График!$A$3:$A$26,0)+3),$B$21:$B$25,0),MATCH(SUMPRODUCT(IFERROR(MATCH({"М","Ж","ЖК","Д","ДК"},График!F$3:F$26,0)^0,0),{1,10,100,1000,10000}),$C$26:$H$26,0)),"")</f>
        <v/>
      </c>
      <c r="G9" s="50" t="str">
        <f>IFERROR(INDEX($C$21:$H$25,MATCH(INDEX(График!G$3:G$26,MATCH(SUBSTITUTE($A8," план",""),График!$A$3:$A$26,0)+3),$B$21:$B$25,0),MATCH(SUMPRODUCT(IFERROR(MATCH({"М","Ж","ЖК","Д","ДК"},График!G$3:G$26,0)^0,0),{1,10,100,1000,10000}),$C$26:$H$26,0)),"")</f>
        <v/>
      </c>
      <c r="H9" s="50">
        <f>IFERROR(INDEX($C$21:$H$25,MATCH(INDEX(График!H$3:H$26,MATCH(SUBSTITUTE($A8," план",""),График!$A$3:$A$26,0)+3),$B$21:$B$25,0),MATCH(SUMPRODUCT(IFERROR(MATCH({"М","Ж","ЖК","Д","ДК"},График!H$3:H$26,0)^0,0),{1,10,100,1000,10000}),$C$26:$H$26,0)),"")</f>
        <v>25</v>
      </c>
      <c r="I9" s="50" t="str">
        <f>IFERROR(INDEX($C$21:$H$25,MATCH(INDEX(График!I$3:I$26,MATCH(SUBSTITUTE($A8," план",""),График!$A$3:$A$26,0)+3),$B$21:$B$25,0),MATCH(SUMPRODUCT(IFERROR(MATCH({"М","Ж","ЖК","Д","ДК"},График!I$3:I$26,0)^0,0),{1,10,100,1000,10000}),$C$26:$H$26,0)),"")</f>
        <v/>
      </c>
      <c r="J9" s="50">
        <f>IFERROR(INDEX($C$21:$H$25,MATCH(INDEX(График!J$3:J$26,MATCH(SUBSTITUTE($A8," план",""),График!$A$3:$A$26,0)+3),$B$21:$B$25,0),MATCH(SUMPRODUCT(IFERROR(MATCH({"М","Ж","ЖК","Д","ДК"},График!J$3:J$26,0)^0,0),{1,10,100,1000,10000}),$C$26:$H$26,0)),"")</f>
        <v>25</v>
      </c>
      <c r="K9" s="50">
        <f>IFERROR(INDEX($C$21:$H$25,MATCH(INDEX(График!K$3:K$26,MATCH(SUBSTITUTE($A8," план",""),График!$A$3:$A$26,0)+3),$B$21:$B$25,0),MATCH(SUMPRODUCT(IFERROR(MATCH({"М","Ж","ЖК","Д","ДК"},График!K$3:K$26,0)^0,0),{1,10,100,1000,10000}),$C$26:$H$26,0)),"")</f>
        <v>40</v>
      </c>
      <c r="L9" s="50">
        <f>IFERROR(INDEX($C$21:$H$25,MATCH(INDEX(График!L$3:L$26,MATCH(SUBSTITUTE($A8," план",""),График!$A$3:$A$26,0)+3),$B$21:$B$25,0),MATCH(SUMPRODUCT(IFERROR(MATCH({"М","Ж","ЖК","Д","ДК"},График!L$3:L$26,0)^0,0),{1,10,100,1000,10000}),$C$26:$H$26,0)),"")</f>
        <v>10</v>
      </c>
      <c r="M9" s="50" t="str">
        <f>IFERROR(INDEX($C$21:$H$25,MATCH(INDEX(График!M$3:M$26,MATCH(SUBSTITUTE($A8," план",""),График!$A$3:$A$26,0)+3),$B$21:$B$25,0),MATCH(SUMPRODUCT(IFERROR(MATCH({"М","Ж","ЖК","Д","ДК"},График!M$3:M$26,0)^0,0),{1,10,100,1000,10000}),$C$26:$H$26,0)),"")</f>
        <v/>
      </c>
      <c r="N9" s="50" t="str">
        <f>IFERROR(INDEX($C$21:$H$25,MATCH(INDEX(График!N$3:N$26,MATCH(SUBSTITUTE($A8," план",""),График!$A$3:$A$26,0)+3),$B$21:$B$25,0),MATCH(SUMPRODUCT(IFERROR(MATCH({"М","Ж","ЖК","Д","ДК"},График!N$3:N$26,0)^0,0),{1,10,100,1000,10000}),$C$26:$H$26,0)),"")</f>
        <v/>
      </c>
      <c r="O9" s="50">
        <f>IFERROR(INDEX($C$21:$H$25,MATCH(INDEX(График!O$3:O$26,MATCH(SUBSTITUTE($A8," план",""),График!$A$3:$A$26,0)+3),$B$21:$B$25,0),MATCH(SUMPRODUCT(IFERROR(MATCH({"М","Ж","ЖК","Д","ДК"},График!O$3:O$26,0)^0,0),{1,10,100,1000,10000}),$C$26:$H$26,0)),"")</f>
        <v>25</v>
      </c>
      <c r="P9" s="50" t="str">
        <f>IFERROR(INDEX($C$21:$H$25,MATCH(INDEX(График!P$3:P$26,MATCH(SUBSTITUTE($A8," план",""),График!$A$3:$A$26,0)+3),$B$21:$B$25,0),MATCH(SUMPRODUCT(IFERROR(MATCH({"М","Ж","ЖК","Д","ДК"},График!P$3:P$26,0)^0,0),{1,10,100,1000,10000}),$C$26:$H$26,0)),"")</f>
        <v/>
      </c>
      <c r="Q9" s="50">
        <f>IFERROR(INDEX($C$21:$H$25,MATCH(INDEX(График!Q$3:Q$26,MATCH(SUBSTITUTE($A8," план",""),График!$A$3:$A$26,0)+3),$B$21:$B$25,0),MATCH(SUMPRODUCT(IFERROR(MATCH({"М","Ж","ЖК","Д","ДК"},График!Q$3:Q$26,0)^0,0),{1,10,100,1000,10000}),$C$26:$H$26,0)),"")</f>
        <v>25</v>
      </c>
      <c r="R9" s="50">
        <f>IFERROR(INDEX($C$21:$H$25,MATCH(INDEX(График!R$3:R$26,MATCH(SUBSTITUTE($A8," план",""),График!$A$3:$A$26,0)+3),$B$21:$B$25,0),MATCH(SUMPRODUCT(IFERROR(MATCH({"М","Ж","ЖК","Д","ДК"},График!R$3:R$26,0)^0,0),{1,10,100,1000,10000}),$C$26:$H$26,0)),"")</f>
        <v>40</v>
      </c>
      <c r="S9" s="50">
        <f>IFERROR(INDEX($C$21:$H$25,MATCH(INDEX(График!S$3:S$26,MATCH(SUBSTITUTE($A8," план",""),График!$A$3:$A$26,0)+3),$B$21:$B$25,0),MATCH(SUMPRODUCT(IFERROR(MATCH({"М","Ж","ЖК","Д","ДК"},График!S$3:S$26,0)^0,0),{1,10,100,1000,10000}),$C$26:$H$26,0)),"")</f>
        <v>10</v>
      </c>
      <c r="T9" s="50" t="str">
        <f>IFERROR(INDEX($C$21:$H$25,MATCH(INDEX(График!T$3:T$26,MATCH(SUBSTITUTE($A8," план",""),График!$A$3:$A$26,0)+3),$B$21:$B$25,0),MATCH(SUMPRODUCT(IFERROR(MATCH({"М","Ж","ЖК","Д","ДК"},График!T$3:T$26,0)^0,0),{1,10,100,1000,10000}),$C$26:$H$26,0)),"")</f>
        <v/>
      </c>
      <c r="U9" s="50" t="str">
        <f>IFERROR(INDEX($C$21:$H$25,MATCH(INDEX(График!U$3:U$26,MATCH(SUBSTITUTE($A8," план",""),График!$A$3:$A$26,0)+3),$B$21:$B$25,0),MATCH(SUMPRODUCT(IFERROR(MATCH({"М","Ж","ЖК","Д","ДК"},График!U$3:U$26,0)^0,0),{1,10,100,1000,10000}),$C$26:$H$26,0)),"")</f>
        <v/>
      </c>
      <c r="V9" s="50">
        <f>IFERROR(INDEX($C$21:$H$25,MATCH(INDEX(График!V$3:V$26,MATCH(SUBSTITUTE($A8," план",""),График!$A$3:$A$26,0)+3),$B$21:$B$25,0),MATCH(SUMPRODUCT(IFERROR(MATCH({"М","Ж","ЖК","Д","ДК"},График!V$3:V$26,0)^0,0),{1,10,100,1000,10000}),$C$26:$H$26,0)),"")</f>
        <v>25</v>
      </c>
      <c r="W9" s="50" t="str">
        <f>IFERROR(INDEX($C$21:$H$25,MATCH(INDEX(График!W$3:W$26,MATCH(SUBSTITUTE($A8," план",""),График!$A$3:$A$26,0)+3),$B$21:$B$25,0),MATCH(SUMPRODUCT(IFERROR(MATCH({"М","Ж","ЖК","Д","ДК"},График!W$3:W$26,0)^0,0),{1,10,100,1000,10000}),$C$26:$H$26,0)),"")</f>
        <v/>
      </c>
      <c r="X9" s="50">
        <f>IFERROR(INDEX($C$21:$H$25,MATCH(INDEX(График!X$3:X$26,MATCH(SUBSTITUTE($A8," план",""),График!$A$3:$A$26,0)+3),$B$21:$B$25,0),MATCH(SUMPRODUCT(IFERROR(MATCH({"М","Ж","ЖК","Д","ДК"},График!X$3:X$26,0)^0,0),{1,10,100,1000,10000}),$C$26:$H$26,0)),"")</f>
        <v>25</v>
      </c>
      <c r="Y9" s="50">
        <f>IFERROR(INDEX($C$21:$H$25,MATCH(INDEX(График!Y$3:Y$26,MATCH(SUBSTITUTE($A8," план",""),График!$A$3:$A$26,0)+3),$B$21:$B$25,0),MATCH(SUMPRODUCT(IFERROR(MATCH({"М","Ж","ЖК","Д","ДК"},График!Y$3:Y$26,0)^0,0),{1,10,100,1000,10000}),$C$26:$H$26,0)),"")</f>
        <v>40</v>
      </c>
      <c r="Z9" s="50">
        <f>IFERROR(INDEX($C$21:$H$25,MATCH(INDEX(График!Z$3:Z$26,MATCH(SUBSTITUTE($A8," план",""),График!$A$3:$A$26,0)+3),$B$21:$B$25,0),MATCH(SUMPRODUCT(IFERROR(MATCH({"М","Ж","ЖК","Д","ДК"},График!Z$3:Z$26,0)^0,0),{1,10,100,1000,10000}),$C$26:$H$26,0)),"")</f>
        <v>10</v>
      </c>
      <c r="AA9" s="50" t="str">
        <f>IFERROR(INDEX($C$21:$H$25,MATCH(INDEX(График!AA$3:AA$26,MATCH(SUBSTITUTE($A8," план",""),График!$A$3:$A$26,0)+3),$B$21:$B$25,0),MATCH(SUMPRODUCT(IFERROR(MATCH({"М","Ж","ЖК","Д","ДК"},График!AA$3:AA$26,0)^0,0),{1,10,100,1000,10000}),$C$26:$H$26,0)),"")</f>
        <v/>
      </c>
      <c r="AB9" s="50" t="str">
        <f>IFERROR(INDEX($C$21:$H$25,MATCH(INDEX(График!AB$3:AB$26,MATCH(SUBSTITUTE($A8," план",""),График!$A$3:$A$26,0)+3),$B$21:$B$25,0),MATCH(SUMPRODUCT(IFERROR(MATCH({"М","Ж","ЖК","Д","ДК"},График!AB$3:AB$26,0)^0,0),{1,10,100,1000,10000}),$C$26:$H$26,0)),"")</f>
        <v/>
      </c>
      <c r="AC9" s="50">
        <f>IFERROR(INDEX($C$21:$H$25,MATCH(INDEX(График!AC$3:AC$26,MATCH(SUBSTITUTE($A8," план",""),График!$A$3:$A$26,0)+3),$B$21:$B$25,0),MATCH(SUMPRODUCT(IFERROR(MATCH({"М","Ж","ЖК","Д","ДК"},График!AC$3:AC$26,0)^0,0),{1,10,100,1000,10000}),$C$26:$H$26,0)),"")</f>
        <v>25</v>
      </c>
      <c r="AD9" s="50" t="str">
        <f>IFERROR(INDEX($C$21:$H$25,MATCH(INDEX(График!AD$3:AD$26,MATCH(SUBSTITUTE($A8," план",""),График!$A$3:$A$26,0)+3),$B$21:$B$25,0),MATCH(SUMPRODUCT(IFERROR(MATCH({"М","Ж","ЖК","Д","ДК"},График!AD$3:AD$26,0)^0,0),{1,10,100,1000,10000}),$C$26:$H$26,0)),"")</f>
        <v/>
      </c>
      <c r="AE9" s="50">
        <f>IFERROR(INDEX($C$21:$H$25,MATCH(INDEX(График!AE$3:AE$26,MATCH(SUBSTITUTE($A8," план",""),График!$A$3:$A$26,0)+3),$B$21:$B$25,0),MATCH(SUMPRODUCT(IFERROR(MATCH({"М","Ж","ЖК","Д","ДК"},График!AE$3:AE$26,0)^0,0),{1,10,100,1000,10000}),$C$26:$H$26,0)),"")</f>
        <v>25</v>
      </c>
      <c r="AF9" s="50">
        <f>IFERROR(INDEX($C$21:$H$25,MATCH(INDEX(График!AF$3:AF$26,MATCH(SUBSTITUTE($A8," план",""),График!$A$3:$A$26,0)+3),$B$21:$B$25,0),MATCH(SUMPRODUCT(IFERROR(MATCH({"М","Ж","ЖК","Д","ДК"},График!AF$3:AF$26,0)^0,0),{1,10,100,1000,10000}),$C$26:$H$26,0)),"")</f>
        <v>40</v>
      </c>
      <c r="AG9" s="48"/>
    </row>
    <row r="10" spans="1:33" ht="15" customHeight="1" x14ac:dyDescent="0.2">
      <c r="A10" s="47" t="s">
        <v>18</v>
      </c>
      <c r="B10" s="51">
        <f t="shared" ref="B10:AF10" si="3">IF(B11="","",((B11/SUM(B5,B7,B9,B11,B13,B15))*B1))</f>
        <v>15743148.842105262</v>
      </c>
      <c r="C10" s="51" t="str">
        <f t="shared" si="3"/>
        <v/>
      </c>
      <c r="D10" s="51">
        <f t="shared" si="3"/>
        <v>20373486.736842107</v>
      </c>
      <c r="E10" s="51" t="str">
        <f t="shared" si="3"/>
        <v/>
      </c>
      <c r="F10" s="51">
        <f t="shared" si="3"/>
        <v>16404625.684210526</v>
      </c>
      <c r="G10" s="51" t="str">
        <f t="shared" si="3"/>
        <v/>
      </c>
      <c r="H10" s="51">
        <f t="shared" si="3"/>
        <v>30666066.400000002</v>
      </c>
      <c r="I10" s="51">
        <f t="shared" si="3"/>
        <v>27517436.631578945</v>
      </c>
      <c r="J10" s="51" t="str">
        <f t="shared" si="3"/>
        <v/>
      </c>
      <c r="K10" s="51">
        <f t="shared" si="3"/>
        <v>20373486.736842107</v>
      </c>
      <c r="L10" s="51" t="str">
        <f t="shared" si="3"/>
        <v/>
      </c>
      <c r="M10" s="51">
        <f t="shared" si="3"/>
        <v>32280069.894736841</v>
      </c>
      <c r="N10" s="51" t="str">
        <f t="shared" si="3"/>
        <v/>
      </c>
      <c r="O10" s="51">
        <f t="shared" si="3"/>
        <v>9551725.5999999996</v>
      </c>
      <c r="P10" s="51">
        <f t="shared" si="3"/>
        <v>12171173.894736839</v>
      </c>
      <c r="Q10" s="51" t="str">
        <f t="shared" si="3"/>
        <v/>
      </c>
      <c r="R10" s="51">
        <f t="shared" si="3"/>
        <v>20373486.736842107</v>
      </c>
      <c r="S10" s="51" t="str">
        <f t="shared" si="3"/>
        <v/>
      </c>
      <c r="T10" s="51">
        <f t="shared" si="3"/>
        <v>29104981.052631576</v>
      </c>
      <c r="U10" s="51" t="str">
        <f t="shared" si="3"/>
        <v/>
      </c>
      <c r="V10" s="51">
        <f t="shared" si="3"/>
        <v>8546280.8000000007</v>
      </c>
      <c r="W10" s="51" t="str">
        <f t="shared" si="3"/>
        <v/>
      </c>
      <c r="X10" s="51" t="str">
        <f t="shared" si="3"/>
        <v/>
      </c>
      <c r="Y10" s="51">
        <f t="shared" si="3"/>
        <v>20373486.736842107</v>
      </c>
      <c r="Z10" s="51" t="str">
        <f t="shared" si="3"/>
        <v/>
      </c>
      <c r="AA10" s="51">
        <f t="shared" si="3"/>
        <v>26988255.157894731</v>
      </c>
      <c r="AB10" s="51" t="str">
        <f t="shared" si="3"/>
        <v/>
      </c>
      <c r="AC10" s="51">
        <f t="shared" si="3"/>
        <v>9049003.2000000011</v>
      </c>
      <c r="AD10" s="51" t="str">
        <f t="shared" si="3"/>
        <v/>
      </c>
      <c r="AE10" s="51" t="str">
        <f t="shared" si="3"/>
        <v/>
      </c>
      <c r="AF10" s="51">
        <f t="shared" si="3"/>
        <v>21299554.315789469</v>
      </c>
      <c r="AG10" s="48">
        <f>SUM(B10:AF10)</f>
        <v>320816268.42105258</v>
      </c>
    </row>
    <row r="11" spans="1:33" ht="15" customHeight="1" x14ac:dyDescent="0.2">
      <c r="A11" s="46" t="s">
        <v>15</v>
      </c>
      <c r="B11" s="50">
        <f>IFERROR(INDEX($C$21:$H$25,MATCH(INDEX(График!B$3:B$26,MATCH(SUBSTITUTE($A10," план",""),График!$A$3:$A$26,0)+3),$B$21:$B$25,0),MATCH(SUMPRODUCT(IFERROR(MATCH({"М","Ж","ЖК","Д","ДК"},График!B$3:B$26,0)^0,0),{1,10,100,1000,10000}),$C$26:$H$26,0)),"")</f>
        <v>35</v>
      </c>
      <c r="C11" s="50" t="str">
        <f>IFERROR(INDEX($C$21:$H$25,MATCH(INDEX(График!C$3:C$26,MATCH(SUBSTITUTE($A10," план",""),График!$A$3:$A$26,0)+3),$B$21:$B$25,0),MATCH(SUMPRODUCT(IFERROR(MATCH({"М","Ж","ЖК","Д","ДК"},График!C$3:C$26,0)^0,0),{1,10,100,1000,10000}),$C$26:$H$26,0)),"")</f>
        <v/>
      </c>
      <c r="D11" s="50">
        <f>IFERROR(INDEX($C$21:$H$25,MATCH(INDEX(График!D$3:D$26,MATCH(SUBSTITUTE($A10," план",""),График!$A$3:$A$26,0)+3),$B$21:$B$25,0),MATCH(SUMPRODUCT(IFERROR(MATCH({"М","Ж","ЖК","Д","ДК"},График!D$3:D$26,0)^0,0),{1,10,100,1000,10000}),$C$26:$H$26,0)),"")</f>
        <v>35</v>
      </c>
      <c r="E11" s="50" t="str">
        <f>IFERROR(INDEX($C$21:$H$25,MATCH(INDEX(График!E$3:E$26,MATCH(SUBSTITUTE($A10," план",""),График!$A$3:$A$26,0)+3),$B$21:$B$25,0),MATCH(SUMPRODUCT(IFERROR(MATCH({"М","Ж","ЖК","Д","ДК"},График!E$3:E$26,0)^0,0),{1,10,100,1000,10000}),$C$26:$H$26,0)),"")</f>
        <v/>
      </c>
      <c r="F11" s="50">
        <f>IFERROR(INDEX($C$21:$H$25,MATCH(INDEX(График!F$3:F$26,MATCH(SUBSTITUTE($A10," план",""),График!$A$3:$A$26,0)+3),$B$21:$B$25,0),MATCH(SUMPRODUCT(IFERROR(MATCH({"М","Ж","ЖК","Д","ДК"},График!F$3:F$26,0)^0,0),{1,10,100,1000,10000}),$C$26:$H$26,0)),"")</f>
        <v>20</v>
      </c>
      <c r="G11" s="50" t="str">
        <f>IFERROR(INDEX($C$21:$H$25,MATCH(INDEX(График!G$3:G$26,MATCH(SUBSTITUTE($A10," план",""),График!$A$3:$A$26,0)+3),$B$21:$B$25,0),MATCH(SUMPRODUCT(IFERROR(MATCH({"М","Ж","ЖК","Д","ДК"},График!G$3:G$26,0)^0,0),{1,10,100,1000,10000}),$C$26:$H$26,0)),"")</f>
        <v/>
      </c>
      <c r="H11" s="50">
        <f>IFERROR(INDEX($C$21:$H$25,MATCH(INDEX(График!H$3:H$26,MATCH(SUBSTITUTE($A10," план",""),График!$A$3:$A$26,0)+3),$B$21:$B$25,0),MATCH(SUMPRODUCT(IFERROR(MATCH({"М","Ж","ЖК","Д","ДК"},График!H$3:H$26,0)^0,0),{1,10,100,1000,10000}),$C$26:$H$26,0)),"")</f>
        <v>20</v>
      </c>
      <c r="I11" s="50">
        <f>IFERROR(INDEX($C$21:$H$25,MATCH(INDEX(График!I$3:I$26,MATCH(SUBSTITUTE($A10," план",""),График!$A$3:$A$26,0)+3),$B$21:$B$25,0),MATCH(SUMPRODUCT(IFERROR(MATCH({"М","Ж","ЖК","Д","ДК"},График!I$3:I$26,0)^0,0),{1,10,100,1000,10000}),$C$26:$H$26,0)),"")</f>
        <v>20</v>
      </c>
      <c r="J11" s="50" t="str">
        <f>IFERROR(INDEX($C$21:$H$25,MATCH(INDEX(График!J$3:J$26,MATCH(SUBSTITUTE($A10," план",""),График!$A$3:$A$26,0)+3),$B$21:$B$25,0),MATCH(SUMPRODUCT(IFERROR(MATCH({"М","Ж","ЖК","Д","ДК"},График!J$3:J$26,0)^0,0),{1,10,100,1000,10000}),$C$26:$H$26,0)),"")</f>
        <v/>
      </c>
      <c r="K11" s="50">
        <f>IFERROR(INDEX($C$21:$H$25,MATCH(INDEX(График!K$3:K$26,MATCH(SUBSTITUTE($A10," план",""),График!$A$3:$A$26,0)+3),$B$21:$B$25,0),MATCH(SUMPRODUCT(IFERROR(MATCH({"М","Ж","ЖК","Д","ДК"},График!K$3:K$26,0)^0,0),{1,10,100,1000,10000}),$C$26:$H$26,0)),"")</f>
        <v>35</v>
      </c>
      <c r="L11" s="50" t="str">
        <f>IFERROR(INDEX($C$21:$H$25,MATCH(INDEX(График!L$3:L$26,MATCH(SUBSTITUTE($A10," план",""),График!$A$3:$A$26,0)+3),$B$21:$B$25,0),MATCH(SUMPRODUCT(IFERROR(MATCH({"М","Ж","ЖК","Д","ДК"},График!L$3:L$26,0)^0,0),{1,10,100,1000,10000}),$C$26:$H$26,0)),"")</f>
        <v/>
      </c>
      <c r="M11" s="50">
        <f>IFERROR(INDEX($C$21:$H$25,MATCH(INDEX(График!M$3:M$26,MATCH(SUBSTITUTE($A10," план",""),График!$A$3:$A$26,0)+3),$B$21:$B$25,0),MATCH(SUMPRODUCT(IFERROR(MATCH({"М","Ж","ЖК","Д","ДК"},График!M$3:M$26,0)^0,0),{1,10,100,1000,10000}),$C$26:$H$26,0)),"")</f>
        <v>20</v>
      </c>
      <c r="N11" s="50" t="str">
        <f>IFERROR(INDEX($C$21:$H$25,MATCH(INDEX(График!N$3:N$26,MATCH(SUBSTITUTE($A10," план",""),График!$A$3:$A$26,0)+3),$B$21:$B$25,0),MATCH(SUMPRODUCT(IFERROR(MATCH({"М","Ж","ЖК","Д","ДК"},График!N$3:N$26,0)^0,0),{1,10,100,1000,10000}),$C$26:$H$26,0)),"")</f>
        <v/>
      </c>
      <c r="O11" s="50">
        <f>IFERROR(INDEX($C$21:$H$25,MATCH(INDEX(График!O$3:O$26,MATCH(SUBSTITUTE($A10," план",""),График!$A$3:$A$26,0)+3),$B$21:$B$25,0),MATCH(SUMPRODUCT(IFERROR(MATCH({"М","Ж","ЖК","Д","ДК"},График!O$3:O$26,0)^0,0),{1,10,100,1000,10000}),$C$26:$H$26,0)),"")</f>
        <v>20</v>
      </c>
      <c r="P11" s="50">
        <f>IFERROR(INDEX($C$21:$H$25,MATCH(INDEX(График!P$3:P$26,MATCH(SUBSTITUTE($A10," план",""),График!$A$3:$A$26,0)+3),$B$21:$B$25,0),MATCH(SUMPRODUCT(IFERROR(MATCH({"М","Ж","ЖК","Д","ДК"},График!P$3:P$26,0)^0,0),{1,10,100,1000,10000}),$C$26:$H$26,0)),"")</f>
        <v>20</v>
      </c>
      <c r="Q11" s="50" t="str">
        <f>IFERROR(INDEX($C$21:$H$25,MATCH(INDEX(График!Q$3:Q$26,MATCH(SUBSTITUTE($A10," план",""),График!$A$3:$A$26,0)+3),$B$21:$B$25,0),MATCH(SUMPRODUCT(IFERROR(MATCH({"М","Ж","ЖК","Д","ДК"},График!Q$3:Q$26,0)^0,0),{1,10,100,1000,10000}),$C$26:$H$26,0)),"")</f>
        <v/>
      </c>
      <c r="R11" s="50">
        <f>IFERROR(INDEX($C$21:$H$25,MATCH(INDEX(График!R$3:R$26,MATCH(SUBSTITUTE($A10," план",""),График!$A$3:$A$26,0)+3),$B$21:$B$25,0),MATCH(SUMPRODUCT(IFERROR(MATCH({"М","Ж","ЖК","Д","ДК"},График!R$3:R$26,0)^0,0),{1,10,100,1000,10000}),$C$26:$H$26,0)),"")</f>
        <v>35</v>
      </c>
      <c r="S11" s="50" t="str">
        <f>IFERROR(INDEX($C$21:$H$25,MATCH(INDEX(График!S$3:S$26,MATCH(SUBSTITUTE($A10," план",""),График!$A$3:$A$26,0)+3),$B$21:$B$25,0),MATCH(SUMPRODUCT(IFERROR(MATCH({"М","Ж","ЖК","Д","ДК"},График!S$3:S$26,0)^0,0),{1,10,100,1000,10000}),$C$26:$H$26,0)),"")</f>
        <v/>
      </c>
      <c r="T11" s="50">
        <f>IFERROR(INDEX($C$21:$H$25,MATCH(INDEX(График!T$3:T$26,MATCH(SUBSTITUTE($A10," план",""),График!$A$3:$A$26,0)+3),$B$21:$B$25,0),MATCH(SUMPRODUCT(IFERROR(MATCH({"М","Ж","ЖК","Д","ДК"},График!T$3:T$26,0)^0,0),{1,10,100,1000,10000}),$C$26:$H$26,0)),"")</f>
        <v>20</v>
      </c>
      <c r="U11" s="50" t="str">
        <f>IFERROR(INDEX($C$21:$H$25,MATCH(INDEX(График!U$3:U$26,MATCH(SUBSTITUTE($A10," план",""),График!$A$3:$A$26,0)+3),$B$21:$B$25,0),MATCH(SUMPRODUCT(IFERROR(MATCH({"М","Ж","ЖК","Д","ДК"},График!U$3:U$26,0)^0,0),{1,10,100,1000,10000}),$C$26:$H$26,0)),"")</f>
        <v/>
      </c>
      <c r="V11" s="50">
        <f>IFERROR(INDEX($C$21:$H$25,MATCH(INDEX(График!V$3:V$26,MATCH(SUBSTITUTE($A10," план",""),График!$A$3:$A$26,0)+3),$B$21:$B$25,0),MATCH(SUMPRODUCT(IFERROR(MATCH({"М","Ж","ЖК","Д","ДК"},График!V$3:V$26,0)^0,0),{1,10,100,1000,10000}),$C$26:$H$26,0)),"")</f>
        <v>20</v>
      </c>
      <c r="W11" s="50" t="str">
        <f>IFERROR(INDEX($C$21:$H$25,MATCH(INDEX(График!W$3:W$26,MATCH(SUBSTITUTE($A10," план",""),График!$A$3:$A$26,0)+3),$B$21:$B$25,0),MATCH(SUMPRODUCT(IFERROR(MATCH({"М","Ж","ЖК","Д","ДК"},График!W$3:W$26,0)^0,0),{1,10,100,1000,10000}),$C$26:$H$26,0)),"")</f>
        <v/>
      </c>
      <c r="X11" s="50" t="str">
        <f>IFERROR(INDEX($C$21:$H$25,MATCH(INDEX(График!X$3:X$26,MATCH(SUBSTITUTE($A10," план",""),График!$A$3:$A$26,0)+3),$B$21:$B$25,0),MATCH(SUMPRODUCT(IFERROR(MATCH({"М","Ж","ЖК","Д","ДК"},График!X$3:X$26,0)^0,0),{1,10,100,1000,10000}),$C$26:$H$26,0)),"")</f>
        <v/>
      </c>
      <c r="Y11" s="50">
        <f>IFERROR(INDEX($C$21:$H$25,MATCH(INDEX(График!Y$3:Y$26,MATCH(SUBSTITUTE($A10," план",""),График!$A$3:$A$26,0)+3),$B$21:$B$25,0),MATCH(SUMPRODUCT(IFERROR(MATCH({"М","Ж","ЖК","Д","ДК"},График!Y$3:Y$26,0)^0,0),{1,10,100,1000,10000}),$C$26:$H$26,0)),"")</f>
        <v>35</v>
      </c>
      <c r="Z11" s="50" t="str">
        <f>IFERROR(INDEX($C$21:$H$25,MATCH(INDEX(График!Z$3:Z$26,MATCH(SUBSTITUTE($A10," план",""),График!$A$3:$A$26,0)+3),$B$21:$B$25,0),MATCH(SUMPRODUCT(IFERROR(MATCH({"М","Ж","ЖК","Д","ДК"},График!Z$3:Z$26,0)^0,0),{1,10,100,1000,10000}),$C$26:$H$26,0)),"")</f>
        <v/>
      </c>
      <c r="AA11" s="50">
        <f>IFERROR(INDEX($C$21:$H$25,MATCH(INDEX(График!AA$3:AA$26,MATCH(SUBSTITUTE($A10," план",""),График!$A$3:$A$26,0)+3),$B$21:$B$25,0),MATCH(SUMPRODUCT(IFERROR(MATCH({"М","Ж","ЖК","Д","ДК"},График!AA$3:AA$26,0)^0,0),{1,10,100,1000,10000}),$C$26:$H$26,0)),"")</f>
        <v>20</v>
      </c>
      <c r="AB11" s="50" t="str">
        <f>IFERROR(INDEX($C$21:$H$25,MATCH(INDEX(График!AB$3:AB$26,MATCH(SUBSTITUTE($A10," план",""),График!$A$3:$A$26,0)+3),$B$21:$B$25,0),MATCH(SUMPRODUCT(IFERROR(MATCH({"М","Ж","ЖК","Д","ДК"},График!AB$3:AB$26,0)^0,0),{1,10,100,1000,10000}),$C$26:$H$26,0)),"")</f>
        <v/>
      </c>
      <c r="AC11" s="50">
        <f>IFERROR(INDEX($C$21:$H$25,MATCH(INDEX(График!AC$3:AC$26,MATCH(SUBSTITUTE($A10," план",""),График!$A$3:$A$26,0)+3),$B$21:$B$25,0),MATCH(SUMPRODUCT(IFERROR(MATCH({"М","Ж","ЖК","Д","ДК"},График!AC$3:AC$26,0)^0,0),{1,10,100,1000,10000}),$C$26:$H$26,0)),"")</f>
        <v>20</v>
      </c>
      <c r="AD11" s="50" t="str">
        <f>IFERROR(INDEX($C$21:$H$25,MATCH(INDEX(График!AD$3:AD$26,MATCH(SUBSTITUTE($A10," план",""),График!$A$3:$A$26,0)+3),$B$21:$B$25,0),MATCH(SUMPRODUCT(IFERROR(MATCH({"М","Ж","ЖК","Д","ДК"},График!AD$3:AD$26,0)^0,0),{1,10,100,1000,10000}),$C$26:$H$26,0)),"")</f>
        <v/>
      </c>
      <c r="AE11" s="50" t="str">
        <f>IFERROR(INDEX($C$21:$H$25,MATCH(INDEX(График!AE$3:AE$26,MATCH(SUBSTITUTE($A10," план",""),График!$A$3:$A$26,0)+3),$B$21:$B$25,0),MATCH(SUMPRODUCT(IFERROR(MATCH({"М","Ж","ЖК","Д","ДК"},График!AE$3:AE$26,0)^0,0),{1,10,100,1000,10000}),$C$26:$H$26,0)),"")</f>
        <v/>
      </c>
      <c r="AF11" s="50">
        <f>IFERROR(INDEX($C$21:$H$25,MATCH(INDEX(График!AF$3:AF$26,MATCH(SUBSTITUTE($A10," план",""),График!$A$3:$A$26,0)+3),$B$21:$B$25,0),MATCH(SUMPRODUCT(IFERROR(MATCH({"М","Ж","ЖК","Д","ДК"},График!AF$3:AF$26,0)^0,0),{1,10,100,1000,10000}),$C$26:$H$26,0)),"")</f>
        <v>35</v>
      </c>
      <c r="AG11" s="48"/>
    </row>
    <row r="12" spans="1:33" ht="15" customHeight="1" x14ac:dyDescent="0.2">
      <c r="A12" s="47" t="s">
        <v>19</v>
      </c>
      <c r="B12" s="51" t="str">
        <f t="shared" ref="B12:AF12" si="4">IF(B13="","",((B13/SUM(B5,B7,B9,B11,B13,B15))*B1))</f>
        <v/>
      </c>
      <c r="C12" s="51">
        <f t="shared" si="4"/>
        <v>26392926</v>
      </c>
      <c r="D12" s="51" t="str">
        <f t="shared" si="4"/>
        <v/>
      </c>
      <c r="E12" s="51">
        <f t="shared" si="4"/>
        <v>9635512.6666666642</v>
      </c>
      <c r="F12" s="51">
        <f t="shared" si="4"/>
        <v>24606938.52631579</v>
      </c>
      <c r="G12" s="51">
        <f t="shared" si="4"/>
        <v>38389710.545454539</v>
      </c>
      <c r="H12" s="51" t="str">
        <f t="shared" si="4"/>
        <v/>
      </c>
      <c r="I12" s="51">
        <f t="shared" si="4"/>
        <v>41276154.947368421</v>
      </c>
      <c r="J12" s="51">
        <f t="shared" si="4"/>
        <v>19794694.5</v>
      </c>
      <c r="K12" s="51" t="str">
        <f t="shared" si="4"/>
        <v/>
      </c>
      <c r="L12" s="51">
        <f t="shared" si="4"/>
        <v>15081672</v>
      </c>
      <c r="M12" s="51">
        <f t="shared" si="4"/>
        <v>48420104.842105262</v>
      </c>
      <c r="N12" s="51">
        <f t="shared" si="4"/>
        <v>36333118.909090906</v>
      </c>
      <c r="O12" s="51" t="str">
        <f t="shared" si="4"/>
        <v/>
      </c>
      <c r="P12" s="51">
        <f t="shared" si="4"/>
        <v>18256760.842105258</v>
      </c>
      <c r="Q12" s="51">
        <f t="shared" si="4"/>
        <v>23093810.25</v>
      </c>
      <c r="R12" s="51" t="str">
        <f t="shared" si="4"/>
        <v/>
      </c>
      <c r="S12" s="51">
        <f t="shared" si="4"/>
        <v>15500607.333333332</v>
      </c>
      <c r="T12" s="51">
        <f t="shared" si="4"/>
        <v>43657471.578947365</v>
      </c>
      <c r="U12" s="51">
        <f t="shared" si="4"/>
        <v>33590996.727272727</v>
      </c>
      <c r="V12" s="51" t="str">
        <f t="shared" si="4"/>
        <v/>
      </c>
      <c r="W12" s="51">
        <f t="shared" si="4"/>
        <v>16452733.09090909</v>
      </c>
      <c r="X12" s="51">
        <f t="shared" si="4"/>
        <v>23093810.25</v>
      </c>
      <c r="Y12" s="51" t="str">
        <f t="shared" si="4"/>
        <v/>
      </c>
      <c r="Z12" s="51">
        <f t="shared" si="4"/>
        <v>12149124.666666666</v>
      </c>
      <c r="AA12" s="51">
        <f t="shared" si="4"/>
        <v>40482382.736842096</v>
      </c>
      <c r="AB12" s="51">
        <f t="shared" si="4"/>
        <v>32219935.636363633</v>
      </c>
      <c r="AC12" s="51" t="str">
        <f t="shared" si="4"/>
        <v/>
      </c>
      <c r="AD12" s="51">
        <f t="shared" si="4"/>
        <v>16452733.09090909</v>
      </c>
      <c r="AE12" s="51">
        <f t="shared" si="4"/>
        <v>24193515.500000004</v>
      </c>
      <c r="AF12" s="51" t="str">
        <f t="shared" si="4"/>
        <v/>
      </c>
      <c r="AG12" s="48">
        <f>SUM(B12:AF12)</f>
        <v>559074714.64035082</v>
      </c>
    </row>
    <row r="13" spans="1:33" ht="15" customHeight="1" x14ac:dyDescent="0.2">
      <c r="A13" s="46" t="s">
        <v>15</v>
      </c>
      <c r="B13" s="50" t="str">
        <f>IFERROR(INDEX($C$21:$H$25,MATCH(INDEX(График!B$3:B$26,MATCH(SUBSTITUTE($A12," план",""),График!$A$3:$A$26,0)+3),$B$21:$B$25,0),MATCH(SUMPRODUCT(IFERROR(MATCH({"М","Ж","ЖК","Д","ДК"},График!B$3:B$26,0)^0,0),{1,10,100,1000,10000}),$C$26:$H$26,0)),"")</f>
        <v/>
      </c>
      <c r="C13" s="50">
        <f>IFERROR(INDEX($C$21:$H$25,MATCH(INDEX(График!C$3:C$26,MATCH(SUBSTITUTE($A12," план",""),График!$A$3:$A$26,0)+3),$B$21:$B$25,0),MATCH(SUMPRODUCT(IFERROR(MATCH({"М","Ж","ЖК","Д","ДК"},График!C$3:C$26,0)^0,0),{1,10,100,1000,10000}),$C$26:$H$26,0)),"")</f>
        <v>35</v>
      </c>
      <c r="D13" s="50" t="str">
        <f>IFERROR(INDEX($C$21:$H$25,MATCH(INDEX(График!D$3:D$26,MATCH(SUBSTITUTE($A12," план",""),График!$A$3:$A$26,0)+3),$B$21:$B$25,0),MATCH(SUMPRODUCT(IFERROR(MATCH({"М","Ж","ЖК","Д","ДК"},График!D$3:D$26,0)^0,0),{1,10,100,1000,10000}),$C$26:$H$26,0)),"")</f>
        <v/>
      </c>
      <c r="E13" s="50">
        <f>IFERROR(INDEX($C$21:$H$25,MATCH(INDEX(График!E$3:E$26,MATCH(SUBSTITUTE($A12," план",""),График!$A$3:$A$26,0)+3),$B$21:$B$25,0),MATCH(SUMPRODUCT(IFERROR(MATCH({"М","Ж","ЖК","Д","ДК"},График!E$3:E$26,0)^0,0),{1,10,100,1000,10000}),$C$26:$H$26,0)),"")</f>
        <v>15</v>
      </c>
      <c r="F13" s="50">
        <f>IFERROR(INDEX($C$21:$H$25,MATCH(INDEX(График!F$3:F$26,MATCH(SUBSTITUTE($A12," план",""),График!$A$3:$A$26,0)+3),$B$21:$B$25,0),MATCH(SUMPRODUCT(IFERROR(MATCH({"М","Ж","ЖК","Д","ДК"},График!F$3:F$26,0)^0,0),{1,10,100,1000,10000}),$C$26:$H$26,0)),"")</f>
        <v>30</v>
      </c>
      <c r="G13" s="50">
        <f>IFERROR(INDEX($C$21:$H$25,MATCH(INDEX(График!G$3:G$26,MATCH(SUBSTITUTE($A12," план",""),График!$A$3:$A$26,0)+3),$B$21:$B$25,0),MATCH(SUMPRODUCT(IFERROR(MATCH({"М","Ж","ЖК","Д","ДК"},График!G$3:G$26,0)^0,0),{1,10,100,1000,10000}),$C$26:$H$26,0)),"")</f>
        <v>30</v>
      </c>
      <c r="H13" s="50" t="str">
        <f>IFERROR(INDEX($C$21:$H$25,MATCH(INDEX(График!H$3:H$26,MATCH(SUBSTITUTE($A12," план",""),График!$A$3:$A$26,0)+3),$B$21:$B$25,0),MATCH(SUMPRODUCT(IFERROR(MATCH({"М","Ж","ЖК","Д","ДК"},График!H$3:H$26,0)^0,0),{1,10,100,1000,10000}),$C$26:$H$26,0)),"")</f>
        <v/>
      </c>
      <c r="I13" s="50">
        <f>IFERROR(INDEX($C$21:$H$25,MATCH(INDEX(График!I$3:I$26,MATCH(SUBSTITUTE($A12," план",""),График!$A$3:$A$26,0)+3),$B$21:$B$25,0),MATCH(SUMPRODUCT(IFERROR(MATCH({"М","Ж","ЖК","Д","ДК"},График!I$3:I$26,0)^0,0),{1,10,100,1000,10000}),$C$26:$H$26,0)),"")</f>
        <v>30</v>
      </c>
      <c r="J13" s="50">
        <f>IFERROR(INDEX($C$21:$H$25,MATCH(INDEX(График!J$3:J$26,MATCH(SUBSTITUTE($A12," план",""),График!$A$3:$A$26,0)+3),$B$21:$B$25,0),MATCH(SUMPRODUCT(IFERROR(MATCH({"М","Ж","ЖК","Д","ДК"},График!J$3:J$26,0)^0,0),{1,10,100,1000,10000}),$C$26:$H$26,0)),"")</f>
        <v>35</v>
      </c>
      <c r="K13" s="50" t="str">
        <f>IFERROR(INDEX($C$21:$H$25,MATCH(INDEX(График!K$3:K$26,MATCH(SUBSTITUTE($A12," план",""),График!$A$3:$A$26,0)+3),$B$21:$B$25,0),MATCH(SUMPRODUCT(IFERROR(MATCH({"М","Ж","ЖК","Д","ДК"},График!K$3:K$26,0)^0,0),{1,10,100,1000,10000}),$C$26:$H$26,0)),"")</f>
        <v/>
      </c>
      <c r="L13" s="50">
        <f>IFERROR(INDEX($C$21:$H$25,MATCH(INDEX(График!L$3:L$26,MATCH(SUBSTITUTE($A12," план",""),График!$A$3:$A$26,0)+3),$B$21:$B$25,0),MATCH(SUMPRODUCT(IFERROR(MATCH({"М","Ж","ЖК","Д","ДК"},График!L$3:L$26,0)^0,0),{1,10,100,1000,10000}),$C$26:$H$26,0)),"")</f>
        <v>15</v>
      </c>
      <c r="M13" s="50">
        <f>IFERROR(INDEX($C$21:$H$25,MATCH(INDEX(График!M$3:M$26,MATCH(SUBSTITUTE($A12," план",""),График!$A$3:$A$26,0)+3),$B$21:$B$25,0),MATCH(SUMPRODUCT(IFERROR(MATCH({"М","Ж","ЖК","Д","ДК"},График!M$3:M$26,0)^0,0),{1,10,100,1000,10000}),$C$26:$H$26,0)),"")</f>
        <v>30</v>
      </c>
      <c r="N13" s="50">
        <f>IFERROR(INDEX($C$21:$H$25,MATCH(INDEX(График!N$3:N$26,MATCH(SUBSTITUTE($A12," план",""),График!$A$3:$A$26,0)+3),$B$21:$B$25,0),MATCH(SUMPRODUCT(IFERROR(MATCH({"М","Ж","ЖК","Д","ДК"},График!N$3:N$26,0)^0,0),{1,10,100,1000,10000}),$C$26:$H$26,0)),"")</f>
        <v>30</v>
      </c>
      <c r="O13" s="50" t="str">
        <f>IFERROR(INDEX($C$21:$H$25,MATCH(INDEX(График!O$3:O$26,MATCH(SUBSTITUTE($A12," план",""),График!$A$3:$A$26,0)+3),$B$21:$B$25,0),MATCH(SUMPRODUCT(IFERROR(MATCH({"М","Ж","ЖК","Д","ДК"},График!O$3:O$26,0)^0,0),{1,10,100,1000,10000}),$C$26:$H$26,0)),"")</f>
        <v/>
      </c>
      <c r="P13" s="50">
        <f>IFERROR(INDEX($C$21:$H$25,MATCH(INDEX(График!P$3:P$26,MATCH(SUBSTITUTE($A12," план",""),График!$A$3:$A$26,0)+3),$B$21:$B$25,0),MATCH(SUMPRODUCT(IFERROR(MATCH({"М","Ж","ЖК","Д","ДК"},График!P$3:P$26,0)^0,0),{1,10,100,1000,10000}),$C$26:$H$26,0)),"")</f>
        <v>30</v>
      </c>
      <c r="Q13" s="50">
        <f>IFERROR(INDEX($C$21:$H$25,MATCH(INDEX(График!Q$3:Q$26,MATCH(SUBSTITUTE($A12," план",""),График!$A$3:$A$26,0)+3),$B$21:$B$25,0),MATCH(SUMPRODUCT(IFERROR(MATCH({"М","Ж","ЖК","Д","ДК"},График!Q$3:Q$26,0)^0,0),{1,10,100,1000,10000}),$C$26:$H$26,0)),"")</f>
        <v>35</v>
      </c>
      <c r="R13" s="50" t="str">
        <f>IFERROR(INDEX($C$21:$H$25,MATCH(INDEX(График!R$3:R$26,MATCH(SUBSTITUTE($A12," план",""),График!$A$3:$A$26,0)+3),$B$21:$B$25,0),MATCH(SUMPRODUCT(IFERROR(MATCH({"М","Ж","ЖК","Д","ДК"},График!R$3:R$26,0)^0,0),{1,10,100,1000,10000}),$C$26:$H$26,0)),"")</f>
        <v/>
      </c>
      <c r="S13" s="50">
        <f>IFERROR(INDEX($C$21:$H$25,MATCH(INDEX(График!S$3:S$26,MATCH(SUBSTITUTE($A12," план",""),График!$A$3:$A$26,0)+3),$B$21:$B$25,0),MATCH(SUMPRODUCT(IFERROR(MATCH({"М","Ж","ЖК","Д","ДК"},График!S$3:S$26,0)^0,0),{1,10,100,1000,10000}),$C$26:$H$26,0)),"")</f>
        <v>15</v>
      </c>
      <c r="T13" s="50">
        <f>IFERROR(INDEX($C$21:$H$25,MATCH(INDEX(График!T$3:T$26,MATCH(SUBSTITUTE($A12," план",""),График!$A$3:$A$26,0)+3),$B$21:$B$25,0),MATCH(SUMPRODUCT(IFERROR(MATCH({"М","Ж","ЖК","Д","ДК"},График!T$3:T$26,0)^0,0),{1,10,100,1000,10000}),$C$26:$H$26,0)),"")</f>
        <v>30</v>
      </c>
      <c r="U13" s="50">
        <f>IFERROR(INDEX($C$21:$H$25,MATCH(INDEX(График!U$3:U$26,MATCH(SUBSTITUTE($A12," план",""),График!$A$3:$A$26,0)+3),$B$21:$B$25,0),MATCH(SUMPRODUCT(IFERROR(MATCH({"М","Ж","ЖК","Д","ДК"},График!U$3:U$26,0)^0,0),{1,10,100,1000,10000}),$C$26:$H$26,0)),"")</f>
        <v>30</v>
      </c>
      <c r="V13" s="50" t="str">
        <f>IFERROR(INDEX($C$21:$H$25,MATCH(INDEX(График!V$3:V$26,MATCH(SUBSTITUTE($A12," план",""),График!$A$3:$A$26,0)+3),$B$21:$B$25,0),MATCH(SUMPRODUCT(IFERROR(MATCH({"М","Ж","ЖК","Д","ДК"},График!V$3:V$26,0)^0,0),{1,10,100,1000,10000}),$C$26:$H$26,0)),"")</f>
        <v/>
      </c>
      <c r="W13" s="50">
        <f>IFERROR(INDEX($C$21:$H$25,MATCH(INDEX(График!W$3:W$26,MATCH(SUBSTITUTE($A12," план",""),График!$A$3:$A$26,0)+3),$B$21:$B$25,0),MATCH(SUMPRODUCT(IFERROR(MATCH({"М","Ж","ЖК","Д","ДК"},График!W$3:W$26,0)^0,0),{1,10,100,1000,10000}),$C$26:$H$26,0)),"")</f>
        <v>30</v>
      </c>
      <c r="X13" s="50">
        <f>IFERROR(INDEX($C$21:$H$25,MATCH(INDEX(График!X$3:X$26,MATCH(SUBSTITUTE($A12," план",""),График!$A$3:$A$26,0)+3),$B$21:$B$25,0),MATCH(SUMPRODUCT(IFERROR(MATCH({"М","Ж","ЖК","Д","ДК"},График!X$3:X$26,0)^0,0),{1,10,100,1000,10000}),$C$26:$H$26,0)),"")</f>
        <v>35</v>
      </c>
      <c r="Y13" s="50" t="str">
        <f>IFERROR(INDEX($C$21:$H$25,MATCH(INDEX(График!Y$3:Y$26,MATCH(SUBSTITUTE($A12," план",""),График!$A$3:$A$26,0)+3),$B$21:$B$25,0),MATCH(SUMPRODUCT(IFERROR(MATCH({"М","Ж","ЖК","Д","ДК"},График!Y$3:Y$26,0)^0,0),{1,10,100,1000,10000}),$C$26:$H$26,0)),"")</f>
        <v/>
      </c>
      <c r="Z13" s="50">
        <f>IFERROR(INDEX($C$21:$H$25,MATCH(INDEX(График!Z$3:Z$26,MATCH(SUBSTITUTE($A12," план",""),График!$A$3:$A$26,0)+3),$B$21:$B$25,0),MATCH(SUMPRODUCT(IFERROR(MATCH({"М","Ж","ЖК","Д","ДК"},График!Z$3:Z$26,0)^0,0),{1,10,100,1000,10000}),$C$26:$H$26,0)),"")</f>
        <v>15</v>
      </c>
      <c r="AA13" s="50">
        <f>IFERROR(INDEX($C$21:$H$25,MATCH(INDEX(График!AA$3:AA$26,MATCH(SUBSTITUTE($A12," план",""),График!$A$3:$A$26,0)+3),$B$21:$B$25,0),MATCH(SUMPRODUCT(IFERROR(MATCH({"М","Ж","ЖК","Д","ДК"},График!AA$3:AA$26,0)^0,0),{1,10,100,1000,10000}),$C$26:$H$26,0)),"")</f>
        <v>30</v>
      </c>
      <c r="AB13" s="50">
        <f>IFERROR(INDEX($C$21:$H$25,MATCH(INDEX(График!AB$3:AB$26,MATCH(SUBSTITUTE($A12," план",""),График!$A$3:$A$26,0)+3),$B$21:$B$25,0),MATCH(SUMPRODUCT(IFERROR(MATCH({"М","Ж","ЖК","Д","ДК"},График!AB$3:AB$26,0)^0,0),{1,10,100,1000,10000}),$C$26:$H$26,0)),"")</f>
        <v>30</v>
      </c>
      <c r="AC13" s="50" t="str">
        <f>IFERROR(INDEX($C$21:$H$25,MATCH(INDEX(График!AC$3:AC$26,MATCH(SUBSTITUTE($A12," план",""),График!$A$3:$A$26,0)+3),$B$21:$B$25,0),MATCH(SUMPRODUCT(IFERROR(MATCH({"М","Ж","ЖК","Д","ДК"},График!AC$3:AC$26,0)^0,0),{1,10,100,1000,10000}),$C$26:$H$26,0)),"")</f>
        <v/>
      </c>
      <c r="AD13" s="50">
        <f>IFERROR(INDEX($C$21:$H$25,MATCH(INDEX(График!AD$3:AD$26,MATCH(SUBSTITUTE($A12," план",""),График!$A$3:$A$26,0)+3),$B$21:$B$25,0),MATCH(SUMPRODUCT(IFERROR(MATCH({"М","Ж","ЖК","Д","ДК"},График!AD$3:AD$26,0)^0,0),{1,10,100,1000,10000}),$C$26:$H$26,0)),"")</f>
        <v>30</v>
      </c>
      <c r="AE13" s="50">
        <f>IFERROR(INDEX($C$21:$H$25,MATCH(INDEX(График!AE$3:AE$26,MATCH(SUBSTITUTE($A12," план",""),График!$A$3:$A$26,0)+3),$B$21:$B$25,0),MATCH(SUMPRODUCT(IFERROR(MATCH({"М","Ж","ЖК","Д","ДК"},График!AE$3:AE$26,0)^0,0),{1,10,100,1000,10000}),$C$26:$H$26,0)),"")</f>
        <v>35</v>
      </c>
      <c r="AF13" s="50" t="str">
        <f>IFERROR(INDEX($C$21:$H$25,MATCH(INDEX(График!AF$3:AF$26,MATCH(SUBSTITUTE($A12," план",""),График!$A$3:$A$26,0)+3),$B$21:$B$25,0),MATCH(SUMPRODUCT(IFERROR(MATCH({"М","Ж","ЖК","Д","ДК"},График!AF$3:AF$26,0)^0,0),{1,10,100,1000,10000}),$C$26:$H$26,0)),"")</f>
        <v/>
      </c>
      <c r="AG13" s="48"/>
    </row>
    <row r="14" spans="1:33" s="52" customFormat="1" ht="15" customHeight="1" x14ac:dyDescent="0.2">
      <c r="A14" s="47" t="s">
        <v>20</v>
      </c>
      <c r="B14" s="51" t="str">
        <f t="shared" ref="B14:AF14" si="5">IF(B15="","",((B15/SUM(B5,B7,B9,B11,B13,B15))*B1))</f>
        <v/>
      </c>
      <c r="C14" s="51" t="str">
        <f t="shared" si="5"/>
        <v/>
      </c>
      <c r="D14" s="51" t="str">
        <f t="shared" si="5"/>
        <v/>
      </c>
      <c r="E14" s="51">
        <f t="shared" si="5"/>
        <v>28906537.999999996</v>
      </c>
      <c r="F14" s="51" t="str">
        <f t="shared" si="5"/>
        <v/>
      </c>
      <c r="G14" s="51">
        <f t="shared" si="5"/>
        <v>44787995.636363633</v>
      </c>
      <c r="H14" s="51">
        <f t="shared" si="5"/>
        <v>45999099.600000001</v>
      </c>
      <c r="I14" s="51" t="str">
        <f t="shared" si="5"/>
        <v/>
      </c>
      <c r="J14" s="51" t="str">
        <f t="shared" si="5"/>
        <v/>
      </c>
      <c r="K14" s="51" t="str">
        <f t="shared" si="5"/>
        <v/>
      </c>
      <c r="L14" s="51">
        <f t="shared" si="5"/>
        <v>45245016</v>
      </c>
      <c r="M14" s="51" t="str">
        <f t="shared" si="5"/>
        <v/>
      </c>
      <c r="N14" s="51">
        <f t="shared" si="5"/>
        <v>42388638.727272727</v>
      </c>
      <c r="O14" s="51">
        <f t="shared" si="5"/>
        <v>14327588.4</v>
      </c>
      <c r="P14" s="51" t="str">
        <f t="shared" si="5"/>
        <v/>
      </c>
      <c r="Q14" s="51" t="str">
        <f t="shared" si="5"/>
        <v/>
      </c>
      <c r="R14" s="51" t="str">
        <f t="shared" si="5"/>
        <v/>
      </c>
      <c r="S14" s="51">
        <f t="shared" si="5"/>
        <v>46501822</v>
      </c>
      <c r="T14" s="51" t="str">
        <f t="shared" si="5"/>
        <v/>
      </c>
      <c r="U14" s="51">
        <f t="shared" si="5"/>
        <v>39189496.181818187</v>
      </c>
      <c r="V14" s="51">
        <f t="shared" si="5"/>
        <v>12819421.199999999</v>
      </c>
      <c r="W14" s="51">
        <f t="shared" si="5"/>
        <v>19194855.272727273</v>
      </c>
      <c r="X14" s="51" t="str">
        <f t="shared" si="5"/>
        <v/>
      </c>
      <c r="Y14" s="51" t="str">
        <f t="shared" si="5"/>
        <v/>
      </c>
      <c r="Z14" s="51">
        <f t="shared" si="5"/>
        <v>36447374</v>
      </c>
      <c r="AA14" s="51" t="str">
        <f t="shared" si="5"/>
        <v/>
      </c>
      <c r="AB14" s="51">
        <f t="shared" si="5"/>
        <v>37589924.909090906</v>
      </c>
      <c r="AC14" s="51">
        <f t="shared" si="5"/>
        <v>13573504.799999999</v>
      </c>
      <c r="AD14" s="51">
        <f t="shared" si="5"/>
        <v>19194855.272727273</v>
      </c>
      <c r="AE14" s="51" t="str">
        <f t="shared" si="5"/>
        <v/>
      </c>
      <c r="AF14" s="51" t="str">
        <f t="shared" si="5"/>
        <v/>
      </c>
      <c r="AG14" s="48">
        <f>SUM(B14:AF14)</f>
        <v>446166129.99999994</v>
      </c>
    </row>
    <row r="15" spans="1:33" ht="15" customHeight="1" x14ac:dyDescent="0.2">
      <c r="A15" s="46" t="s">
        <v>15</v>
      </c>
      <c r="B15" s="50" t="str">
        <f>IFERROR(INDEX($C$21:$H$25,MATCH(INDEX(График!B$3:B$26,MATCH(SUBSTITUTE($A14," план",""),График!$A$3:$A$26,0)+3),$B$21:$B$25,0),MATCH(SUMPRODUCT(IFERROR(MATCH({"М","Ж","ЖК","Д","ДК"},График!B$3:B$26,0)^0,0),{1,10,100,1000,10000}),$C$26:$H$26,0)),"")</f>
        <v/>
      </c>
      <c r="C15" s="50" t="str">
        <f>IFERROR(INDEX($C$21:$H$25,MATCH(INDEX(График!C$3:C$26,MATCH(SUBSTITUTE($A14," план",""),График!$A$3:$A$26,0)+3),$B$21:$B$25,0),MATCH(SUMPRODUCT(IFERROR(MATCH({"М","Ж","ЖК","Д","ДК"},График!C$3:C$26,0)^0,0),{1,10,100,1000,10000}),$C$26:$H$26,0)),"")</f>
        <v/>
      </c>
      <c r="D15" s="50" t="str">
        <f>IFERROR(INDEX($C$21:$H$25,MATCH(INDEX(График!D$3:D$26,MATCH(SUBSTITUTE($A14," план",""),График!$A$3:$A$26,0)+3),$B$21:$B$25,0),MATCH(SUMPRODUCT(IFERROR(MATCH({"М","Ж","ЖК","Д","ДК"},График!D$3:D$26,0)^0,0),{1,10,100,1000,10000}),$C$26:$H$26,0)),"")</f>
        <v/>
      </c>
      <c r="E15" s="50">
        <f>IFERROR(INDEX($C$21:$H$25,MATCH(INDEX(График!E$3:E$26,MATCH(SUBSTITUTE($A14," план",""),График!$A$3:$A$26,0)+3),$B$21:$B$25,0),MATCH(SUMPRODUCT(IFERROR(MATCH({"М","Ж","ЖК","Д","ДК"},График!E$3:E$26,0)^0,0),{1,10,100,1000,10000}),$C$26:$H$26,0)),"")</f>
        <v>45</v>
      </c>
      <c r="F15" s="50" t="str">
        <f>IFERROR(INDEX($C$21:$H$25,MATCH(INDEX(График!F$3:F$26,MATCH(SUBSTITUTE($A14," план",""),График!$A$3:$A$26,0)+3),$B$21:$B$25,0),MATCH(SUMPRODUCT(IFERROR(MATCH({"М","Ж","ЖК","Д","ДК"},График!F$3:F$26,0)^0,0),{1,10,100,1000,10000}),$C$26:$H$26,0)),"")</f>
        <v/>
      </c>
      <c r="G15" s="50">
        <f>IFERROR(INDEX($C$21:$H$25,MATCH(INDEX(График!G$3:G$26,MATCH(SUBSTITUTE($A14," план",""),График!$A$3:$A$26,0)+3),$B$21:$B$25,0),MATCH(SUMPRODUCT(IFERROR(MATCH({"М","Ж","ЖК","Д","ДК"},График!G$3:G$26,0)^0,0),{1,10,100,1000,10000}),$C$26:$H$26,0)),"")</f>
        <v>35</v>
      </c>
      <c r="H15" s="50">
        <f>IFERROR(INDEX($C$21:$H$25,MATCH(INDEX(График!H$3:H$26,MATCH(SUBSTITUTE($A14," план",""),График!$A$3:$A$26,0)+3),$B$21:$B$25,0),MATCH(SUMPRODUCT(IFERROR(MATCH({"М","Ж","ЖК","Д","ДК"},График!H$3:H$26,0)^0,0),{1,10,100,1000,10000}),$C$26:$H$26,0)),"")</f>
        <v>30</v>
      </c>
      <c r="I15" s="50" t="str">
        <f>IFERROR(INDEX($C$21:$H$25,MATCH(INDEX(График!I$3:I$26,MATCH(SUBSTITUTE($A14," план",""),График!$A$3:$A$26,0)+3),$B$21:$B$25,0),MATCH(SUMPRODUCT(IFERROR(MATCH({"М","Ж","ЖК","Д","ДК"},График!I$3:I$26,0)^0,0),{1,10,100,1000,10000}),$C$26:$H$26,0)),"")</f>
        <v/>
      </c>
      <c r="J15" s="50" t="str">
        <f>IFERROR(INDEX($C$21:$H$25,MATCH(INDEX(График!J$3:J$26,MATCH(SUBSTITUTE($A14," план",""),График!$A$3:$A$26,0)+3),$B$21:$B$25,0),MATCH(SUMPRODUCT(IFERROR(MATCH({"М","Ж","ЖК","Д","ДК"},График!J$3:J$26,0)^0,0),{1,10,100,1000,10000}),$C$26:$H$26,0)),"")</f>
        <v/>
      </c>
      <c r="K15" s="50" t="str">
        <f>IFERROR(INDEX($C$21:$H$25,MATCH(INDEX(График!K$3:K$26,MATCH(SUBSTITUTE($A14," план",""),График!$A$3:$A$26,0)+3),$B$21:$B$25,0),MATCH(SUMPRODUCT(IFERROR(MATCH({"М","Ж","ЖК","Д","ДК"},График!K$3:K$26,0)^0,0),{1,10,100,1000,10000}),$C$26:$H$26,0)),"")</f>
        <v/>
      </c>
      <c r="L15" s="50">
        <f>IFERROR(INDEX($C$21:$H$25,MATCH(INDEX(График!L$3:L$26,MATCH(SUBSTITUTE($A14," план",""),График!$A$3:$A$26,0)+3),$B$21:$B$25,0),MATCH(SUMPRODUCT(IFERROR(MATCH({"М","Ж","ЖК","Д","ДК"},График!L$3:L$26,0)^0,0),{1,10,100,1000,10000}),$C$26:$H$26,0)),"")</f>
        <v>45</v>
      </c>
      <c r="M15" s="50" t="str">
        <f>IFERROR(INDEX($C$21:$H$25,MATCH(INDEX(График!M$3:M$26,MATCH(SUBSTITUTE($A14," план",""),График!$A$3:$A$26,0)+3),$B$21:$B$25,0),MATCH(SUMPRODUCT(IFERROR(MATCH({"М","Ж","ЖК","Д","ДК"},График!M$3:M$26,0)^0,0),{1,10,100,1000,10000}),$C$26:$H$26,0)),"")</f>
        <v/>
      </c>
      <c r="N15" s="50">
        <f>IFERROR(INDEX($C$21:$H$25,MATCH(INDEX(График!N$3:N$26,MATCH(SUBSTITUTE($A14," план",""),График!$A$3:$A$26,0)+3),$B$21:$B$25,0),MATCH(SUMPRODUCT(IFERROR(MATCH({"М","Ж","ЖК","Д","ДК"},График!N$3:N$26,0)^0,0),{1,10,100,1000,10000}),$C$26:$H$26,0)),"")</f>
        <v>35</v>
      </c>
      <c r="O15" s="50">
        <f>IFERROR(INDEX($C$21:$H$25,MATCH(INDEX(График!O$3:O$26,MATCH(SUBSTITUTE($A14," план",""),График!$A$3:$A$26,0)+3),$B$21:$B$25,0),MATCH(SUMPRODUCT(IFERROR(MATCH({"М","Ж","ЖК","Д","ДК"},График!O$3:O$26,0)^0,0),{1,10,100,1000,10000}),$C$26:$H$26,0)),"")</f>
        <v>30</v>
      </c>
      <c r="P15" s="50" t="str">
        <f>IFERROR(INDEX($C$21:$H$25,MATCH(INDEX(График!P$3:P$26,MATCH(SUBSTITUTE($A14," план",""),График!$A$3:$A$26,0)+3),$B$21:$B$25,0),MATCH(SUMPRODUCT(IFERROR(MATCH({"М","Ж","ЖК","Д","ДК"},График!P$3:P$26,0)^0,0),{1,10,100,1000,10000}),$C$26:$H$26,0)),"")</f>
        <v/>
      </c>
      <c r="Q15" s="50" t="str">
        <f>IFERROR(INDEX($C$21:$H$25,MATCH(INDEX(График!Q$3:Q$26,MATCH(SUBSTITUTE($A14," план",""),График!$A$3:$A$26,0)+3),$B$21:$B$25,0),MATCH(SUMPRODUCT(IFERROR(MATCH({"М","Ж","ЖК","Д","ДК"},График!Q$3:Q$26,0)^0,0),{1,10,100,1000,10000}),$C$26:$H$26,0)),"")</f>
        <v/>
      </c>
      <c r="R15" s="50" t="str">
        <f>IFERROR(INDEX($C$21:$H$25,MATCH(INDEX(График!R$3:R$26,MATCH(SUBSTITUTE($A14," план",""),График!$A$3:$A$26,0)+3),$B$21:$B$25,0),MATCH(SUMPRODUCT(IFERROR(MATCH({"М","Ж","ЖК","Д","ДК"},График!R$3:R$26,0)^0,0),{1,10,100,1000,10000}),$C$26:$H$26,0)),"")</f>
        <v/>
      </c>
      <c r="S15" s="50">
        <f>IFERROR(INDEX($C$21:$H$25,MATCH(INDEX(График!S$3:S$26,MATCH(SUBSTITUTE($A14," план",""),График!$A$3:$A$26,0)+3),$B$21:$B$25,0),MATCH(SUMPRODUCT(IFERROR(MATCH({"М","Ж","ЖК","Д","ДК"},График!S$3:S$26,0)^0,0),{1,10,100,1000,10000}),$C$26:$H$26,0)),"")</f>
        <v>45</v>
      </c>
      <c r="T15" s="50" t="str">
        <f>IFERROR(INDEX($C$21:$H$25,MATCH(INDEX(График!T$3:T$26,MATCH(SUBSTITUTE($A14," план",""),График!$A$3:$A$26,0)+3),$B$21:$B$25,0),MATCH(SUMPRODUCT(IFERROR(MATCH({"М","Ж","ЖК","Д","ДК"},График!T$3:T$26,0)^0,0),{1,10,100,1000,10000}),$C$26:$H$26,0)),"")</f>
        <v/>
      </c>
      <c r="U15" s="50">
        <f>IFERROR(INDEX($C$21:$H$25,MATCH(INDEX(График!U$3:U$26,MATCH(SUBSTITUTE($A14," план",""),График!$A$3:$A$26,0)+3),$B$21:$B$25,0),MATCH(SUMPRODUCT(IFERROR(MATCH({"М","Ж","ЖК","Д","ДК"},График!U$3:U$26,0)^0,0),{1,10,100,1000,10000}),$C$26:$H$26,0)),"")</f>
        <v>35</v>
      </c>
      <c r="V15" s="50">
        <f>IFERROR(INDEX($C$21:$H$25,MATCH(INDEX(График!V$3:V$26,MATCH(SUBSTITUTE($A14," план",""),График!$A$3:$A$26,0)+3),$B$21:$B$25,0),MATCH(SUMPRODUCT(IFERROR(MATCH({"М","Ж","ЖК","Д","ДК"},График!V$3:V$26,0)^0,0),{1,10,100,1000,10000}),$C$26:$H$26,0)),"")</f>
        <v>30</v>
      </c>
      <c r="W15" s="50">
        <f>IFERROR(INDEX($C$21:$H$25,MATCH(INDEX(График!W$3:W$26,MATCH(SUBSTITUTE($A14," план",""),График!$A$3:$A$26,0)+3),$B$21:$B$25,0),MATCH(SUMPRODUCT(IFERROR(MATCH({"М","Ж","ЖК","Д","ДК"},График!W$3:W$26,0)^0,0),{1,10,100,1000,10000}),$C$26:$H$26,0)),"")</f>
        <v>35</v>
      </c>
      <c r="X15" s="50" t="str">
        <f>IFERROR(INDEX($C$21:$H$25,MATCH(INDEX(График!X$3:X$26,MATCH(SUBSTITUTE($A14," план",""),График!$A$3:$A$26,0)+3),$B$21:$B$25,0),MATCH(SUMPRODUCT(IFERROR(MATCH({"М","Ж","ЖК","Д","ДК"},График!X$3:X$26,0)^0,0),{1,10,100,1000,10000}),$C$26:$H$26,0)),"")</f>
        <v/>
      </c>
      <c r="Y15" s="50" t="str">
        <f>IFERROR(INDEX($C$21:$H$25,MATCH(INDEX(График!Y$3:Y$26,MATCH(SUBSTITUTE($A14," план",""),График!$A$3:$A$26,0)+3),$B$21:$B$25,0),MATCH(SUMPRODUCT(IFERROR(MATCH({"М","Ж","ЖК","Д","ДК"},График!Y$3:Y$26,0)^0,0),{1,10,100,1000,10000}),$C$26:$H$26,0)),"")</f>
        <v/>
      </c>
      <c r="Z15" s="50">
        <f>IFERROR(INDEX($C$21:$H$25,MATCH(INDEX(График!Z$3:Z$26,MATCH(SUBSTITUTE($A14," план",""),График!$A$3:$A$26,0)+3),$B$21:$B$25,0),MATCH(SUMPRODUCT(IFERROR(MATCH({"М","Ж","ЖК","Д","ДК"},График!Z$3:Z$26,0)^0,0),{1,10,100,1000,10000}),$C$26:$H$26,0)),"")</f>
        <v>45</v>
      </c>
      <c r="AA15" s="50" t="str">
        <f>IFERROR(INDEX($C$21:$H$25,MATCH(INDEX(График!AA$3:AA$26,MATCH(SUBSTITUTE($A14," план",""),График!$A$3:$A$26,0)+3),$B$21:$B$25,0),MATCH(SUMPRODUCT(IFERROR(MATCH({"М","Ж","ЖК","Д","ДК"},График!AA$3:AA$26,0)^0,0),{1,10,100,1000,10000}),$C$26:$H$26,0)),"")</f>
        <v/>
      </c>
      <c r="AB15" s="50">
        <f>IFERROR(INDEX($C$21:$H$25,MATCH(INDEX(График!AB$3:AB$26,MATCH(SUBSTITUTE($A14," план",""),График!$A$3:$A$26,0)+3),$B$21:$B$25,0),MATCH(SUMPRODUCT(IFERROR(MATCH({"М","Ж","ЖК","Д","ДК"},График!AB$3:AB$26,0)^0,0),{1,10,100,1000,10000}),$C$26:$H$26,0)),"")</f>
        <v>35</v>
      </c>
      <c r="AC15" s="50">
        <f>IFERROR(INDEX($C$21:$H$25,MATCH(INDEX(График!AC$3:AC$26,MATCH(SUBSTITUTE($A14," план",""),График!$A$3:$A$26,0)+3),$B$21:$B$25,0),MATCH(SUMPRODUCT(IFERROR(MATCH({"М","Ж","ЖК","Д","ДК"},График!AC$3:AC$26,0)^0,0),{1,10,100,1000,10000}),$C$26:$H$26,0)),"")</f>
        <v>30</v>
      </c>
      <c r="AD15" s="50">
        <f>IFERROR(INDEX($C$21:$H$25,MATCH(INDEX(График!AD$3:AD$26,MATCH(SUBSTITUTE($A14," план",""),График!$A$3:$A$26,0)+3),$B$21:$B$25,0),MATCH(SUMPRODUCT(IFERROR(MATCH({"М","Ж","ЖК","Д","ДК"},График!AD$3:AD$26,0)^0,0),{1,10,100,1000,10000}),$C$26:$H$26,0)),"")</f>
        <v>35</v>
      </c>
      <c r="AE15" s="50" t="str">
        <f>IFERROR(INDEX($C$21:$H$25,MATCH(INDEX(График!AE$3:AE$26,MATCH(SUBSTITUTE($A14," план",""),График!$A$3:$A$26,0)+3),$B$21:$B$25,0),MATCH(SUMPRODUCT(IFERROR(MATCH({"М","Ж","ЖК","Д","ДК"},График!AE$3:AE$26,0)^0,0),{1,10,100,1000,10000}),$C$26:$H$26,0)),"")</f>
        <v/>
      </c>
      <c r="AF15" s="50" t="str">
        <f>IFERROR(INDEX($C$21:$H$25,MATCH(INDEX(График!AF$3:AF$26,MATCH(SUBSTITUTE($A14," план",""),График!$A$3:$A$26,0)+3),$B$21:$B$25,0),MATCH(SUMPRODUCT(IFERROR(MATCH({"М","Ж","ЖК","Д","ДК"},График!AF$3:AF$26,0)^0,0),{1,10,100,1000,10000}),$C$26:$H$26,0)),"")</f>
        <v/>
      </c>
      <c r="AG15" s="48"/>
    </row>
    <row r="19" spans="2:8" x14ac:dyDescent="0.2">
      <c r="B19" s="53" t="s">
        <v>21</v>
      </c>
      <c r="C19" s="54"/>
      <c r="D19" s="54"/>
      <c r="E19" s="54"/>
      <c r="F19" s="54"/>
      <c r="G19" s="54"/>
      <c r="H19" s="55"/>
    </row>
    <row r="20" spans="2:8" x14ac:dyDescent="0.2">
      <c r="B20" s="57"/>
      <c r="C20" s="58"/>
      <c r="D20" s="58"/>
      <c r="E20" s="58"/>
      <c r="F20" s="58"/>
      <c r="G20" s="58"/>
      <c r="H20" s="59"/>
    </row>
    <row r="21" spans="2:8" x14ac:dyDescent="0.2">
      <c r="B21" s="60" t="s">
        <v>2</v>
      </c>
      <c r="C21" s="61">
        <v>20</v>
      </c>
      <c r="D21" s="61">
        <v>20</v>
      </c>
      <c r="E21" s="61">
        <v>20</v>
      </c>
      <c r="F21" s="61">
        <v>20</v>
      </c>
      <c r="G21" s="61">
        <v>20</v>
      </c>
      <c r="H21" s="61">
        <v>20</v>
      </c>
    </row>
    <row r="22" spans="2:8" x14ac:dyDescent="0.2">
      <c r="B22" s="60" t="s">
        <v>5</v>
      </c>
      <c r="C22" s="61">
        <v>25</v>
      </c>
      <c r="D22" s="61"/>
      <c r="E22" s="61">
        <v>15</v>
      </c>
      <c r="F22" s="61">
        <v>25</v>
      </c>
      <c r="G22" s="61"/>
      <c r="H22" s="61">
        <v>10</v>
      </c>
    </row>
    <row r="23" spans="2:8" x14ac:dyDescent="0.2">
      <c r="B23" s="60" t="s">
        <v>4</v>
      </c>
      <c r="C23" s="61"/>
      <c r="D23" s="61">
        <v>35</v>
      </c>
      <c r="E23" s="61">
        <v>10</v>
      </c>
      <c r="F23" s="61"/>
      <c r="G23" s="61">
        <v>25</v>
      </c>
      <c r="H23" s="61">
        <v>15</v>
      </c>
    </row>
    <row r="24" spans="2:8" x14ac:dyDescent="0.2">
      <c r="B24" s="60" t="s">
        <v>3</v>
      </c>
      <c r="C24" s="61"/>
      <c r="D24" s="61"/>
      <c r="E24" s="61"/>
      <c r="F24" s="61">
        <v>30</v>
      </c>
      <c r="G24" s="61">
        <v>30</v>
      </c>
      <c r="H24" s="61">
        <v>30</v>
      </c>
    </row>
    <row r="25" spans="2:8" x14ac:dyDescent="0.2">
      <c r="B25" s="60" t="s">
        <v>6</v>
      </c>
      <c r="C25" s="61">
        <v>35</v>
      </c>
      <c r="D25" s="61">
        <v>40</v>
      </c>
      <c r="E25" s="61">
        <v>45</v>
      </c>
      <c r="F25" s="61">
        <v>20</v>
      </c>
      <c r="G25" s="61">
        <v>35</v>
      </c>
      <c r="H25" s="61">
        <v>25</v>
      </c>
    </row>
    <row r="26" spans="2:8" x14ac:dyDescent="0.2">
      <c r="C26" s="63">
        <v>10011</v>
      </c>
      <c r="D26" s="63">
        <v>10101</v>
      </c>
      <c r="E26" s="63">
        <v>10111</v>
      </c>
      <c r="F26" s="63">
        <v>11011</v>
      </c>
      <c r="G26" s="63">
        <v>11101</v>
      </c>
      <c r="H26" s="63">
        <v>11111</v>
      </c>
    </row>
  </sheetData>
  <mergeCells count="10">
    <mergeCell ref="B19:H19"/>
    <mergeCell ref="A2:A3"/>
    <mergeCell ref="B2:AF2"/>
    <mergeCell ref="AG4:AG5"/>
    <mergeCell ref="AG1:AG3"/>
    <mergeCell ref="AG6:AG7"/>
    <mergeCell ref="AG8:AG9"/>
    <mergeCell ref="AG10:AG11"/>
    <mergeCell ref="AG12:AG13"/>
    <mergeCell ref="AG14:AG15"/>
  </mergeCells>
  <pageMargins left="0.70866141732283472" right="0.5118110236220472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План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2016-04-22T13:36:35Z</dcterms:modified>
</cp:coreProperties>
</file>