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N3" i="1" l="1"/>
  <c r="O3" i="1" l="1"/>
  <c r="P3" i="1"/>
  <c r="Q3" i="1"/>
  <c r="R3" i="1"/>
  <c r="S3" i="1"/>
  <c r="T3" i="1"/>
  <c r="U3" i="1"/>
  <c r="V3" i="1"/>
  <c r="W3" i="1"/>
  <c r="X3" i="1"/>
  <c r="Y3" i="1"/>
  <c r="O4" i="1"/>
  <c r="P4" i="1"/>
  <c r="Q4" i="1"/>
  <c r="R4" i="1"/>
  <c r="S4" i="1"/>
  <c r="T4" i="1"/>
  <c r="U4" i="1"/>
  <c r="V4" i="1"/>
  <c r="W4" i="1"/>
  <c r="X4" i="1"/>
  <c r="Y4" i="1"/>
  <c r="O5" i="1"/>
  <c r="P5" i="1"/>
  <c r="Q5" i="1"/>
  <c r="R5" i="1"/>
  <c r="S5" i="1"/>
  <c r="T5" i="1"/>
  <c r="U5" i="1"/>
  <c r="V5" i="1"/>
  <c r="W5" i="1"/>
  <c r="X5" i="1"/>
  <c r="Y5" i="1"/>
  <c r="N4" i="1"/>
  <c r="N5" i="1"/>
  <c r="N2" i="1"/>
  <c r="S2" i="1" l="1"/>
  <c r="R2" i="1"/>
  <c r="Q2" i="1"/>
  <c r="P2" i="1"/>
  <c r="O2" i="1"/>
  <c r="Y2" i="1"/>
  <c r="X2" i="1"/>
  <c r="W2" i="1"/>
  <c r="V2" i="1"/>
  <c r="U2" i="1"/>
  <c r="T2" i="1"/>
  <c r="Z6" i="1"/>
  <c r="Z5" i="1"/>
  <c r="Z4" i="1"/>
  <c r="Z3" i="1"/>
  <c r="Z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A3" i="1"/>
  <c r="B1" i="1"/>
  <c r="J1" i="1" l="1"/>
</calcChain>
</file>

<file path=xl/sharedStrings.xml><?xml version="1.0" encoding="utf-8"?>
<sst xmlns="http://schemas.openxmlformats.org/spreadsheetml/2006/main" count="51" uniqueCount="41">
  <si>
    <t xml:space="preserve">На какую </t>
  </si>
  <si>
    <t>Чек</t>
  </si>
  <si>
    <t>Цена</t>
  </si>
  <si>
    <t>Кол-во</t>
  </si>
  <si>
    <t>Скидка</t>
  </si>
  <si>
    <t>Дата</t>
  </si>
  <si>
    <t>Машину</t>
  </si>
  <si>
    <t>Группа</t>
  </si>
  <si>
    <t>Наименование</t>
  </si>
  <si>
    <t>Сумма</t>
  </si>
  <si>
    <t>уплотнительные кольца для рессивера</t>
  </si>
  <si>
    <t>+</t>
  </si>
  <si>
    <t>Шайбы широкие м12</t>
  </si>
  <si>
    <t xml:space="preserve">Гайки </t>
  </si>
  <si>
    <t>Гайки М12 и тефлоном</t>
  </si>
  <si>
    <t>Штрафы</t>
  </si>
  <si>
    <t>Автолампа 24V W2/1*9.5d 5W</t>
  </si>
  <si>
    <t>Ремонт генератора</t>
  </si>
  <si>
    <t>Реле регулятора напряжения 24V генератора</t>
  </si>
  <si>
    <t>Попуск в ТТК,СК</t>
  </si>
  <si>
    <t>Электрика (диагностика перегорания предохранителя)</t>
  </si>
  <si>
    <t>Штраф</t>
  </si>
  <si>
    <t>Постановление № 78210177160301008675</t>
  </si>
  <si>
    <t>Варили стойки среднюю и заднюю</t>
  </si>
  <si>
    <t>Расходник</t>
  </si>
  <si>
    <t>Болты, гайки</t>
  </si>
  <si>
    <t>Постановление № 18810050150020935273</t>
  </si>
  <si>
    <t>Постановление № 18810177160226062346</t>
  </si>
  <si>
    <t>общие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</si>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</sst>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\ yy;@"/>
    <numFmt numFmtId="165" formatCode="#,##0&quot;р.&quot;"/>
  </numFmts>
  <fonts count="1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002060"/>
      <name val="Calibri"/>
      <family val="2"/>
      <charset val="204"/>
      <scheme val="minor"/>
    </font>
    <font>
      <i/>
      <sz val="11"/>
      <color rgb="FF92D050"/>
      <name val="Calibri"/>
      <family val="2"/>
      <charset val="204"/>
      <scheme val="minor"/>
    </font>
    <font>
      <b/>
      <i/>
      <sz val="11"/>
      <color rgb="FF92D050"/>
      <name val="Calibri"/>
      <family val="2"/>
      <charset val="204"/>
      <scheme val="minor"/>
    </font>
    <font>
      <b/>
      <i/>
      <sz val="11"/>
      <color theme="9" tint="-0.249977111117893"/>
      <name val="Calibri"/>
      <family val="2"/>
      <charset val="204"/>
      <scheme val="minor"/>
    </font>
    <font>
      <b/>
      <i/>
      <sz val="11"/>
      <color rgb="FF7030A0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 style="medium">
        <color theme="0" tint="-0.499984740745262"/>
      </left>
      <right style="dashed">
        <color theme="2" tint="-9.9978637043366805E-2"/>
      </right>
      <top style="dashed">
        <color theme="2" tint="-9.9978637043366805E-2"/>
      </top>
      <bottom style="dashed">
        <color theme="2" tint="-9.9978637043366805E-2"/>
      </bottom>
      <diagonal/>
    </border>
    <border>
      <left style="dashed">
        <color theme="2" tint="-9.9978637043366805E-2"/>
      </left>
      <right style="dashed">
        <color theme="2" tint="-9.9978637043366805E-2"/>
      </right>
      <top style="dashed">
        <color theme="2" tint="-9.9978637043366805E-2"/>
      </top>
      <bottom style="dashed">
        <color theme="2" tint="-9.9978637043366805E-2"/>
      </bottom>
      <diagonal/>
    </border>
    <border>
      <left style="dashed">
        <color theme="2" tint="-9.9978637043366805E-2"/>
      </left>
      <right/>
      <top style="dashed">
        <color theme="2" tint="-9.9978637043366805E-2"/>
      </top>
      <bottom style="dashed">
        <color theme="2" tint="-9.9978637043366805E-2"/>
      </bottom>
      <diagonal/>
    </border>
    <border>
      <left style="medium">
        <color theme="2" tint="-0.749992370372631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1" tint="0.14999847407452621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indexed="64"/>
      </right>
      <top style="thin">
        <color theme="1" tint="0.14999847407452621"/>
      </top>
      <bottom style="dashed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2" tint="-0.749992370372631"/>
      </left>
      <right style="dashed">
        <color theme="0" tint="-0.34998626667073579"/>
      </right>
      <top style="dashed">
        <color theme="0" tint="-0.34998626667073579"/>
      </top>
      <bottom style="thin">
        <color theme="1" tint="0.14999847407452621"/>
      </bottom>
      <diagonal/>
    </border>
    <border>
      <left style="dashed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1" tint="0.1499984740745262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left"/>
    </xf>
    <xf numFmtId="165" fontId="2" fillId="3" borderId="2" xfId="0" applyNumberFormat="1" applyFont="1" applyFill="1" applyBorder="1" applyAlignment="1">
      <alignment horizontal="left"/>
    </xf>
    <xf numFmtId="164" fontId="3" fillId="3" borderId="3" xfId="0" applyNumberFormat="1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164" fontId="3" fillId="3" borderId="4" xfId="0" applyNumberFormat="1" applyFont="1" applyFill="1" applyBorder="1" applyAlignment="1">
      <alignment horizontal="left"/>
    </xf>
    <xf numFmtId="165" fontId="3" fillId="3" borderId="4" xfId="0" applyNumberFormat="1" applyFont="1" applyFill="1" applyBorder="1" applyAlignment="1">
      <alignment horizontal="left"/>
    </xf>
    <xf numFmtId="165" fontId="3" fillId="3" borderId="5" xfId="0" applyNumberFormat="1" applyFont="1" applyFill="1" applyBorder="1" applyAlignment="1">
      <alignment horizontal="left"/>
    </xf>
    <xf numFmtId="164" fontId="1" fillId="0" borderId="6" xfId="0" applyNumberFormat="1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65" fontId="1" fillId="0" borderId="7" xfId="0" applyNumberFormat="1" applyFont="1" applyBorder="1"/>
    <xf numFmtId="0" fontId="1" fillId="0" borderId="8" xfId="0" applyFont="1" applyBorder="1"/>
    <xf numFmtId="0" fontId="4" fillId="0" borderId="9" xfId="0" applyFont="1" applyBorder="1" applyAlignment="1">
      <alignment horizontal="center" vertical="center"/>
    </xf>
    <xf numFmtId="165" fontId="2" fillId="4" borderId="10" xfId="0" applyNumberFormat="1" applyFont="1" applyFill="1" applyBorder="1" applyAlignment="1">
      <alignment horizontal="right"/>
    </xf>
    <xf numFmtId="165" fontId="2" fillId="4" borderId="11" xfId="0" applyNumberFormat="1" applyFont="1" applyFill="1" applyBorder="1" applyAlignment="1">
      <alignment horizontal="right"/>
    </xf>
    <xf numFmtId="165" fontId="5" fillId="4" borderId="12" xfId="0" applyNumberFormat="1" applyFont="1" applyFill="1" applyBorder="1"/>
    <xf numFmtId="0" fontId="6" fillId="0" borderId="9" xfId="0" quotePrefix="1" applyFont="1" applyBorder="1" applyAlignment="1">
      <alignment horizontal="right" vertical="center"/>
    </xf>
    <xf numFmtId="165" fontId="7" fillId="0" borderId="0" xfId="0" applyNumberFormat="1" applyFont="1"/>
    <xf numFmtId="165" fontId="8" fillId="0" borderId="13" xfId="0" applyNumberFormat="1" applyFont="1" applyBorder="1"/>
    <xf numFmtId="165" fontId="9" fillId="0" borderId="13" xfId="0" applyNumberFormat="1" applyFont="1" applyBorder="1"/>
    <xf numFmtId="165" fontId="10" fillId="0" borderId="13" xfId="0" applyNumberFormat="1" applyFont="1" applyBorder="1"/>
    <xf numFmtId="0" fontId="6" fillId="0" borderId="14" xfId="0" quotePrefix="1" applyFont="1" applyBorder="1" applyAlignment="1">
      <alignment horizontal="right" vertical="center"/>
    </xf>
    <xf numFmtId="165" fontId="11" fillId="0" borderId="15" xfId="0" applyNumberFormat="1" applyFont="1" applyBorder="1"/>
    <xf numFmtId="165" fontId="11" fillId="0" borderId="16" xfId="0" applyNumberFormat="1" applyFont="1" applyBorder="1"/>
    <xf numFmtId="165" fontId="11" fillId="0" borderId="17" xfId="0" applyNumberFormat="1" applyFont="1" applyBorder="1"/>
    <xf numFmtId="165" fontId="12" fillId="0" borderId="1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17"/>
  <sheetViews>
    <sheetView tabSelected="1" workbookViewId="0">
      <selection activeCell="N3" sqref="N3"/>
    </sheetView>
  </sheetViews>
  <sheetFormatPr defaultRowHeight="15" x14ac:dyDescent="0.25"/>
  <cols>
    <col min="2" max="2" width="9.85546875" bestFit="1" customWidth="1"/>
    <col min="3" max="3" width="11.85546875" bestFit="1" customWidth="1"/>
    <col min="4" max="4" width="8.85546875" bestFit="1" customWidth="1"/>
    <col min="5" max="5" width="56.5703125" bestFit="1" customWidth="1"/>
    <col min="6" max="6" width="5.42578125" bestFit="1" customWidth="1"/>
    <col min="7" max="7" width="8.7109375" bestFit="1" customWidth="1"/>
    <col min="8" max="8" width="8.42578125" bestFit="1" customWidth="1"/>
    <col min="9" max="9" width="8.85546875" bestFit="1" customWidth="1"/>
    <col min="10" max="10" width="8.42578125" bestFit="1" customWidth="1"/>
  </cols>
  <sheetData>
    <row r="1" spans="1:26" ht="15.75" x14ac:dyDescent="0.25">
      <c r="B1" s="1">
        <f ca="1">TODAY()</f>
        <v>42479</v>
      </c>
      <c r="C1" s="2" t="s">
        <v>0</v>
      </c>
      <c r="D1" s="3"/>
      <c r="E1" s="3"/>
      <c r="F1" s="2" t="s">
        <v>1</v>
      </c>
      <c r="G1" s="4" t="s">
        <v>2</v>
      </c>
      <c r="H1" s="2" t="s">
        <v>3</v>
      </c>
      <c r="I1" s="2" t="s">
        <v>4</v>
      </c>
      <c r="J1" s="5">
        <f>SUM(J3:J990)</f>
        <v>29947.3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</row>
    <row r="2" spans="1:26" ht="16.5" thickBot="1" x14ac:dyDescent="0.3">
      <c r="B2" s="6" t="s">
        <v>5</v>
      </c>
      <c r="C2" s="7" t="s">
        <v>6</v>
      </c>
      <c r="D2" s="8" t="s">
        <v>7</v>
      </c>
      <c r="E2" s="7" t="s">
        <v>8</v>
      </c>
      <c r="F2" s="7"/>
      <c r="G2" s="9"/>
      <c r="H2" s="7"/>
      <c r="I2" s="7"/>
      <c r="J2" s="10" t="s">
        <v>9</v>
      </c>
      <c r="M2" s="16">
        <v>2016</v>
      </c>
      <c r="N2" s="17">
        <f>SUMIF($A$3:$A$100,1,$J$3:$J$100)</f>
        <v>0</v>
      </c>
      <c r="O2" s="17">
        <f>SUMIF($A$3:$A$100,2,$J$3:$J$100)</f>
        <v>2201</v>
      </c>
      <c r="P2" s="17">
        <f>SUMIF($A$3:$A$100,3,$J$3:$J$100)</f>
        <v>26900</v>
      </c>
      <c r="Q2" s="17">
        <f>SUMIF($A$3:$A$100,4,$J$3:$J$100)</f>
        <v>846.3</v>
      </c>
      <c r="R2" s="17">
        <f>SUMIF($A$3:$A$100,5,$J$3:$J$100)</f>
        <v>0</v>
      </c>
      <c r="S2" s="17">
        <f>SUMIF($A$3:$A$100,6,$J$3:$J$100)</f>
        <v>0</v>
      </c>
      <c r="T2" s="17">
        <f t="shared" ref="T2:Y2" si="0">SUMIF($A$3:$A$100,1,$J$3:$J$100)</f>
        <v>0</v>
      </c>
      <c r="U2" s="17">
        <f t="shared" si="0"/>
        <v>0</v>
      </c>
      <c r="V2" s="17">
        <f t="shared" si="0"/>
        <v>0</v>
      </c>
      <c r="W2" s="17">
        <f t="shared" si="0"/>
        <v>0</v>
      </c>
      <c r="X2" s="17">
        <f t="shared" si="0"/>
        <v>0</v>
      </c>
      <c r="Y2" s="18">
        <f t="shared" si="0"/>
        <v>0</v>
      </c>
      <c r="Z2" s="19">
        <f>SUM(N2:Y2)</f>
        <v>29947.3</v>
      </c>
    </row>
    <row r="3" spans="1:26" x14ac:dyDescent="0.25">
      <c r="A3">
        <f>IF(B3&lt;&gt;0,MONTH(B3),"")</f>
        <v>2</v>
      </c>
      <c r="B3" s="11">
        <v>42427</v>
      </c>
      <c r="C3" s="12">
        <v>203</v>
      </c>
      <c r="D3" s="12"/>
      <c r="E3" s="12" t="s">
        <v>10</v>
      </c>
      <c r="F3" s="13" t="s">
        <v>11</v>
      </c>
      <c r="G3" s="14">
        <v>50</v>
      </c>
      <c r="H3" s="12">
        <v>2</v>
      </c>
      <c r="I3" s="15">
        <v>10</v>
      </c>
      <c r="J3">
        <f>G3*H3*(100-I3)/100</f>
        <v>90</v>
      </c>
      <c r="M3" s="20">
        <v>211</v>
      </c>
      <c r="N3" s="21">
        <f>SUMIFS($G$3:$G$17,$A$3:$A$17,COLUMN(A1),$C$3:$C$17,$M3)</f>
        <v>0</v>
      </c>
      <c r="O3" s="21">
        <f t="shared" ref="O3:Y5" si="1">SUMIFS($G$3:$G$17,$A$3:$A$17,COLUMN(B1),$C$3:$C$17,$M3)</f>
        <v>910</v>
      </c>
      <c r="P3" s="21">
        <f t="shared" si="1"/>
        <v>500</v>
      </c>
      <c r="Q3" s="21">
        <f t="shared" si="1"/>
        <v>1500</v>
      </c>
      <c r="R3" s="21">
        <f t="shared" si="1"/>
        <v>0</v>
      </c>
      <c r="S3" s="21">
        <f t="shared" si="1"/>
        <v>0</v>
      </c>
      <c r="T3" s="21">
        <f t="shared" si="1"/>
        <v>0</v>
      </c>
      <c r="U3" s="21">
        <f t="shared" si="1"/>
        <v>0</v>
      </c>
      <c r="V3" s="21">
        <f t="shared" si="1"/>
        <v>0</v>
      </c>
      <c r="W3" s="21">
        <f t="shared" si="1"/>
        <v>0</v>
      </c>
      <c r="X3" s="21">
        <f t="shared" si="1"/>
        <v>0</v>
      </c>
      <c r="Y3" s="21">
        <f t="shared" si="1"/>
        <v>0</v>
      </c>
      <c r="Z3" s="22">
        <f>SUM(N3:Y3)</f>
        <v>2910</v>
      </c>
    </row>
    <row r="4" spans="1:26" x14ac:dyDescent="0.25">
      <c r="A4">
        <f t="shared" ref="A4:A17" si="2">IF(B4&lt;&gt;0,MONTH(B4),"")</f>
        <v>2</v>
      </c>
      <c r="B4" s="11">
        <v>42427</v>
      </c>
      <c r="C4" s="12">
        <v>203</v>
      </c>
      <c r="D4" s="12"/>
      <c r="E4" s="12" t="s">
        <v>12</v>
      </c>
      <c r="F4" s="13" t="s">
        <v>11</v>
      </c>
      <c r="G4" s="14">
        <v>12</v>
      </c>
      <c r="H4" s="12">
        <v>5</v>
      </c>
      <c r="I4" s="15"/>
      <c r="J4">
        <f t="shared" ref="J4:J17" si="3">G4*H4*(100-I4)/100</f>
        <v>60</v>
      </c>
      <c r="M4" s="20">
        <v>376</v>
      </c>
      <c r="N4" s="21">
        <f t="shared" ref="N4:N5" si="4">SUMIFS($G$3:$G$17,$A$3:$A$17,COLUMN(A2),$C$3:$C$17,$M4)</f>
        <v>0</v>
      </c>
      <c r="O4" s="21">
        <f t="shared" si="1"/>
        <v>0</v>
      </c>
      <c r="P4" s="21">
        <f t="shared" si="1"/>
        <v>0</v>
      </c>
      <c r="Q4" s="21">
        <f t="shared" si="1"/>
        <v>0</v>
      </c>
      <c r="R4" s="21">
        <f t="shared" si="1"/>
        <v>0</v>
      </c>
      <c r="S4" s="21">
        <f t="shared" si="1"/>
        <v>0</v>
      </c>
      <c r="T4" s="21">
        <f t="shared" si="1"/>
        <v>0</v>
      </c>
      <c r="U4" s="21">
        <f t="shared" si="1"/>
        <v>0</v>
      </c>
      <c r="V4" s="21">
        <f t="shared" si="1"/>
        <v>0</v>
      </c>
      <c r="W4" s="21">
        <f t="shared" si="1"/>
        <v>0</v>
      </c>
      <c r="X4" s="21">
        <f t="shared" si="1"/>
        <v>0</v>
      </c>
      <c r="Y4" s="21">
        <f t="shared" si="1"/>
        <v>0</v>
      </c>
      <c r="Z4" s="23">
        <f>SUM(N4:Y4)</f>
        <v>0</v>
      </c>
    </row>
    <row r="5" spans="1:26" x14ac:dyDescent="0.25">
      <c r="A5">
        <f t="shared" si="2"/>
        <v>2</v>
      </c>
      <c r="B5" s="11">
        <v>42427</v>
      </c>
      <c r="C5" s="12">
        <v>203</v>
      </c>
      <c r="D5" s="12"/>
      <c r="E5" s="12" t="s">
        <v>13</v>
      </c>
      <c r="F5" s="13"/>
      <c r="G5" s="14">
        <v>17</v>
      </c>
      <c r="H5" s="12">
        <v>6</v>
      </c>
      <c r="I5" s="15"/>
      <c r="J5">
        <f t="shared" si="3"/>
        <v>102</v>
      </c>
      <c r="M5" s="20">
        <v>203</v>
      </c>
      <c r="N5" s="21">
        <f t="shared" si="4"/>
        <v>0</v>
      </c>
      <c r="O5" s="21">
        <f t="shared" si="1"/>
        <v>589</v>
      </c>
      <c r="P5" s="21">
        <f t="shared" si="1"/>
        <v>29400</v>
      </c>
      <c r="Q5" s="21">
        <f t="shared" si="1"/>
        <v>1607</v>
      </c>
      <c r="R5" s="21">
        <f t="shared" si="1"/>
        <v>0</v>
      </c>
      <c r="S5" s="21">
        <f t="shared" si="1"/>
        <v>0</v>
      </c>
      <c r="T5" s="21">
        <f t="shared" si="1"/>
        <v>0</v>
      </c>
      <c r="U5" s="21">
        <f t="shared" si="1"/>
        <v>0</v>
      </c>
      <c r="V5" s="21">
        <f t="shared" si="1"/>
        <v>0</v>
      </c>
      <c r="W5" s="21">
        <f t="shared" si="1"/>
        <v>0</v>
      </c>
      <c r="X5" s="21">
        <f t="shared" si="1"/>
        <v>0</v>
      </c>
      <c r="Y5" s="21">
        <f t="shared" si="1"/>
        <v>0</v>
      </c>
      <c r="Z5" s="24">
        <f>SUM(N5:Y5)</f>
        <v>31596</v>
      </c>
    </row>
    <row r="6" spans="1:26" x14ac:dyDescent="0.25">
      <c r="A6">
        <f t="shared" si="2"/>
        <v>2</v>
      </c>
      <c r="B6" s="11">
        <v>42427</v>
      </c>
      <c r="C6" s="12">
        <v>203</v>
      </c>
      <c r="D6" s="12"/>
      <c r="E6" s="12" t="s">
        <v>14</v>
      </c>
      <c r="F6" s="13"/>
      <c r="G6" s="14">
        <v>10</v>
      </c>
      <c r="H6" s="12">
        <v>6</v>
      </c>
      <c r="I6" s="15"/>
      <c r="J6">
        <f t="shared" si="3"/>
        <v>60</v>
      </c>
      <c r="M6" s="25" t="s">
        <v>28</v>
      </c>
      <c r="N6" s="26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9">
        <f>SUM(N6:Y6)</f>
        <v>0</v>
      </c>
    </row>
    <row r="7" spans="1:26" x14ac:dyDescent="0.25">
      <c r="A7">
        <f t="shared" si="2"/>
        <v>2</v>
      </c>
      <c r="B7" s="11">
        <v>42427</v>
      </c>
      <c r="C7" s="12">
        <v>203</v>
      </c>
      <c r="D7" s="12"/>
      <c r="E7" s="12" t="s">
        <v>15</v>
      </c>
      <c r="F7" s="13" t="s">
        <v>11</v>
      </c>
      <c r="G7" s="14">
        <v>500</v>
      </c>
      <c r="H7" s="12">
        <v>4</v>
      </c>
      <c r="I7" s="15">
        <v>50</v>
      </c>
      <c r="J7">
        <f t="shared" si="3"/>
        <v>1000</v>
      </c>
    </row>
    <row r="8" spans="1:26" x14ac:dyDescent="0.25">
      <c r="A8">
        <f t="shared" si="2"/>
        <v>2</v>
      </c>
      <c r="B8" s="11">
        <v>42428</v>
      </c>
      <c r="C8" s="12">
        <v>203</v>
      </c>
      <c r="D8" s="12"/>
      <c r="E8" s="12" t="s">
        <v>16</v>
      </c>
      <c r="F8" s="13"/>
      <c r="G8" s="14"/>
      <c r="H8" s="12"/>
      <c r="I8" s="15"/>
      <c r="J8">
        <f t="shared" si="3"/>
        <v>0</v>
      </c>
    </row>
    <row r="9" spans="1:26" x14ac:dyDescent="0.25">
      <c r="A9">
        <f t="shared" si="2"/>
        <v>2</v>
      </c>
      <c r="B9" s="11">
        <v>42429</v>
      </c>
      <c r="C9" s="12">
        <v>211</v>
      </c>
      <c r="D9" s="12"/>
      <c r="E9" s="12" t="s">
        <v>17</v>
      </c>
      <c r="F9" s="13" t="s">
        <v>11</v>
      </c>
      <c r="G9" s="14">
        <v>700</v>
      </c>
      <c r="H9" s="12">
        <v>1</v>
      </c>
      <c r="I9" s="15"/>
      <c r="J9">
        <f t="shared" si="3"/>
        <v>700</v>
      </c>
    </row>
    <row r="10" spans="1:26" x14ac:dyDescent="0.25">
      <c r="A10">
        <f t="shared" si="2"/>
        <v>2</v>
      </c>
      <c r="B10" s="11">
        <v>42429</v>
      </c>
      <c r="C10" s="12">
        <v>211</v>
      </c>
      <c r="D10" s="12"/>
      <c r="E10" s="12" t="s">
        <v>18</v>
      </c>
      <c r="F10" s="13" t="s">
        <v>11</v>
      </c>
      <c r="G10" s="14">
        <v>210</v>
      </c>
      <c r="H10" s="12">
        <v>1</v>
      </c>
      <c r="I10" s="15">
        <v>10</v>
      </c>
      <c r="J10">
        <f t="shared" si="3"/>
        <v>189</v>
      </c>
    </row>
    <row r="11" spans="1:26" x14ac:dyDescent="0.25">
      <c r="A11">
        <f t="shared" si="2"/>
        <v>3</v>
      </c>
      <c r="B11" s="11">
        <v>42430</v>
      </c>
      <c r="C11" s="12">
        <v>203</v>
      </c>
      <c r="D11" s="12"/>
      <c r="E11" s="12" t="s">
        <v>19</v>
      </c>
      <c r="F11" s="13"/>
      <c r="G11" s="14">
        <v>25000</v>
      </c>
      <c r="H11" s="12">
        <v>1</v>
      </c>
      <c r="I11" s="15"/>
      <c r="J11">
        <f t="shared" si="3"/>
        <v>25000</v>
      </c>
    </row>
    <row r="12" spans="1:26" x14ac:dyDescent="0.25">
      <c r="A12">
        <f t="shared" si="2"/>
        <v>3</v>
      </c>
      <c r="B12" s="11">
        <v>42445</v>
      </c>
      <c r="C12" s="12">
        <v>203</v>
      </c>
      <c r="D12" s="12"/>
      <c r="E12" s="12" t="s">
        <v>20</v>
      </c>
      <c r="F12" s="13" t="s">
        <v>11</v>
      </c>
      <c r="G12" s="14">
        <v>1400</v>
      </c>
      <c r="H12" s="12">
        <v>1</v>
      </c>
      <c r="I12" s="15"/>
      <c r="J12">
        <f t="shared" si="3"/>
        <v>1400</v>
      </c>
    </row>
    <row r="13" spans="1:26" x14ac:dyDescent="0.25">
      <c r="A13">
        <f t="shared" si="2"/>
        <v>3</v>
      </c>
      <c r="B13" s="11">
        <v>42448</v>
      </c>
      <c r="C13" s="12">
        <v>203</v>
      </c>
      <c r="D13" s="12" t="s">
        <v>21</v>
      </c>
      <c r="E13" s="12" t="s">
        <v>22</v>
      </c>
      <c r="F13" s="13" t="s">
        <v>11</v>
      </c>
      <c r="G13" s="14">
        <v>3000</v>
      </c>
      <c r="H13" s="12"/>
      <c r="I13" s="15">
        <v>50</v>
      </c>
      <c r="J13">
        <f t="shared" si="3"/>
        <v>0</v>
      </c>
    </row>
    <row r="14" spans="1:26" x14ac:dyDescent="0.25">
      <c r="A14">
        <f t="shared" si="2"/>
        <v>3</v>
      </c>
      <c r="B14" s="11">
        <v>42459</v>
      </c>
      <c r="C14" s="12">
        <v>211</v>
      </c>
      <c r="D14" s="12"/>
      <c r="E14" s="12" t="s">
        <v>23</v>
      </c>
      <c r="F14" s="13"/>
      <c r="G14" s="14">
        <v>500</v>
      </c>
      <c r="H14" s="12">
        <v>1</v>
      </c>
      <c r="I14" s="15"/>
      <c r="J14">
        <f t="shared" si="3"/>
        <v>500</v>
      </c>
    </row>
    <row r="15" spans="1:26" x14ac:dyDescent="0.25">
      <c r="A15">
        <f t="shared" si="2"/>
        <v>4</v>
      </c>
      <c r="B15" s="11">
        <v>42463</v>
      </c>
      <c r="C15" s="12">
        <v>203</v>
      </c>
      <c r="D15" s="12" t="s">
        <v>24</v>
      </c>
      <c r="E15" s="12" t="s">
        <v>25</v>
      </c>
      <c r="F15" s="13" t="s">
        <v>11</v>
      </c>
      <c r="G15" s="14">
        <v>107</v>
      </c>
      <c r="H15" s="12">
        <v>1</v>
      </c>
      <c r="I15" s="15">
        <v>10</v>
      </c>
      <c r="J15">
        <f t="shared" si="3"/>
        <v>96.3</v>
      </c>
    </row>
    <row r="16" spans="1:26" x14ac:dyDescent="0.25">
      <c r="A16">
        <f t="shared" si="2"/>
        <v>4</v>
      </c>
      <c r="B16" s="11">
        <v>42463</v>
      </c>
      <c r="C16" s="12">
        <v>211</v>
      </c>
      <c r="D16" s="12" t="s">
        <v>21</v>
      </c>
      <c r="E16" s="12" t="s">
        <v>26</v>
      </c>
      <c r="F16" s="13" t="s">
        <v>11</v>
      </c>
      <c r="G16" s="14">
        <v>1500</v>
      </c>
      <c r="H16" s="12">
        <v>1</v>
      </c>
      <c r="I16" s="15">
        <v>50</v>
      </c>
      <c r="J16">
        <f t="shared" si="3"/>
        <v>750</v>
      </c>
    </row>
    <row r="17" spans="1:10" x14ac:dyDescent="0.25">
      <c r="A17">
        <f t="shared" si="2"/>
        <v>4</v>
      </c>
      <c r="B17" s="11">
        <v>42475</v>
      </c>
      <c r="C17" s="12">
        <v>203</v>
      </c>
      <c r="D17" s="12" t="s">
        <v>21</v>
      </c>
      <c r="E17" s="12" t="s">
        <v>27</v>
      </c>
      <c r="F17" s="13"/>
      <c r="G17" s="14">
        <v>1500</v>
      </c>
      <c r="H17" s="12"/>
      <c r="I17" s="15"/>
      <c r="J17">
        <f t="shared" si="3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2016-04-19T19:27:24Z</dcterms:modified>
</cp:coreProperties>
</file>