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0" yWindow="105" windowWidth="20730" windowHeight="10005"/>
  </bookViews>
  <sheets>
    <sheet name="Лист1 (2)" sheetId="2" r:id="rId1"/>
  </sheets>
  <definedNames>
    <definedName name="Вперед">кра[Тип модели]</definedName>
    <definedName name="все">кра[]</definedName>
  </definedNames>
  <calcPr calcId="145621" iterate="1"/>
</workbook>
</file>

<file path=xl/calcChain.xml><?xml version="1.0" encoding="utf-8"?>
<calcChain xmlns="http://schemas.openxmlformats.org/spreadsheetml/2006/main">
  <c r="C16" i="2" l="1"/>
  <c r="B16" i="2"/>
  <c r="G23" i="2"/>
  <c r="C21" i="2"/>
  <c r="C20" i="2"/>
  <c r="B15" i="2"/>
  <c r="C15" i="2"/>
  <c r="L18" i="2"/>
  <c r="L17" i="2"/>
  <c r="G13" i="2"/>
  <c r="L16" i="2"/>
  <c r="G14" i="2"/>
  <c r="L15" i="2"/>
  <c r="G15" i="2"/>
  <c r="L14" i="2"/>
  <c r="G16" i="2"/>
  <c r="L13" i="2"/>
  <c r="G17" i="2"/>
  <c r="G8" i="2" l="1"/>
  <c r="G7" i="2"/>
  <c r="G6" i="2"/>
  <c r="G5" i="2"/>
  <c r="G4" i="2"/>
  <c r="L5" i="2"/>
  <c r="L6" i="2"/>
  <c r="L7" i="2"/>
  <c r="L8" i="2"/>
  <c r="L9" i="2"/>
  <c r="L4" i="2"/>
</calcChain>
</file>

<file path=xl/sharedStrings.xml><?xml version="1.0" encoding="utf-8"?>
<sst xmlns="http://schemas.openxmlformats.org/spreadsheetml/2006/main" count="107" uniqueCount="67">
  <si>
    <t>Тип решетки</t>
  </si>
  <si>
    <t>Арктика</t>
  </si>
  <si>
    <t>Fж.с., м2</t>
  </si>
  <si>
    <t>Fо, м2</t>
  </si>
  <si>
    <t>L, м3/ч</t>
  </si>
  <si>
    <t>4АПН 300х300 + 3КСД</t>
  </si>
  <si>
    <t>4АПН 450х450 + 3КСД</t>
  </si>
  <si>
    <t>4АПН 600х600 + 3КСД</t>
  </si>
  <si>
    <t>4АПН 300х300</t>
  </si>
  <si>
    <t>4АПН 450х450</t>
  </si>
  <si>
    <t>4АПН 600х600</t>
  </si>
  <si>
    <t>1АРС + 2КСД</t>
  </si>
  <si>
    <t>2АРС + 2КСД</t>
  </si>
  <si>
    <t>3АРС + 2КСД</t>
  </si>
  <si>
    <t>4АРС + 2КСД</t>
  </si>
  <si>
    <t>5АРС + 2КСД</t>
  </si>
  <si>
    <t>6АРС + 2КСД</t>
  </si>
  <si>
    <t>АРС+КСД</t>
  </si>
  <si>
    <t>Необходимое условие</t>
  </si>
  <si>
    <t>высота помещения</t>
  </si>
  <si>
    <t>P, Па</t>
  </si>
  <si>
    <t>АП</t>
  </si>
  <si>
    <t>Форма подбора:</t>
  </si>
  <si>
    <t>Р, Па</t>
  </si>
  <si>
    <t>ПКД</t>
  </si>
  <si>
    <t>ПКД100</t>
  </si>
  <si>
    <t>ПКД125</t>
  </si>
  <si>
    <t>ПКД160</t>
  </si>
  <si>
    <t>ПКД200</t>
  </si>
  <si>
    <t>ПКД250</t>
  </si>
  <si>
    <t>Проход</t>
  </si>
  <si>
    <t>ПДК</t>
  </si>
  <si>
    <t>АГН</t>
  </si>
  <si>
    <t>ПС</t>
  </si>
  <si>
    <t>AHU</t>
  </si>
  <si>
    <t>ПДК_В</t>
  </si>
  <si>
    <t>АРС_КСД_В</t>
  </si>
  <si>
    <t>АГН_В</t>
  </si>
  <si>
    <t>ПС_В</t>
  </si>
  <si>
    <t>АП_В</t>
  </si>
  <si>
    <t>AHU_В</t>
  </si>
  <si>
    <t>Тип</t>
  </si>
  <si>
    <t xml:space="preserve">Преплдагаемый тип </t>
  </si>
  <si>
    <t>Вперед</t>
  </si>
  <si>
    <t>Назад</t>
  </si>
  <si>
    <t>Тип модели</t>
  </si>
  <si>
    <t>ПДК_Н</t>
  </si>
  <si>
    <t>АРС_КСД_Н</t>
  </si>
  <si>
    <t>АГН_Н</t>
  </si>
  <si>
    <t>ПС_Н</t>
  </si>
  <si>
    <t>АП_Н</t>
  </si>
  <si>
    <t>AHU_Н</t>
  </si>
  <si>
    <t>через 1 проход</t>
  </si>
  <si>
    <t>Число проходов</t>
  </si>
  <si>
    <t>вперед</t>
  </si>
  <si>
    <t>назад</t>
  </si>
  <si>
    <t>АКД 200х200</t>
  </si>
  <si>
    <t>АКД 300х150</t>
  </si>
  <si>
    <t>АКД 400х200</t>
  </si>
  <si>
    <t>АКД 300х300</t>
  </si>
  <si>
    <t>АКД 500х250</t>
  </si>
  <si>
    <t>АКД 500х300</t>
  </si>
  <si>
    <t>АКД 400х400</t>
  </si>
  <si>
    <t>АКД 600х300</t>
  </si>
  <si>
    <t>Если  значение через "1 проход" будет либо меньше, либо промежуточным, то должно выбираться следующее по порядку значение.</t>
  </si>
  <si>
    <t>Красной стрелкой показано то что должно высветиться в ячейке "В16"</t>
  </si>
  <si>
    <t>Как показано в данной формуле.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</si>
</sst>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2"/>
      <color theme="1"/>
      <name val="ISOCPEUR"/>
      <family val="2"/>
      <charset val="204"/>
    </font>
    <font>
      <sz val="12"/>
      <name val="ISOCPEUR"/>
      <family val="2"/>
      <charset val="204"/>
    </font>
    <font>
      <sz val="12"/>
      <color theme="5" tint="-0.249977111117893"/>
      <name val="ISOCPEUR"/>
      <family val="2"/>
      <charset val="204"/>
    </font>
    <font>
      <b/>
      <sz val="12"/>
      <name val="ISOCPEU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5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</cellXfs>
  <cellStyles count="1">
    <cellStyle name="Обычный" xfId="0" builtinId="0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relativeIndent="0" justifyLastLine="0" shrinkToFit="0" readingOrder="0"/>
    </dxf>
    <dxf>
      <border outline="0"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relativeIndent="0" justifyLastLine="0" shrinkToFit="0" readingOrder="0"/>
    </dxf>
    <dxf>
      <border outline="0">
        <bottom style="thin">
          <color theme="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ISOCPEUR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ISOCPEUR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ISOCPEUR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ISOCPEUR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ISOCPEUR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ISOCPEUR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relativeIndent="0" justifyLastLine="0" shrinkToFit="0" readingOrder="0"/>
    </dxf>
    <dxf>
      <border outline="0">
        <top style="thin">
          <color theme="5"/>
        </top>
        <bottom style="thin">
          <color theme="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5" tint="-0.249977111117893"/>
        <name val="ISOCPEUR"/>
        <scheme val="none"/>
      </font>
      <fill>
        <patternFill patternType="solid">
          <fgColor theme="5" tint="0.79998168889431442"/>
          <bgColor theme="5" tint="0.79998168889431442"/>
        </patternFill>
      </fill>
      <alignment horizontal="center" vertical="center" textRotation="0" wrapText="0" relativeIndent="0" justifyLastLine="0" shrinkToFit="0" readingOrder="0"/>
    </dxf>
    <dxf>
      <border outline="0">
        <bottom style="thin">
          <color theme="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ISOCPEUR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ISOCPEUR"/>
        <scheme val="none"/>
      </font>
      <alignment horizontal="center" vertical="center" textRotation="0" wrapText="0" relativeIndent="0" justifyLastLine="0" shrinkToFit="0" readingOrder="0"/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525780</xdr:colOff>
      <xdr:row>6</xdr:row>
      <xdr:rowOff>104775</xdr:rowOff>
    </xdr:from>
    <xdr:to>
      <xdr:col>4</xdr:col>
      <xdr:colOff>247650</xdr:colOff>
      <xdr:row>14</xdr:row>
      <xdr:rowOff>131446</xdr:rowOff>
    </xdr:to>
    <xdr:cxnSp macro="">
      <xdr:nvCxnSpPr>
        <xdr:cNvPr id="6" name="Прямая со стрелкой 5"/>
        <xdr:cNvCxnSpPr/>
      </xdr:nvCxnSpPr>
      <xdr:spPr>
        <a:xfrm flipV="1">
          <a:off x="1878330" y="1257300"/>
          <a:ext cx="2055495" cy="1560196"/>
        </a:xfrm>
        <a:prstGeom prst="straightConnector1">
          <a:avLst/>
        </a:prstGeom>
        <a:ln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952500</xdr:colOff>
      <xdr:row>5</xdr:row>
      <xdr:rowOff>121920</xdr:rowOff>
    </xdr:from>
    <xdr:to>
      <xdr:col>8</xdr:col>
      <xdr:colOff>220980</xdr:colOff>
      <xdr:row>15</xdr:row>
      <xdr:rowOff>137160</xdr:rowOff>
    </xdr:to>
    <xdr:cxnSp macro="">
      <xdr:nvCxnSpPr>
        <xdr:cNvPr id="8" name="Прямая со стрелкой 7"/>
        <xdr:cNvCxnSpPr/>
      </xdr:nvCxnSpPr>
      <xdr:spPr>
        <a:xfrm flipV="1">
          <a:off x="2346960" y="1150620"/>
          <a:ext cx="4808220" cy="2072640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7" name="АРС_КСД_В" displayName="АРС_КСД_В" ref="J3:N9" totalsRowShown="0" headerRowDxfId="36" dataDxfId="35">
  <autoFilter ref="J3:N9"/>
  <tableColumns count="5">
    <tableColumn id="1" name="Проход" dataDxfId="34"/>
    <tableColumn id="2" name="Fо, м2" dataDxfId="33"/>
    <tableColumn id="3" name="Fж.с., м2" dataDxfId="32">
      <calculatedColumnFormula>$K4*0.6</calculatedColumnFormula>
    </tableColumn>
    <tableColumn id="4" name="P, Па" dataDxfId="31"/>
    <tableColumn id="5" name="АРС+КСД" dataDxfId="30"/>
  </tableColumns>
  <tableStyleInfo name="TableStyleLight3" showFirstColumn="0" showLastColumn="0" showRowStripes="1" showColumnStripes="0"/>
</table>
</file>

<file path=xl/tables/table2.xml><?xml version="1.0" encoding="utf-8"?>
<table xmlns="http://schemas.openxmlformats.org/spreadsheetml/2006/main" id="18" name="ПДК_В" displayName="ПДК_В" ref="E3:I8" totalsRowShown="0" headerRowDxfId="29" dataDxfId="27" headerRowBorderDxfId="28" tableBorderDxfId="26">
  <autoFilter ref="E3:I8"/>
  <sortState ref="E4:I8">
    <sortCondition descending="1" ref="E4"/>
  </sortState>
  <tableColumns count="5">
    <tableColumn id="1" name="Проход" dataDxfId="25"/>
    <tableColumn id="2" name="Fо, м2" dataDxfId="24"/>
    <tableColumn id="3" name="Fж.с., м2" dataDxfId="23">
      <calculatedColumnFormula>$F4*0.5</calculatedColumnFormula>
    </tableColumn>
    <tableColumn id="4" name="Р, Па" dataDxfId="22"/>
    <tableColumn id="5" name="ПКД" dataDxfId="21"/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id="20" name="кра" displayName="кра" ref="A3:C9" totalsRowShown="0" headerRowDxfId="20" dataDxfId="19">
  <autoFilter ref="A3:C9"/>
  <tableColumns count="3">
    <tableColumn id="1" name="Тип модели" dataDxfId="18"/>
    <tableColumn id="2" name="Вперед" dataDxfId="17"/>
    <tableColumn id="3" name="Назад" dataDxfId="16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1" name="АРС_КСД_Н" displayName="АРС_КСД_Н" ref="J12:N18" totalsRowShown="0" headerRowDxfId="15" dataDxfId="14">
  <autoFilter ref="J12:N18"/>
  <tableColumns count="5">
    <tableColumn id="1" name="Проход" dataDxfId="13"/>
    <tableColumn id="2" name="Fо, м2" dataDxfId="12"/>
    <tableColumn id="3" name="Fж.с., м2" dataDxfId="11">
      <calculatedColumnFormula>$K13*0.6</calculatedColumnFormula>
    </tableColumn>
    <tableColumn id="4" name="P, Па" dataDxfId="10"/>
    <tableColumn id="5" name="АРС+КСД" dataDxfId="9"/>
  </tableColumns>
  <tableStyleInfo name="TableStyleLight3" showFirstColumn="0" showLastColumn="0" showRowStripes="1" showColumnStripes="0"/>
</table>
</file>

<file path=xl/tables/table5.xml><?xml version="1.0" encoding="utf-8"?>
<table xmlns="http://schemas.openxmlformats.org/spreadsheetml/2006/main" id="2" name="ПДК_Н" displayName="ПДК_Н" ref="E12:I17" totalsRowShown="0" headerRowDxfId="8" dataDxfId="6" headerRowBorderDxfId="7" tableBorderDxfId="5">
  <autoFilter ref="E12:I17"/>
  <sortState ref="E13:I17">
    <sortCondition descending="1" ref="E13"/>
  </sortState>
  <tableColumns count="5">
    <tableColumn id="1" name="Проход" dataDxfId="4"/>
    <tableColumn id="2" name="Fо, м2" dataDxfId="3"/>
    <tableColumn id="3" name="Fж.с., м2" dataDxfId="2">
      <calculatedColumnFormula>$F13*0.5</calculatedColumnFormula>
    </tableColumn>
    <tableColumn id="4" name="Р, Па" dataDxfId="1"/>
    <tableColumn id="5" name="ПКД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79DF8B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4"/>
  <sheetViews>
    <sheetView tabSelected="1" topLeftCell="A3" workbookViewId="0">
      <selection activeCell="I22" sqref="I22"/>
    </sheetView>
  </sheetViews>
  <sheetFormatPr defaultColWidth="9.140625" defaultRowHeight="15"/>
  <cols>
    <col min="1" max="1" width="20.28515625" style="1" customWidth="1"/>
    <col min="2" max="3" width="14.7109375" style="1" customWidth="1"/>
    <col min="4" max="4" width="5.5703125" style="1" customWidth="1"/>
    <col min="5" max="5" width="11.42578125" style="1" customWidth="1"/>
    <col min="6" max="6" width="10.42578125" style="1" customWidth="1"/>
    <col min="7" max="7" width="12.7109375" style="1" customWidth="1"/>
    <col min="8" max="8" width="11.28515625" style="1" customWidth="1"/>
    <col min="9" max="9" width="13.28515625" style="1" customWidth="1"/>
    <col min="10" max="10" width="12.140625" style="1" customWidth="1"/>
    <col min="11" max="11" width="11.42578125" style="1" customWidth="1"/>
    <col min="12" max="12" width="12.42578125" style="1" customWidth="1"/>
    <col min="13" max="13" width="10.5703125" style="1" customWidth="1"/>
    <col min="14" max="14" width="16.5703125" style="1" customWidth="1"/>
    <col min="15" max="16" width="8.7109375" style="1" customWidth="1"/>
    <col min="17" max="17" width="26.140625" style="1" customWidth="1"/>
    <col min="18" max="16384" width="9.140625" style="1"/>
  </cols>
  <sheetData>
    <row r="1" spans="1:20">
      <c r="G1" s="3"/>
      <c r="H1" s="3"/>
    </row>
    <row r="2" spans="1:20">
      <c r="E2" s="1" t="s">
        <v>43</v>
      </c>
      <c r="G2" s="2"/>
      <c r="H2" s="2"/>
      <c r="I2" s="2"/>
      <c r="J2" s="2"/>
      <c r="K2" s="2"/>
      <c r="L2" s="2"/>
      <c r="M2" s="2"/>
      <c r="N2" s="2"/>
    </row>
    <row r="3" spans="1:20" ht="15.75">
      <c r="A3" s="1" t="s">
        <v>45</v>
      </c>
      <c r="B3" s="1" t="s">
        <v>43</v>
      </c>
      <c r="C3" s="1" t="s">
        <v>44</v>
      </c>
      <c r="E3" s="7" t="s">
        <v>30</v>
      </c>
      <c r="F3" s="7" t="s">
        <v>3</v>
      </c>
      <c r="G3" s="7" t="s">
        <v>2</v>
      </c>
      <c r="H3" s="7" t="s">
        <v>23</v>
      </c>
      <c r="I3" s="7" t="s">
        <v>24</v>
      </c>
      <c r="J3" s="2" t="s">
        <v>30</v>
      </c>
      <c r="K3" s="2" t="s">
        <v>3</v>
      </c>
      <c r="L3" s="2" t="s">
        <v>2</v>
      </c>
      <c r="M3" s="2" t="s">
        <v>20</v>
      </c>
      <c r="N3" s="2" t="s">
        <v>17</v>
      </c>
    </row>
    <row r="4" spans="1:20">
      <c r="A4" s="1" t="s">
        <v>31</v>
      </c>
      <c r="B4" s="1" t="s">
        <v>35</v>
      </c>
      <c r="C4" s="1" t="s">
        <v>46</v>
      </c>
      <c r="E4" s="8">
        <v>370</v>
      </c>
      <c r="F4" s="8">
        <v>4.5999999999999999E-2</v>
      </c>
      <c r="G4" s="8">
        <f>$F4*0.5</f>
        <v>2.3E-2</v>
      </c>
      <c r="H4" s="8">
        <v>71</v>
      </c>
      <c r="I4" s="9" t="s">
        <v>29</v>
      </c>
      <c r="J4" s="1">
        <v>120</v>
      </c>
      <c r="K4" s="2">
        <v>3.3000000000000002E-2</v>
      </c>
      <c r="L4" s="2">
        <f t="shared" ref="L4:L9" si="0">$K4*0.6</f>
        <v>1.9800000000000002E-2</v>
      </c>
      <c r="M4" s="2">
        <v>12</v>
      </c>
      <c r="N4" s="2" t="s">
        <v>11</v>
      </c>
      <c r="Q4" s="2"/>
    </row>
    <row r="5" spans="1:20">
      <c r="A5" s="1" t="s">
        <v>17</v>
      </c>
      <c r="B5" s="1" t="s">
        <v>36</v>
      </c>
      <c r="C5" s="1" t="s">
        <v>47</v>
      </c>
      <c r="E5" s="6">
        <v>250</v>
      </c>
      <c r="F5" s="6">
        <v>2.9000000000000001E-2</v>
      </c>
      <c r="G5" s="6">
        <f>$F5*0.5</f>
        <v>1.4500000000000001E-2</v>
      </c>
      <c r="H5" s="6">
        <v>68</v>
      </c>
      <c r="I5" s="2" t="s">
        <v>28</v>
      </c>
      <c r="J5" s="1">
        <v>140</v>
      </c>
      <c r="K5" s="2">
        <v>7.1999999999999995E-2</v>
      </c>
      <c r="L5" s="2">
        <f t="shared" si="0"/>
        <v>4.3199999999999995E-2</v>
      </c>
      <c r="M5" s="2">
        <v>8</v>
      </c>
      <c r="N5" s="2" t="s">
        <v>12</v>
      </c>
      <c r="Q5" s="2"/>
      <c r="R5" s="2"/>
      <c r="T5" s="2"/>
    </row>
    <row r="6" spans="1:20">
      <c r="A6" s="1" t="s">
        <v>32</v>
      </c>
      <c r="B6" s="1" t="s">
        <v>37</v>
      </c>
      <c r="C6" s="1" t="s">
        <v>48</v>
      </c>
      <c r="E6" s="4">
        <v>200</v>
      </c>
      <c r="F6" s="4">
        <v>1.7999999999999999E-2</v>
      </c>
      <c r="G6" s="4">
        <f>$F6*0.5</f>
        <v>8.9999999999999993E-3</v>
      </c>
      <c r="H6" s="4">
        <v>83</v>
      </c>
      <c r="I6" s="5" t="s">
        <v>27</v>
      </c>
      <c r="J6" s="1">
        <v>180</v>
      </c>
      <c r="K6" s="2">
        <v>0.11</v>
      </c>
      <c r="L6" s="2">
        <f t="shared" si="0"/>
        <v>6.6000000000000003E-2</v>
      </c>
      <c r="M6" s="2">
        <v>8</v>
      </c>
      <c r="N6" s="2" t="s">
        <v>13</v>
      </c>
      <c r="O6" s="2"/>
      <c r="P6" s="2"/>
      <c r="Q6" s="2"/>
      <c r="R6" s="2"/>
      <c r="T6" s="2"/>
    </row>
    <row r="7" spans="1:20">
      <c r="A7" s="1" t="s">
        <v>33</v>
      </c>
      <c r="B7" s="1" t="s">
        <v>38</v>
      </c>
      <c r="C7" s="1" t="s">
        <v>49</v>
      </c>
      <c r="E7" s="6">
        <v>120</v>
      </c>
      <c r="F7" s="6">
        <v>1.0999999999999999E-2</v>
      </c>
      <c r="G7" s="6">
        <f>$F7*0.5</f>
        <v>5.4999999999999997E-3</v>
      </c>
      <c r="H7" s="6">
        <v>66</v>
      </c>
      <c r="I7" s="2" t="s">
        <v>26</v>
      </c>
      <c r="J7" s="1">
        <v>220</v>
      </c>
      <c r="K7" s="2">
        <v>0.15</v>
      </c>
      <c r="L7" s="2">
        <f t="shared" si="0"/>
        <v>0.09</v>
      </c>
      <c r="M7" s="2">
        <v>9</v>
      </c>
      <c r="N7" s="2" t="s">
        <v>14</v>
      </c>
      <c r="Q7" s="2"/>
      <c r="R7" s="2"/>
      <c r="T7" s="2"/>
    </row>
    <row r="8" spans="1:20">
      <c r="A8" s="1" t="s">
        <v>21</v>
      </c>
      <c r="B8" s="1" t="s">
        <v>39</v>
      </c>
      <c r="C8" s="1" t="s">
        <v>50</v>
      </c>
      <c r="E8" s="4">
        <v>80</v>
      </c>
      <c r="F8" s="4">
        <v>7.0000000000000001E-3</v>
      </c>
      <c r="G8" s="4">
        <f>$F8*0.5</f>
        <v>3.5000000000000001E-3</v>
      </c>
      <c r="H8" s="4">
        <v>73</v>
      </c>
      <c r="I8" s="5" t="s">
        <v>25</v>
      </c>
      <c r="J8" s="1">
        <v>250</v>
      </c>
      <c r="K8" s="2">
        <v>0.189</v>
      </c>
      <c r="L8" s="2">
        <f t="shared" si="0"/>
        <v>0.1134</v>
      </c>
      <c r="M8" s="2">
        <v>11</v>
      </c>
      <c r="N8" s="2" t="s">
        <v>15</v>
      </c>
      <c r="Q8" s="2"/>
      <c r="R8" s="2"/>
      <c r="T8" s="2"/>
    </row>
    <row r="9" spans="1:20">
      <c r="A9" s="1" t="s">
        <v>34</v>
      </c>
      <c r="B9" s="1" t="s">
        <v>40</v>
      </c>
      <c r="C9" s="1" t="s">
        <v>51</v>
      </c>
      <c r="I9" s="2"/>
      <c r="J9" s="2">
        <v>270</v>
      </c>
      <c r="K9" s="2">
        <v>0.22700000000000001</v>
      </c>
      <c r="L9" s="2">
        <f t="shared" si="0"/>
        <v>0.13619999999999999</v>
      </c>
      <c r="M9" s="2">
        <v>9</v>
      </c>
      <c r="N9" s="2" t="s">
        <v>16</v>
      </c>
      <c r="Q9" s="2"/>
      <c r="R9" s="2"/>
      <c r="T9" s="2"/>
    </row>
    <row r="10" spans="1:20">
      <c r="I10" s="2"/>
      <c r="J10" s="2"/>
      <c r="K10" s="2"/>
      <c r="L10" s="2"/>
      <c r="M10" s="2"/>
      <c r="N10" s="2"/>
      <c r="Q10" s="2"/>
      <c r="R10" s="2"/>
      <c r="T10" s="2"/>
    </row>
    <row r="11" spans="1:20">
      <c r="A11" s="3" t="s">
        <v>22</v>
      </c>
      <c r="B11" s="1" t="s">
        <v>54</v>
      </c>
      <c r="C11" s="1" t="s">
        <v>55</v>
      </c>
      <c r="E11" s="1" t="s">
        <v>44</v>
      </c>
      <c r="G11" s="2"/>
      <c r="H11" s="2"/>
      <c r="I11" s="2"/>
      <c r="J11" s="2"/>
      <c r="K11" s="2"/>
      <c r="L11" s="2"/>
      <c r="M11" s="2"/>
      <c r="N11" s="2"/>
      <c r="Q11" s="2"/>
      <c r="R11" s="2"/>
      <c r="T11" s="2"/>
    </row>
    <row r="12" spans="1:20" ht="15.75">
      <c r="A12" s="1" t="s">
        <v>30</v>
      </c>
      <c r="B12" s="1">
        <v>1200</v>
      </c>
      <c r="C12" s="1">
        <v>1200</v>
      </c>
      <c r="E12" s="7" t="s">
        <v>30</v>
      </c>
      <c r="F12" s="7" t="s">
        <v>3</v>
      </c>
      <c r="G12" s="7" t="s">
        <v>2</v>
      </c>
      <c r="H12" s="7" t="s">
        <v>23</v>
      </c>
      <c r="I12" s="7" t="s">
        <v>24</v>
      </c>
      <c r="J12" s="2" t="s">
        <v>30</v>
      </c>
      <c r="K12" s="2" t="s">
        <v>3</v>
      </c>
      <c r="L12" s="2" t="s">
        <v>2</v>
      </c>
      <c r="M12" s="2" t="s">
        <v>20</v>
      </c>
      <c r="N12" s="2" t="s">
        <v>17</v>
      </c>
      <c r="Q12" s="2"/>
      <c r="R12" s="2"/>
      <c r="T12" s="2"/>
    </row>
    <row r="13" spans="1:20">
      <c r="A13" s="1" t="s">
        <v>42</v>
      </c>
      <c r="B13" s="1" t="s">
        <v>31</v>
      </c>
      <c r="C13" s="1" t="s">
        <v>17</v>
      </c>
      <c r="E13" s="8">
        <v>370</v>
      </c>
      <c r="F13" s="8">
        <v>4.5999999999999999E-2</v>
      </c>
      <c r="G13" s="8">
        <f>$F13*0.5</f>
        <v>2.3E-2</v>
      </c>
      <c r="H13" s="8">
        <v>71</v>
      </c>
      <c r="I13" s="9" t="s">
        <v>29</v>
      </c>
      <c r="J13" s="1">
        <v>120</v>
      </c>
      <c r="K13" s="2">
        <v>3.3000000000000002E-2</v>
      </c>
      <c r="L13" s="2">
        <f t="shared" ref="L13:L18" si="1">$K13*0.6</f>
        <v>1.9800000000000002E-2</v>
      </c>
      <c r="M13" s="2">
        <v>12</v>
      </c>
      <c r="N13" s="2" t="s">
        <v>11</v>
      </c>
      <c r="Q13" s="2"/>
      <c r="R13" s="2"/>
      <c r="T13" s="2"/>
    </row>
    <row r="14" spans="1:20">
      <c r="A14" s="1" t="s">
        <v>53</v>
      </c>
      <c r="B14" s="1">
        <v>9</v>
      </c>
      <c r="C14" s="1">
        <v>6</v>
      </c>
      <c r="E14" s="6">
        <v>250</v>
      </c>
      <c r="F14" s="6">
        <v>2.9000000000000001E-2</v>
      </c>
      <c r="G14" s="6">
        <f>$F14*0.5</f>
        <v>1.4500000000000001E-2</v>
      </c>
      <c r="H14" s="6">
        <v>68</v>
      </c>
      <c r="I14" s="2" t="s">
        <v>28</v>
      </c>
      <c r="J14" s="1">
        <v>140</v>
      </c>
      <c r="K14" s="2">
        <v>7.1999999999999995E-2</v>
      </c>
      <c r="L14" s="2">
        <f t="shared" si="1"/>
        <v>4.3199999999999995E-2</v>
      </c>
      <c r="M14" s="2">
        <v>8</v>
      </c>
      <c r="N14" s="2" t="s">
        <v>12</v>
      </c>
      <c r="R14" s="2"/>
      <c r="T14" s="2"/>
    </row>
    <row r="15" spans="1:20">
      <c r="A15" s="1" t="s">
        <v>52</v>
      </c>
      <c r="B15" s="1">
        <f>CEILING(B12/B14,10)</f>
        <v>140</v>
      </c>
      <c r="C15" s="1">
        <f>CEILING(C12/C14,10)</f>
        <v>200</v>
      </c>
      <c r="E15" s="4">
        <v>200</v>
      </c>
      <c r="F15" s="4">
        <v>1.7999999999999999E-2</v>
      </c>
      <c r="G15" s="4">
        <f>$F15*0.5</f>
        <v>8.9999999999999993E-3</v>
      </c>
      <c r="H15" s="4">
        <v>83</v>
      </c>
      <c r="I15" s="5" t="s">
        <v>27</v>
      </c>
      <c r="J15" s="1">
        <v>180</v>
      </c>
      <c r="K15" s="2">
        <v>0.11</v>
      </c>
      <c r="L15" s="2">
        <f t="shared" si="1"/>
        <v>6.6000000000000003E-2</v>
      </c>
      <c r="M15" s="2">
        <v>8</v>
      </c>
      <c r="N15" s="2" t="s">
        <v>13</v>
      </c>
      <c r="R15" s="2"/>
      <c r="T15" s="2"/>
    </row>
    <row r="16" spans="1:20">
      <c r="A16" s="1" t="s">
        <v>41</v>
      </c>
      <c r="B16" s="13" t="str">
        <f ca="1">INDEX(INDIRECT(VLOOKUP(B13,все,2,)),MATCH(B15,INDEX(INDIRECT(VLOOKUP(B13,все,2,)),,1),-1),5)</f>
        <v>ПКД160</v>
      </c>
      <c r="C16" s="10" t="str">
        <f ca="1">VLOOKUP(C15,INDIRECT(VLOOKUP(C13,все,3,FALSE)),5,TRUE)</f>
        <v>3АРС + 2КСД</v>
      </c>
      <c r="E16" s="6">
        <v>120</v>
      </c>
      <c r="F16" s="6">
        <v>1.0999999999999999E-2</v>
      </c>
      <c r="G16" s="6">
        <f>$F16*0.5</f>
        <v>5.4999999999999997E-3</v>
      </c>
      <c r="H16" s="6">
        <v>66</v>
      </c>
      <c r="I16" s="2" t="s">
        <v>26</v>
      </c>
      <c r="J16" s="1">
        <v>220</v>
      </c>
      <c r="K16" s="2">
        <v>0.15</v>
      </c>
      <c r="L16" s="2">
        <f t="shared" si="1"/>
        <v>0.09</v>
      </c>
      <c r="M16" s="2">
        <v>9</v>
      </c>
      <c r="N16" s="2" t="s">
        <v>14</v>
      </c>
      <c r="R16" s="2"/>
      <c r="T16" s="2"/>
    </row>
    <row r="17" spans="1:16">
      <c r="A17" s="1" t="s">
        <v>23</v>
      </c>
      <c r="E17" s="4">
        <v>80</v>
      </c>
      <c r="F17" s="4">
        <v>7.0000000000000001E-3</v>
      </c>
      <c r="G17" s="4">
        <f>$F17*0.5</f>
        <v>3.5000000000000001E-3</v>
      </c>
      <c r="H17" s="4">
        <v>73</v>
      </c>
      <c r="I17" s="5" t="s">
        <v>25</v>
      </c>
      <c r="J17" s="1">
        <v>250</v>
      </c>
      <c r="K17" s="2">
        <v>0.189</v>
      </c>
      <c r="L17" s="2">
        <f t="shared" si="1"/>
        <v>0.1134</v>
      </c>
      <c r="M17" s="2">
        <v>11</v>
      </c>
      <c r="N17" s="2" t="s">
        <v>15</v>
      </c>
      <c r="O17" s="2"/>
      <c r="P17" s="2"/>
    </row>
    <row r="18" spans="1:16">
      <c r="B18" s="3" t="s">
        <v>65</v>
      </c>
      <c r="I18" s="2"/>
      <c r="J18" s="2">
        <v>270</v>
      </c>
      <c r="K18" s="2">
        <v>0.22700000000000001</v>
      </c>
      <c r="L18" s="2">
        <f t="shared" si="1"/>
        <v>0.13619999999999999</v>
      </c>
      <c r="M18" s="2">
        <v>9</v>
      </c>
      <c r="N18" s="2" t="s">
        <v>16</v>
      </c>
      <c r="O18" s="2"/>
      <c r="P18" s="2"/>
    </row>
    <row r="19" spans="1:16">
      <c r="O19" s="2"/>
      <c r="P19" s="2"/>
    </row>
    <row r="20" spans="1:16">
      <c r="A20" s="1" t="s">
        <v>52</v>
      </c>
      <c r="B20" s="1">
        <v>5</v>
      </c>
      <c r="C20" s="11">
        <f>IF(B20&lt;A23,A23,INDEX(A23:A41,MATCH(B20,A23:A41,1)+1))</f>
        <v>2000</v>
      </c>
      <c r="D20" s="3" t="s">
        <v>64</v>
      </c>
      <c r="O20" s="2"/>
      <c r="P20" s="2"/>
    </row>
    <row r="21" spans="1:16">
      <c r="B21" s="2"/>
      <c r="C21" s="12">
        <f>INDEX(A23:A41,MATCH(B20,A23:A41,-1))</f>
        <v>550</v>
      </c>
      <c r="D21" s="3" t="s">
        <v>66</v>
      </c>
      <c r="O21" s="2"/>
      <c r="P21" s="2"/>
    </row>
    <row r="22" spans="1:16">
      <c r="A22" s="1" t="s">
        <v>30</v>
      </c>
      <c r="B22" s="2" t="s">
        <v>2</v>
      </c>
      <c r="C22" s="2" t="s">
        <v>41</v>
      </c>
      <c r="K22" s="2"/>
      <c r="L22" s="2"/>
      <c r="M22" s="2"/>
      <c r="N22" s="2"/>
      <c r="O22" s="2"/>
      <c r="P22" s="2"/>
    </row>
    <row r="23" spans="1:16">
      <c r="A23" s="1">
        <v>2000</v>
      </c>
      <c r="B23" s="1">
        <v>7.3999999999999996E-2</v>
      </c>
      <c r="C23" s="2" t="s">
        <v>63</v>
      </c>
      <c r="G23" s="1" t="e">
        <f>VLOOKUP(B15,E4:N9,5,TRUE)</f>
        <v>#N/A</v>
      </c>
      <c r="K23" s="2"/>
      <c r="L23" s="2"/>
      <c r="M23" s="2"/>
      <c r="N23" s="2"/>
    </row>
    <row r="24" spans="1:16">
      <c r="A24" s="1">
        <v>1800</v>
      </c>
      <c r="B24" s="1">
        <v>6.9000000000000006E-2</v>
      </c>
      <c r="C24" s="2" t="s">
        <v>62</v>
      </c>
      <c r="K24" s="2"/>
      <c r="L24" s="2"/>
      <c r="M24" s="2"/>
      <c r="N24" s="2"/>
    </row>
    <row r="25" spans="1:16">
      <c r="A25" s="1">
        <v>1600</v>
      </c>
      <c r="B25" s="1">
        <v>6.0999999999999999E-2</v>
      </c>
      <c r="C25" s="2" t="s">
        <v>61</v>
      </c>
      <c r="J25" s="2"/>
      <c r="K25" s="2"/>
      <c r="L25" s="2"/>
      <c r="M25" s="2"/>
      <c r="N25" s="2"/>
    </row>
    <row r="26" spans="1:16">
      <c r="A26" s="1">
        <v>1400</v>
      </c>
      <c r="B26" s="1">
        <v>4.9000000000000002E-2</v>
      </c>
      <c r="C26" s="2" t="s">
        <v>60</v>
      </c>
      <c r="D26" s="2"/>
      <c r="J26" s="2"/>
      <c r="K26" s="2"/>
      <c r="L26" s="2"/>
      <c r="M26" s="2"/>
      <c r="N26" s="2"/>
    </row>
    <row r="27" spans="1:16">
      <c r="A27" s="1">
        <v>1100</v>
      </c>
      <c r="B27" s="1">
        <v>3.5999999999999997E-2</v>
      </c>
      <c r="C27" s="2" t="s">
        <v>59</v>
      </c>
      <c r="D27" s="2"/>
      <c r="I27" s="2"/>
      <c r="J27" s="2"/>
      <c r="K27" s="2"/>
      <c r="L27" s="2"/>
      <c r="M27" s="2"/>
      <c r="N27" s="2"/>
    </row>
    <row r="28" spans="1:16">
      <c r="A28" s="1">
        <v>1000</v>
      </c>
      <c r="B28" s="1">
        <v>2.9000000000000001E-2</v>
      </c>
      <c r="C28" s="2" t="s">
        <v>58</v>
      </c>
      <c r="D28" s="2"/>
      <c r="I28" s="2"/>
      <c r="J28" s="2"/>
      <c r="K28" s="2"/>
      <c r="L28" s="2"/>
      <c r="M28" s="2"/>
      <c r="N28" s="2"/>
    </row>
    <row r="29" spans="1:16">
      <c r="A29" s="1">
        <v>600</v>
      </c>
      <c r="B29" s="1">
        <v>1.4E-2</v>
      </c>
      <c r="C29" s="2" t="s">
        <v>57</v>
      </c>
      <c r="D29" s="2"/>
      <c r="I29" s="2"/>
      <c r="J29" s="2"/>
      <c r="K29" s="2"/>
      <c r="L29" s="2"/>
      <c r="M29" s="2"/>
      <c r="N29" s="2"/>
    </row>
    <row r="30" spans="1:16">
      <c r="A30" s="1">
        <v>550</v>
      </c>
      <c r="B30" s="1">
        <v>1.4E-2</v>
      </c>
      <c r="C30" s="2" t="s">
        <v>56</v>
      </c>
      <c r="D30" s="2"/>
      <c r="I30" s="2"/>
      <c r="J30" s="2"/>
      <c r="K30" s="2"/>
      <c r="L30" s="2"/>
      <c r="M30" s="2"/>
      <c r="N30" s="2"/>
    </row>
    <row r="31" spans="1:16">
      <c r="C31" s="2"/>
      <c r="D31" s="2"/>
      <c r="I31" s="2"/>
      <c r="J31" s="2"/>
      <c r="K31" s="2"/>
      <c r="L31" s="2"/>
      <c r="M31" s="2"/>
      <c r="N31" s="2"/>
    </row>
    <row r="32" spans="1:16">
      <c r="C32" s="2"/>
      <c r="D32" s="2"/>
      <c r="I32" s="2"/>
      <c r="J32" s="2"/>
      <c r="K32" s="2"/>
      <c r="L32" s="2"/>
      <c r="M32" s="2"/>
      <c r="N32" s="2"/>
    </row>
    <row r="33" spans="3:16">
      <c r="C33" s="2"/>
      <c r="D33" s="2"/>
      <c r="I33" s="2"/>
      <c r="J33" s="2"/>
      <c r="K33" s="2"/>
      <c r="L33" s="2"/>
      <c r="M33" s="2"/>
      <c r="N33" s="2"/>
    </row>
    <row r="34" spans="3:16">
      <c r="C34" s="2"/>
      <c r="D34" s="2"/>
      <c r="I34" s="2"/>
      <c r="J34" s="2"/>
      <c r="K34" s="2"/>
      <c r="L34" s="2"/>
      <c r="M34" s="2"/>
      <c r="N34" s="2"/>
    </row>
    <row r="35" spans="3:16">
      <c r="C35" s="2"/>
      <c r="D35" s="2"/>
      <c r="I35" s="2"/>
      <c r="J35" s="2"/>
      <c r="K35" s="2"/>
      <c r="L35" s="2"/>
      <c r="M35" s="2"/>
      <c r="N35" s="2"/>
    </row>
    <row r="36" spans="3:16">
      <c r="C36" s="2"/>
      <c r="D36" s="2"/>
      <c r="I36" s="2"/>
      <c r="J36" s="2"/>
      <c r="K36" s="2"/>
      <c r="L36" s="2"/>
      <c r="M36" s="2"/>
      <c r="N36" s="2"/>
    </row>
    <row r="37" spans="3:16">
      <c r="C37" s="2"/>
      <c r="D37" s="2"/>
      <c r="I37" s="2"/>
      <c r="J37" s="2"/>
      <c r="K37" s="2"/>
      <c r="L37" s="2"/>
      <c r="M37" s="2"/>
      <c r="N37" s="2"/>
      <c r="O37" s="2"/>
      <c r="P37" s="2"/>
    </row>
    <row r="38" spans="3:16">
      <c r="C38" s="2"/>
      <c r="D38" s="2"/>
      <c r="I38" s="2"/>
      <c r="J38" s="2"/>
      <c r="K38" s="2"/>
      <c r="L38" s="2"/>
      <c r="M38" s="2"/>
      <c r="N38" s="2"/>
    </row>
    <row r="39" spans="3:16">
      <c r="C39" s="2"/>
      <c r="D39" s="2"/>
    </row>
    <row r="40" spans="3:16">
      <c r="C40" s="2"/>
      <c r="D40" s="2"/>
      <c r="O40" s="2"/>
      <c r="P40" s="2"/>
    </row>
    <row r="41" spans="3:16">
      <c r="C41" s="2"/>
      <c r="D41" s="2"/>
      <c r="O41" s="2"/>
      <c r="P41" s="2"/>
    </row>
    <row r="42" spans="3:16">
      <c r="D42" s="2"/>
      <c r="O42" s="2"/>
      <c r="P42" s="2"/>
    </row>
    <row r="43" spans="3:16">
      <c r="D43" s="2"/>
      <c r="O43" s="2"/>
      <c r="P43" s="2"/>
    </row>
    <row r="44" spans="3:16">
      <c r="D44" s="2"/>
      <c r="I44" s="2"/>
      <c r="J44" s="2"/>
      <c r="K44" s="2"/>
      <c r="L44" s="2"/>
      <c r="M44" s="2"/>
      <c r="N44" s="2"/>
      <c r="O44" s="2"/>
      <c r="P44" s="2"/>
    </row>
    <row r="45" spans="3:16">
      <c r="D45" s="2"/>
      <c r="I45" s="2"/>
      <c r="J45" s="2"/>
      <c r="K45" s="2"/>
      <c r="L45" s="2"/>
      <c r="M45" s="2"/>
      <c r="N45" s="2"/>
      <c r="O45" s="2"/>
      <c r="P45" s="2"/>
    </row>
    <row r="46" spans="3:16">
      <c r="D46" s="2"/>
      <c r="I46" s="2"/>
      <c r="J46" s="2"/>
      <c r="K46" s="2"/>
      <c r="L46" s="2"/>
      <c r="M46" s="2"/>
      <c r="N46" s="2"/>
      <c r="O46" s="2"/>
      <c r="P46" s="2"/>
    </row>
    <row r="47" spans="3:16">
      <c r="I47" s="2"/>
      <c r="J47" s="2"/>
      <c r="K47" s="2"/>
      <c r="L47" s="2"/>
      <c r="M47" s="2"/>
      <c r="N47" s="2"/>
      <c r="O47" s="2"/>
      <c r="P47" s="2"/>
    </row>
    <row r="48" spans="3:16">
      <c r="I48" s="2"/>
      <c r="J48" s="2"/>
      <c r="K48" s="2"/>
      <c r="L48" s="2"/>
      <c r="M48" s="2"/>
      <c r="N48" s="2"/>
      <c r="O48" s="2"/>
      <c r="P48" s="2"/>
    </row>
    <row r="49" spans="9:16">
      <c r="I49" s="2"/>
      <c r="J49" s="2"/>
      <c r="K49" s="2"/>
      <c r="L49" s="2"/>
      <c r="M49" s="2"/>
      <c r="N49" s="2"/>
      <c r="O49" s="2"/>
      <c r="P49" s="2"/>
    </row>
    <row r="50" spans="9:16">
      <c r="I50" s="2"/>
      <c r="J50" s="2"/>
      <c r="K50" s="2"/>
      <c r="L50" s="2"/>
      <c r="M50" s="2"/>
      <c r="N50" s="2"/>
      <c r="O50" s="2"/>
      <c r="P50" s="2"/>
    </row>
    <row r="51" spans="9:16">
      <c r="I51" s="2"/>
      <c r="J51" s="2"/>
      <c r="K51" s="2"/>
      <c r="L51" s="2"/>
      <c r="M51" s="2"/>
      <c r="N51" s="2"/>
      <c r="O51" s="2"/>
      <c r="P51" s="2"/>
    </row>
    <row r="52" spans="9:16">
      <c r="I52" s="2"/>
      <c r="J52" s="2"/>
      <c r="K52" s="2"/>
      <c r="L52" s="2"/>
      <c r="M52" s="2"/>
      <c r="N52" s="2"/>
      <c r="O52" s="2"/>
      <c r="P52" s="2"/>
    </row>
    <row r="53" spans="9:16">
      <c r="I53" s="2"/>
      <c r="J53" s="2"/>
      <c r="K53" s="2"/>
      <c r="L53" s="2"/>
      <c r="M53" s="2"/>
      <c r="N53" s="2"/>
      <c r="O53" s="2"/>
      <c r="P53" s="2"/>
    </row>
    <row r="54" spans="9:16">
      <c r="I54" s="2"/>
      <c r="J54" s="2"/>
      <c r="K54" s="2"/>
      <c r="L54" s="2"/>
      <c r="M54" s="2"/>
      <c r="N54" s="2"/>
      <c r="O54" s="2"/>
      <c r="P54" s="2"/>
    </row>
    <row r="55" spans="9:16">
      <c r="I55" s="2"/>
      <c r="J55" s="2"/>
      <c r="K55" s="2"/>
      <c r="L55" s="2"/>
      <c r="M55" s="2"/>
      <c r="N55" s="2"/>
      <c r="O55" s="2"/>
      <c r="P55" s="2"/>
    </row>
    <row r="56" spans="9:16">
      <c r="I56" s="2"/>
      <c r="J56" s="2"/>
      <c r="K56" s="2"/>
      <c r="L56" s="2"/>
      <c r="M56" s="2"/>
      <c r="N56" s="2"/>
      <c r="O56" s="2"/>
      <c r="P56" s="2"/>
    </row>
    <row r="57" spans="9:16">
      <c r="I57" s="2"/>
      <c r="J57" s="2"/>
      <c r="K57" s="2"/>
      <c r="L57" s="2"/>
      <c r="M57" s="2"/>
      <c r="N57" s="2"/>
      <c r="O57" s="2"/>
      <c r="P57" s="2"/>
    </row>
    <row r="58" spans="9:16">
      <c r="I58" s="2"/>
      <c r="J58" s="2"/>
      <c r="K58" s="2"/>
      <c r="L58" s="2"/>
      <c r="M58" s="2"/>
      <c r="N58" s="2"/>
      <c r="O58" s="2"/>
      <c r="P58" s="2"/>
    </row>
    <row r="59" spans="9:16">
      <c r="I59" s="2"/>
      <c r="J59" s="2"/>
      <c r="K59" s="2"/>
      <c r="L59" s="2"/>
      <c r="M59" s="2"/>
      <c r="N59" s="2"/>
      <c r="O59" s="2"/>
      <c r="P59" s="2"/>
    </row>
    <row r="60" spans="9:16">
      <c r="I60" s="2"/>
      <c r="J60" s="2"/>
      <c r="K60" s="2"/>
      <c r="L60" s="2"/>
      <c r="M60" s="2"/>
      <c r="N60" s="2"/>
      <c r="O60" s="2"/>
      <c r="P60" s="2"/>
    </row>
    <row r="61" spans="9:16">
      <c r="I61" s="2"/>
      <c r="J61" s="2"/>
      <c r="K61" s="2"/>
      <c r="L61" s="2"/>
      <c r="M61" s="2"/>
      <c r="N61" s="2"/>
      <c r="O61" s="2"/>
      <c r="P61" s="2"/>
    </row>
    <row r="62" spans="9:16">
      <c r="I62" s="2"/>
      <c r="J62" s="2"/>
      <c r="K62" s="2"/>
      <c r="L62" s="2"/>
      <c r="M62" s="2"/>
      <c r="N62" s="2"/>
      <c r="O62" s="2"/>
      <c r="P62" s="2"/>
    </row>
    <row r="63" spans="9:16">
      <c r="I63" s="2"/>
      <c r="J63" s="2"/>
      <c r="K63" s="2"/>
      <c r="L63" s="2"/>
      <c r="M63" s="2"/>
      <c r="N63" s="2"/>
      <c r="O63" s="2"/>
      <c r="P63" s="2"/>
    </row>
    <row r="64" spans="9:16">
      <c r="I64" s="2"/>
      <c r="J64" s="2"/>
      <c r="K64" s="2"/>
      <c r="L64" s="2"/>
      <c r="M64" s="2"/>
      <c r="N64" s="2"/>
      <c r="O64" s="2"/>
      <c r="P64" s="2"/>
    </row>
    <row r="65" spans="9:16">
      <c r="I65" s="2"/>
      <c r="J65" s="2"/>
      <c r="K65" s="2"/>
      <c r="L65" s="2"/>
      <c r="M65" s="2"/>
      <c r="N65" s="2"/>
      <c r="O65" s="2"/>
      <c r="P65" s="2"/>
    </row>
    <row r="66" spans="9:16">
      <c r="I66" s="2"/>
      <c r="J66" s="2"/>
      <c r="K66" s="2"/>
      <c r="L66" s="2"/>
      <c r="M66" s="2"/>
      <c r="N66" s="2"/>
      <c r="O66" s="2"/>
      <c r="P66" s="2"/>
    </row>
    <row r="67" spans="9:16">
      <c r="I67" s="2"/>
      <c r="J67" s="2"/>
      <c r="K67" s="2"/>
      <c r="L67" s="2"/>
      <c r="M67" s="2"/>
      <c r="N67" s="2"/>
      <c r="O67" s="2"/>
      <c r="P67" s="2"/>
    </row>
    <row r="68" spans="9:16">
      <c r="I68" s="2"/>
      <c r="J68" s="2"/>
      <c r="K68" s="2"/>
      <c r="L68" s="2"/>
      <c r="M68" s="2"/>
      <c r="N68" s="2"/>
      <c r="O68" s="2"/>
      <c r="P68" s="2"/>
    </row>
    <row r="69" spans="9:16">
      <c r="I69" s="2"/>
      <c r="J69" s="2"/>
      <c r="K69" s="2"/>
      <c r="L69" s="2"/>
      <c r="M69" s="2"/>
      <c r="N69" s="2"/>
      <c r="O69" s="2"/>
      <c r="P69" s="2"/>
    </row>
    <row r="70" spans="9:16">
      <c r="I70" s="2"/>
      <c r="J70" s="2"/>
      <c r="K70" s="2"/>
      <c r="L70" s="2"/>
      <c r="M70" s="2"/>
      <c r="N70" s="2"/>
      <c r="O70" s="2"/>
      <c r="P70" s="2"/>
    </row>
    <row r="71" spans="9:16">
      <c r="I71" s="2"/>
      <c r="J71" s="2"/>
      <c r="K71" s="2"/>
      <c r="L71" s="2"/>
      <c r="M71" s="2"/>
      <c r="N71" s="2"/>
      <c r="O71" s="2"/>
      <c r="P71" s="2"/>
    </row>
    <row r="72" spans="9:16">
      <c r="I72" s="2"/>
      <c r="J72" s="2"/>
      <c r="K72" s="2"/>
      <c r="L72" s="2"/>
      <c r="M72" s="2"/>
      <c r="N72" s="2"/>
      <c r="O72" s="2"/>
      <c r="P72" s="2"/>
    </row>
    <row r="73" spans="9:16">
      <c r="I73" s="2"/>
      <c r="J73" s="2"/>
      <c r="K73" s="2"/>
      <c r="L73" s="2"/>
      <c r="M73" s="2"/>
      <c r="N73" s="2"/>
      <c r="O73" s="2"/>
      <c r="P73" s="2"/>
    </row>
    <row r="74" spans="9:16">
      <c r="I74" s="2"/>
      <c r="J74" s="2"/>
      <c r="K74" s="2"/>
      <c r="L74" s="2"/>
      <c r="M74" s="2"/>
      <c r="N74" s="2"/>
      <c r="O74" s="2"/>
      <c r="P74" s="2"/>
    </row>
    <row r="75" spans="9:16">
      <c r="I75" s="2"/>
      <c r="J75" s="2"/>
      <c r="K75" s="2"/>
      <c r="L75" s="2"/>
      <c r="M75" s="2"/>
      <c r="N75" s="2"/>
      <c r="O75" s="2"/>
      <c r="P75" s="2"/>
    </row>
    <row r="76" spans="9:16">
      <c r="I76" s="2"/>
      <c r="J76" s="2"/>
      <c r="K76" s="2"/>
      <c r="L76" s="2"/>
      <c r="M76" s="2"/>
      <c r="N76" s="2"/>
      <c r="O76" s="2"/>
      <c r="P76" s="2"/>
    </row>
    <row r="77" spans="9:16">
      <c r="I77" s="2"/>
      <c r="J77" s="2"/>
      <c r="K77" s="2"/>
      <c r="L77" s="2"/>
      <c r="M77" s="2"/>
      <c r="N77" s="2"/>
      <c r="O77" s="2"/>
      <c r="P77" s="2"/>
    </row>
    <row r="78" spans="9:16">
      <c r="I78" s="2"/>
      <c r="J78" s="2"/>
      <c r="K78" s="2"/>
      <c r="L78" s="2"/>
      <c r="M78" s="2"/>
      <c r="N78" s="2"/>
      <c r="O78" s="2"/>
      <c r="P78" s="2"/>
    </row>
    <row r="79" spans="9:16">
      <c r="I79" s="2"/>
      <c r="J79" s="2"/>
      <c r="K79" s="2"/>
      <c r="L79" s="2"/>
      <c r="M79" s="2"/>
      <c r="N79" s="2"/>
      <c r="O79" s="2"/>
      <c r="P79" s="2"/>
    </row>
    <row r="80" spans="9:16">
      <c r="I80" s="2"/>
      <c r="J80" s="2"/>
      <c r="K80" s="2"/>
      <c r="L80" s="2"/>
      <c r="M80" s="2"/>
      <c r="N80" s="2"/>
      <c r="O80" s="2"/>
      <c r="P80" s="2"/>
    </row>
    <row r="81" spans="9:16">
      <c r="I81" s="2"/>
      <c r="J81" s="2"/>
      <c r="K81" s="2"/>
      <c r="L81" s="2"/>
      <c r="M81" s="2"/>
      <c r="N81" s="2"/>
      <c r="O81" s="2"/>
      <c r="P81" s="2"/>
    </row>
    <row r="82" spans="9:16">
      <c r="I82" s="2"/>
      <c r="J82" s="2"/>
      <c r="K82" s="2"/>
      <c r="L82" s="2"/>
      <c r="M82" s="2"/>
      <c r="N82" s="2"/>
      <c r="O82" s="2"/>
      <c r="P82" s="2"/>
    </row>
    <row r="83" spans="9:16">
      <c r="I83" s="2"/>
      <c r="J83" s="2"/>
      <c r="K83" s="2"/>
      <c r="L83" s="2"/>
      <c r="M83" s="2"/>
      <c r="N83" s="2"/>
      <c r="O83" s="2"/>
      <c r="P83" s="2"/>
    </row>
    <row r="84" spans="9:16">
      <c r="I84" s="2"/>
      <c r="J84" s="2"/>
      <c r="K84" s="2"/>
      <c r="L84" s="2"/>
      <c r="M84" s="2"/>
      <c r="N84" s="2"/>
      <c r="O84" s="2"/>
      <c r="P84" s="2"/>
    </row>
    <row r="85" spans="9:16">
      <c r="I85" s="2"/>
      <c r="J85" s="2"/>
      <c r="K85" s="2"/>
      <c r="L85" s="2"/>
      <c r="M85" s="2"/>
      <c r="N85" s="2"/>
      <c r="O85" s="2"/>
      <c r="P85" s="2"/>
    </row>
    <row r="86" spans="9:16">
      <c r="I86" s="2"/>
      <c r="J86" s="2"/>
      <c r="K86" s="2"/>
      <c r="L86" s="2"/>
      <c r="M86" s="2"/>
      <c r="N86" s="2"/>
      <c r="O86" s="2"/>
      <c r="P86" s="2"/>
    </row>
    <row r="87" spans="9:16">
      <c r="I87" s="2"/>
      <c r="J87" s="2"/>
      <c r="K87" s="2"/>
      <c r="L87" s="2"/>
      <c r="M87" s="2"/>
      <c r="N87" s="2"/>
      <c r="O87" s="2"/>
      <c r="P87" s="2"/>
    </row>
    <row r="88" spans="9:16">
      <c r="I88" s="2"/>
      <c r="J88" s="2"/>
      <c r="K88" s="2"/>
      <c r="L88" s="2"/>
      <c r="M88" s="2"/>
      <c r="N88" s="2"/>
      <c r="O88" s="2"/>
      <c r="P88" s="2"/>
    </row>
    <row r="89" spans="9:16">
      <c r="I89" s="2"/>
      <c r="J89" s="2"/>
      <c r="K89" s="2"/>
      <c r="L89" s="2"/>
      <c r="M89" s="2"/>
      <c r="N89" s="2"/>
      <c r="O89" s="2"/>
      <c r="P89" s="2"/>
    </row>
    <row r="90" spans="9:16">
      <c r="I90" s="2"/>
      <c r="J90" s="2"/>
      <c r="K90" s="2"/>
      <c r="L90" s="2"/>
      <c r="M90" s="2"/>
      <c r="N90" s="2"/>
      <c r="O90" s="2"/>
      <c r="P90" s="2"/>
    </row>
    <row r="91" spans="9:16">
      <c r="I91" s="2"/>
      <c r="J91" s="2"/>
      <c r="K91" s="2"/>
      <c r="L91" s="2"/>
      <c r="M91" s="2"/>
      <c r="N91" s="2"/>
      <c r="O91" s="2"/>
      <c r="P91" s="2"/>
    </row>
    <row r="92" spans="9:16">
      <c r="I92" s="2"/>
      <c r="J92" s="2"/>
      <c r="K92" s="2"/>
      <c r="L92" s="2"/>
      <c r="M92" s="2"/>
      <c r="N92" s="2"/>
      <c r="O92" s="2"/>
      <c r="P92" s="2"/>
    </row>
    <row r="93" spans="9:16">
      <c r="I93" s="2"/>
      <c r="J93" s="2"/>
      <c r="K93" s="2"/>
      <c r="L93" s="2"/>
      <c r="M93" s="2"/>
      <c r="N93" s="2"/>
      <c r="O93" s="2"/>
      <c r="P93" s="2"/>
    </row>
    <row r="94" spans="9:16">
      <c r="I94" s="2"/>
      <c r="J94" s="2"/>
      <c r="K94" s="2"/>
      <c r="L94" s="2"/>
      <c r="M94" s="2"/>
      <c r="N94" s="2"/>
      <c r="O94" s="2"/>
      <c r="P94" s="2"/>
    </row>
    <row r="95" spans="9:16">
      <c r="I95" s="2"/>
      <c r="J95" s="2"/>
      <c r="K95" s="2"/>
      <c r="L95" s="2"/>
      <c r="M95" s="2"/>
      <c r="N95" s="2"/>
      <c r="O95" s="2"/>
      <c r="P95" s="2"/>
    </row>
    <row r="96" spans="9:16">
      <c r="I96" s="2"/>
      <c r="J96" s="2"/>
      <c r="K96" s="2"/>
      <c r="L96" s="2"/>
      <c r="M96" s="2"/>
      <c r="N96" s="2"/>
      <c r="O96" s="2"/>
      <c r="P96" s="2"/>
    </row>
    <row r="97" spans="9:16">
      <c r="I97" s="2"/>
      <c r="J97" s="2"/>
      <c r="K97" s="2"/>
      <c r="L97" s="2"/>
      <c r="M97" s="2"/>
      <c r="N97" s="2"/>
      <c r="O97" s="2"/>
      <c r="P97" s="2"/>
    </row>
    <row r="98" spans="9:16">
      <c r="I98" s="2"/>
      <c r="J98" s="2"/>
      <c r="K98" s="2"/>
      <c r="L98" s="2"/>
      <c r="M98" s="2"/>
      <c r="N98" s="2"/>
      <c r="O98" s="2"/>
      <c r="P98" s="2"/>
    </row>
    <row r="99" spans="9:16">
      <c r="I99" s="2"/>
      <c r="J99" s="2"/>
      <c r="K99" s="2"/>
      <c r="L99" s="2"/>
      <c r="M99" s="2"/>
      <c r="N99" s="2"/>
      <c r="O99" s="2"/>
      <c r="P99" s="2"/>
    </row>
    <row r="100" spans="9:16">
      <c r="I100" s="2"/>
      <c r="J100" s="2"/>
      <c r="K100" s="2"/>
      <c r="L100" s="2"/>
      <c r="M100" s="2"/>
      <c r="N100" s="2"/>
      <c r="O100" s="2"/>
      <c r="P100" s="2"/>
    </row>
    <row r="101" spans="9:16">
      <c r="I101" s="2"/>
      <c r="J101" s="2"/>
      <c r="K101" s="2"/>
      <c r="L101" s="2"/>
      <c r="M101" s="2"/>
      <c r="N101" s="2"/>
      <c r="O101" s="2"/>
      <c r="P101" s="2"/>
    </row>
    <row r="102" spans="9:16">
      <c r="I102" s="2"/>
      <c r="J102" s="2"/>
      <c r="K102" s="2"/>
      <c r="L102" s="2"/>
      <c r="M102" s="2"/>
      <c r="N102" s="2"/>
      <c r="O102" s="2"/>
      <c r="P102" s="2"/>
    </row>
    <row r="103" spans="9:16">
      <c r="I103" s="2"/>
      <c r="J103" s="2"/>
      <c r="K103" s="2"/>
      <c r="L103" s="2"/>
      <c r="M103" s="2"/>
      <c r="N103" s="2"/>
      <c r="O103" s="2"/>
      <c r="P103" s="2"/>
    </row>
    <row r="104" spans="9:16">
      <c r="I104" s="2"/>
      <c r="J104" s="2"/>
      <c r="K104" s="2"/>
      <c r="L104" s="2"/>
      <c r="M104" s="2"/>
      <c r="N104" s="2"/>
      <c r="O104" s="2"/>
      <c r="P104" s="2"/>
    </row>
    <row r="105" spans="9:16">
      <c r="I105" s="2"/>
      <c r="J105" s="2"/>
      <c r="K105" s="2"/>
      <c r="L105" s="2"/>
      <c r="M105" s="2"/>
      <c r="N105" s="2"/>
      <c r="O105" s="2"/>
      <c r="P105" s="2"/>
    </row>
    <row r="106" spans="9:16">
      <c r="I106" s="2"/>
      <c r="J106" s="2"/>
      <c r="K106" s="2"/>
      <c r="L106" s="2"/>
      <c r="M106" s="2"/>
      <c r="N106" s="2"/>
      <c r="O106" s="2"/>
      <c r="P106" s="2"/>
    </row>
    <row r="107" spans="9:16">
      <c r="I107" s="2"/>
      <c r="J107" s="2"/>
      <c r="K107" s="2"/>
      <c r="L107" s="2"/>
      <c r="M107" s="2"/>
      <c r="N107" s="2"/>
      <c r="O107" s="2"/>
      <c r="P107" s="2"/>
    </row>
    <row r="108" spans="9:16">
      <c r="I108" s="2"/>
      <c r="J108" s="2"/>
      <c r="K108" s="2"/>
      <c r="L108" s="2"/>
      <c r="M108" s="2"/>
      <c r="N108" s="2"/>
      <c r="O108" s="2"/>
      <c r="P108" s="2"/>
    </row>
    <row r="109" spans="9:16">
      <c r="I109" s="2"/>
      <c r="J109" s="2"/>
      <c r="K109" s="2"/>
      <c r="L109" s="2"/>
      <c r="M109" s="2"/>
      <c r="N109" s="2"/>
      <c r="O109" s="2"/>
      <c r="P109" s="2"/>
    </row>
    <row r="110" spans="9:16">
      <c r="I110" s="2"/>
      <c r="J110" s="2"/>
      <c r="K110" s="2"/>
      <c r="L110" s="2"/>
      <c r="M110" s="2"/>
      <c r="N110" s="2"/>
      <c r="O110" s="2"/>
      <c r="P110" s="2"/>
    </row>
    <row r="111" spans="9:16">
      <c r="I111" s="2"/>
      <c r="J111" s="2"/>
      <c r="K111" s="2"/>
      <c r="L111" s="2"/>
      <c r="M111" s="2"/>
      <c r="N111" s="2"/>
    </row>
    <row r="112" spans="9:16">
      <c r="I112" s="2"/>
      <c r="J112" s="2"/>
      <c r="K112" s="2"/>
      <c r="L112" s="2"/>
      <c r="M112" s="2"/>
      <c r="N112" s="2"/>
    </row>
    <row r="113" spans="9:14">
      <c r="I113" s="2"/>
      <c r="J113" s="2"/>
      <c r="K113" s="2"/>
      <c r="L113" s="2"/>
      <c r="M113" s="2"/>
      <c r="N113" s="2"/>
    </row>
    <row r="114" spans="9:14">
      <c r="I114" s="2"/>
      <c r="J114" s="2"/>
      <c r="K114" s="2"/>
      <c r="L114" s="2"/>
      <c r="M114" s="2"/>
      <c r="N114" s="2"/>
    </row>
    <row r="115" spans="9:14">
      <c r="I115" s="2"/>
      <c r="J115" s="2"/>
      <c r="K115" s="2"/>
      <c r="L115" s="2"/>
      <c r="M115" s="2"/>
      <c r="N115" s="2"/>
    </row>
    <row r="116" spans="9:14">
      <c r="I116" s="2"/>
      <c r="J116" s="2"/>
      <c r="K116" s="2"/>
      <c r="L116" s="2"/>
      <c r="M116" s="2"/>
      <c r="N116" s="2"/>
    </row>
    <row r="117" spans="9:14">
      <c r="I117" s="2"/>
      <c r="J117" s="2"/>
      <c r="K117" s="2"/>
      <c r="L117" s="2"/>
      <c r="M117" s="2"/>
      <c r="N117" s="2"/>
    </row>
    <row r="118" spans="9:14">
      <c r="I118" s="2"/>
      <c r="J118" s="2"/>
      <c r="K118" s="2"/>
      <c r="L118" s="2"/>
      <c r="M118" s="2"/>
      <c r="N118" s="2"/>
    </row>
    <row r="158" spans="6:10">
      <c r="G158" s="2"/>
      <c r="H158" s="2"/>
      <c r="I158" s="2"/>
      <c r="J158" s="2" t="s">
        <v>1</v>
      </c>
    </row>
    <row r="159" spans="6:10">
      <c r="F159" s="1" t="s">
        <v>4</v>
      </c>
      <c r="G159" s="2"/>
      <c r="H159" s="2"/>
      <c r="I159" s="2" t="s">
        <v>2</v>
      </c>
      <c r="J159" s="2" t="s">
        <v>0</v>
      </c>
    </row>
    <row r="160" spans="6:10">
      <c r="F160" s="1">
        <v>130</v>
      </c>
      <c r="I160" s="1">
        <v>1.4999999999999999E-2</v>
      </c>
      <c r="J160" s="1" t="s">
        <v>5</v>
      </c>
    </row>
    <row r="161" spans="6:10">
      <c r="F161" s="1">
        <v>400</v>
      </c>
      <c r="I161" s="1">
        <v>4.1000000000000002E-2</v>
      </c>
      <c r="J161" s="1" t="s">
        <v>6</v>
      </c>
    </row>
    <row r="162" spans="6:10">
      <c r="F162" s="1">
        <v>800</v>
      </c>
      <c r="I162" s="1">
        <v>8.5999999999999993E-2</v>
      </c>
      <c r="J162" s="1" t="s">
        <v>7</v>
      </c>
    </row>
    <row r="165" spans="6:10">
      <c r="G165" s="2"/>
      <c r="H165" s="2"/>
      <c r="I165" s="2"/>
      <c r="J165" s="2" t="s">
        <v>1</v>
      </c>
    </row>
    <row r="166" spans="6:10">
      <c r="F166" s="1" t="s">
        <v>4</v>
      </c>
      <c r="G166" s="2"/>
      <c r="H166" s="2"/>
      <c r="I166" s="2" t="s">
        <v>2</v>
      </c>
      <c r="J166" s="2" t="s">
        <v>0</v>
      </c>
    </row>
    <row r="167" spans="6:10">
      <c r="F167" s="1">
        <v>270</v>
      </c>
      <c r="I167" s="1">
        <v>1.4999999999999999E-2</v>
      </c>
      <c r="J167" s="1" t="s">
        <v>8</v>
      </c>
    </row>
    <row r="168" spans="6:10">
      <c r="F168" s="1">
        <v>950</v>
      </c>
      <c r="I168" s="1">
        <v>4.1000000000000002E-2</v>
      </c>
      <c r="J168" s="1" t="s">
        <v>9</v>
      </c>
    </row>
    <row r="169" spans="6:10">
      <c r="F169" s="1">
        <v>2000</v>
      </c>
      <c r="I169" s="1">
        <v>8.5999999999999993E-2</v>
      </c>
      <c r="J169" s="1" t="s">
        <v>10</v>
      </c>
    </row>
    <row r="173" spans="6:10">
      <c r="F173" s="1" t="s">
        <v>18</v>
      </c>
    </row>
    <row r="174" spans="6:10">
      <c r="F174" s="1" t="s">
        <v>19</v>
      </c>
    </row>
  </sheetData>
  <sortState ref="A23:C30">
    <sortCondition descending="1" ref="A23"/>
  </sortState>
  <dataValidations count="1">
    <dataValidation type="list" allowBlank="1" showInputMessage="1" showErrorMessage="1" sqref="B13:C13">
      <formula1>Вперед</formula1>
    </dataValidation>
  </dataValidations>
  <pageMargins left="0.7" right="0.7" top="0.75" bottom="0.75" header="0.3" footer="0.3"/>
  <pageSetup paperSize="9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 (2)</vt:lpstr>
      <vt:lpstr>Вперед</vt:lpstr>
      <vt:lpstr>все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2016-04-21T08:42:02Z</dcterms:modified>
</cp:coreProperties>
</file>