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5480" windowHeight="9105" activeTab="0"/>
  </bookViews>
  <sheets>
    <sheet name="Расчет " sheetId="1" r:id="rId1"/>
    <sheet name="Кв.№ 1" sheetId="2" r:id="rId2"/>
    <sheet name="Кв.№ 2" sheetId="3" r:id="rId3"/>
    <sheet name="Кв.№ 3" sheetId="4" r:id="rId4"/>
    <sheet name="И т.д." sheetId="5" r:id="rId5"/>
    <sheet name="дата" sheetId="6" r:id="rId6"/>
  </sheets>
  <definedNames>
    <definedName name="месяц">'дата'!$A$1:$A$12</definedName>
  </definedNames>
  <calcPr fullCalcOnLoad="1"/>
</workbook>
</file>

<file path=xl/sharedStrings.xml><?xml version="1.0" encoding="utf-8"?>
<sst xmlns="http://schemas.openxmlformats.org/spreadsheetml/2006/main" count="190" uniqueCount="76">
  <si>
    <t>месяц</t>
  </si>
  <si>
    <t>АПРЕЛЬ</t>
  </si>
  <si>
    <t>№ квартиры</t>
  </si>
  <si>
    <t>ФИО</t>
  </si>
  <si>
    <t>Площадь</t>
  </si>
  <si>
    <t>Этаж</t>
  </si>
  <si>
    <t>Кол-во прожив</t>
  </si>
  <si>
    <t>Вода</t>
  </si>
  <si>
    <t>Стоимость</t>
  </si>
  <si>
    <t>Эл-во</t>
  </si>
  <si>
    <t>Стоимость электричества</t>
  </si>
  <si>
    <t>Лифт</t>
  </si>
  <si>
    <t>АХР</t>
  </si>
  <si>
    <t>Налог</t>
  </si>
  <si>
    <t>Отопление</t>
  </si>
  <si>
    <t>Итого</t>
  </si>
  <si>
    <t>Долг</t>
  </si>
  <si>
    <t>Пеня</t>
  </si>
  <si>
    <t>Соц. Помощь</t>
  </si>
  <si>
    <t>Всего</t>
  </si>
  <si>
    <t>м2</t>
  </si>
  <si>
    <t>чел</t>
  </si>
  <si>
    <t>м3</t>
  </si>
  <si>
    <t>руб.</t>
  </si>
  <si>
    <t>кВт</t>
  </si>
  <si>
    <t>руб</t>
  </si>
  <si>
    <t>кв.</t>
  </si>
  <si>
    <t>Петров А.В.</t>
  </si>
  <si>
    <t>Сидоров Ф.Ф.</t>
  </si>
  <si>
    <t>Иванов П.П.</t>
  </si>
  <si>
    <t>Здравствуйте.Помогите пожалуйста облегчить работу с платёжками по квартплате.Как сделать что бы при нажатии в столбце А на номер квартиры открывался бы соответствующий ей лист с платёжкой ?И если можно то противоположный вопрос-как при выборе месяца в С1 в ячейке G1 отображался бы его порядковый номер ( я написала его вручную) ?Заранее благодарю !</t>
  </si>
  <si>
    <t>ИЗВЕЩЕНИЕ</t>
  </si>
  <si>
    <r>
      <t xml:space="preserve">Получатель платежа </t>
    </r>
    <r>
      <rPr>
        <b/>
        <sz val="10"/>
        <color indexed="8"/>
        <rFont val="Courier New"/>
        <family val="3"/>
      </rPr>
      <t>ЖСК999</t>
    </r>
  </si>
  <si>
    <t>о размере платы за жилищно-коммунальные услуги</t>
  </si>
  <si>
    <r>
      <t xml:space="preserve">Банк получателя </t>
    </r>
    <r>
      <rPr>
        <b/>
        <sz val="10"/>
        <color indexed="8"/>
        <rFont val="Courier New"/>
        <family val="3"/>
      </rPr>
      <t xml:space="preserve"> Сбербанк ф-л 100</t>
    </r>
  </si>
  <si>
    <r>
      <t xml:space="preserve">Код банка </t>
    </r>
    <r>
      <rPr>
        <b/>
        <sz val="10"/>
        <color indexed="8"/>
        <rFont val="Courier New"/>
        <family val="3"/>
      </rPr>
      <t>1122233</t>
    </r>
  </si>
  <si>
    <r>
      <t xml:space="preserve">Счет по-ля  </t>
    </r>
    <r>
      <rPr>
        <b/>
        <sz val="10"/>
        <color indexed="8"/>
        <rFont val="Courier New"/>
        <family val="3"/>
      </rPr>
      <t>1234567891</t>
    </r>
    <r>
      <rPr>
        <sz val="10"/>
        <color indexed="8"/>
        <rFont val="Courier New"/>
        <family val="3"/>
      </rPr>
      <t>0</t>
    </r>
  </si>
  <si>
    <t>УНП 200100300</t>
  </si>
  <si>
    <t>Плательщик</t>
  </si>
  <si>
    <t xml:space="preserve">Лицевой счет </t>
  </si>
  <si>
    <t xml:space="preserve">Место нахождения плательщика </t>
  </si>
  <si>
    <r>
      <t xml:space="preserve">Количество (проживающих)  </t>
    </r>
    <r>
      <rPr>
        <b/>
        <sz val="10"/>
        <color indexed="8"/>
        <rFont val="Courier New"/>
        <family val="3"/>
      </rPr>
      <t xml:space="preserve"> 1</t>
    </r>
  </si>
  <si>
    <t xml:space="preserve">Площадь жилого помещения (общая/жилая) </t>
  </si>
  <si>
    <t xml:space="preserve">Штрих-код оплаты </t>
  </si>
  <si>
    <t>№</t>
  </si>
  <si>
    <t>Виды жилищно-коммунальных услуг</t>
  </si>
  <si>
    <t>Единица измерения</t>
  </si>
  <si>
    <t>Коли-</t>
  </si>
  <si>
    <t>Тариф (рублей)</t>
  </si>
  <si>
    <t>Начислено (рублей)</t>
  </si>
  <si>
    <t>Сумма социальной льготы (рублей)</t>
  </si>
  <si>
    <t>Сумма перерасчета (рублей)</t>
  </si>
  <si>
    <t>Итого сумма (рублей)</t>
  </si>
  <si>
    <t>п/п</t>
  </si>
  <si>
    <t>чество</t>
  </si>
  <si>
    <t>…</t>
  </si>
  <si>
    <t xml:space="preserve">Итого начислено за жилищно-коммунальные услуги </t>
  </si>
  <si>
    <t>Переходящий остаток (задолженность)</t>
  </si>
  <si>
    <t>Пеня на (дата)</t>
  </si>
  <si>
    <t>Сумма земельного налога*</t>
  </si>
  <si>
    <t>Сумма адресной социальной помощи</t>
  </si>
  <si>
    <t xml:space="preserve">Всего к оплате на (дата) </t>
  </si>
  <si>
    <t>Показания индивидуальных приборов учета на конец (предыдущего/отчетного) месяца</t>
  </si>
  <si>
    <t>Телефон для справок</t>
  </si>
  <si>
    <t>ДОПОЛНИТЕЛЬНАЯ ИНФОРМАЦИЯ**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</si>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</sst>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</numFmts>
  <fonts count="26">
    <font>
      <sz val="11"/>
      <color indexed="8"/>
      <name val="Calibri"/>
      <family val="0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4" fillId="7" borderId="1">
      <alignment/>
      <protection/>
    </xf>
    <xf numFmtId="0" fontId="5" fillId="20" borderId="2">
      <alignment/>
      <protection/>
    </xf>
    <xf numFmtId="0" fontId="6" fillId="20" borderId="1">
      <alignment/>
      <protection/>
    </xf>
    <xf numFmtId="0" fontId="24" fillId="0" borderId="0" applyNumberFormat="0" applyFill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7" fillId="0" borderId="3">
      <alignment/>
      <protection/>
    </xf>
    <xf numFmtId="0" fontId="8" fillId="0" borderId="4">
      <alignment/>
      <protection/>
    </xf>
    <xf numFmtId="0" fontId="9" fillId="0" borderId="5">
      <alignment/>
      <protection/>
    </xf>
    <xf numFmtId="0" fontId="9" fillId="0" borderId="0">
      <alignment/>
      <protection/>
    </xf>
    <xf numFmtId="0" fontId="10" fillId="0" borderId="6">
      <alignment/>
      <protection/>
    </xf>
    <xf numFmtId="0" fontId="11" fillId="21" borderId="7">
      <alignment/>
      <protection/>
    </xf>
    <xf numFmtId="0" fontId="12" fillId="0" borderId="0">
      <alignment/>
      <protection/>
    </xf>
    <xf numFmtId="0" fontId="13" fillId="22" borderId="0">
      <alignment/>
      <protection/>
    </xf>
    <xf numFmtId="0" fontId="25" fillId="0" borderId="0" applyNumberFormat="0" applyFill="0" applyBorder="0" applyAlignment="0" applyProtection="0"/>
    <xf numFmtId="0" fontId="14" fillId="3" borderId="0">
      <alignment/>
      <protection/>
    </xf>
    <xf numFmtId="0" fontId="15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16" fillId="0" borderId="9">
      <alignment/>
      <protection/>
    </xf>
    <xf numFmtId="0" fontId="17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18" fillId="4" borderId="0">
      <alignment/>
      <protection/>
    </xf>
  </cellStyleXfs>
  <cellXfs count="91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4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vertical="top"/>
    </xf>
    <xf numFmtId="0" fontId="2" fillId="24" borderId="10" xfId="0" applyFont="1" applyFill="1" applyBorder="1" applyAlignment="1">
      <alignment vertical="top"/>
    </xf>
    <xf numFmtId="0" fontId="2" fillId="24" borderId="14" xfId="0" applyFont="1" applyFill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24" borderId="17" xfId="0" applyFont="1" applyFill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24" borderId="20" xfId="0" applyFont="1" applyFill="1" applyBorder="1" applyAlignment="1">
      <alignment vertical="top"/>
    </xf>
    <xf numFmtId="0" fontId="0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21" xfId="0" applyFont="1" applyFill="1" applyBorder="1" applyAlignment="1">
      <alignment vertical="top"/>
    </xf>
    <xf numFmtId="0" fontId="0" fillId="0" borderId="22" xfId="0" applyFont="1" applyBorder="1" applyAlignment="1">
      <alignment wrapText="1"/>
    </xf>
    <xf numFmtId="0" fontId="0" fillId="25" borderId="22" xfId="0" applyFont="1" applyFill="1" applyBorder="1" applyAlignment="1">
      <alignment/>
    </xf>
    <xf numFmtId="0" fontId="0" fillId="25" borderId="22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11" xfId="0" applyFont="1" applyFill="1" applyBorder="1" applyAlignment="1">
      <alignment/>
    </xf>
    <xf numFmtId="0" fontId="0" fillId="25" borderId="12" xfId="0" applyFont="1" applyFill="1" applyBorder="1" applyAlignment="1">
      <alignment horizontal="center"/>
    </xf>
    <xf numFmtId="0" fontId="0" fillId="25" borderId="25" xfId="0" applyFont="1" applyFill="1" applyBorder="1" applyAlignment="1">
      <alignment/>
    </xf>
    <xf numFmtId="0" fontId="0" fillId="25" borderId="26" xfId="0" applyFont="1" applyFill="1" applyBorder="1" applyAlignment="1">
      <alignment horizontal="center"/>
    </xf>
    <xf numFmtId="0" fontId="0" fillId="25" borderId="25" xfId="0" applyFont="1" applyFill="1" applyBorder="1" applyAlignment="1">
      <alignment horizontal="center"/>
    </xf>
    <xf numFmtId="0" fontId="0" fillId="25" borderId="12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25" borderId="11" xfId="0" applyFont="1" applyFill="1" applyBorder="1" applyAlignment="1">
      <alignment wrapText="1"/>
    </xf>
    <xf numFmtId="0" fontId="19" fillId="0" borderId="28" xfId="0" applyFont="1" applyBorder="1" applyAlignment="1">
      <alignment horizontal="center" vertical="center"/>
    </xf>
    <xf numFmtId="0" fontId="20" fillId="25" borderId="29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25" borderId="32" xfId="0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0" fontId="0" fillId="25" borderId="11" xfId="0" applyFont="1" applyFill="1" applyBorder="1" applyAlignment="1">
      <alignment horizontal="center" wrapText="1"/>
    </xf>
    <xf numFmtId="0" fontId="0" fillId="25" borderId="12" xfId="0" applyFont="1" applyFill="1" applyBorder="1" applyAlignment="1">
      <alignment horizontal="center" wrapText="1"/>
    </xf>
    <xf numFmtId="0" fontId="0" fillId="25" borderId="22" xfId="0" applyFont="1" applyFill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36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" fillId="24" borderId="19" xfId="0" applyFont="1" applyFill="1" applyBorder="1" applyAlignment="1">
      <alignment vertical="top" wrapText="1"/>
    </xf>
    <xf numFmtId="0" fontId="1" fillId="24" borderId="21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4" fillId="0" borderId="0" xfId="42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5"/>
  <sheetViews>
    <sheetView tabSelected="1" zoomScalePageLayoutView="0" workbookViewId="0" topLeftCell="A1">
      <selection activeCell="A5" sqref="A5"/>
    </sheetView>
  </sheetViews>
  <sheetFormatPr defaultColWidth="9.00390625" defaultRowHeight="15"/>
  <cols>
    <col min="1" max="1" width="7.00390625" style="0" customWidth="1"/>
    <col min="2" max="2" width="14.7109375" style="0" customWidth="1"/>
    <col min="3" max="3" width="7.00390625" style="0" customWidth="1"/>
    <col min="4" max="6" width="4.7109375" style="0" customWidth="1"/>
    <col min="7" max="7" width="7.00390625" style="0" customWidth="1"/>
    <col min="8" max="8" width="4.7109375" style="0" customWidth="1"/>
    <col min="9" max="10" width="7.00390625" style="0" customWidth="1"/>
    <col min="11" max="11" width="7.421875" style="0" customWidth="1"/>
    <col min="12" max="17" width="7.00390625" style="0" customWidth="1"/>
    <col min="18" max="18" width="7.421875" style="0" customWidth="1"/>
  </cols>
  <sheetData>
    <row r="1" spans="1:18" ht="27.75" customHeight="1">
      <c r="A1" s="32"/>
      <c r="B1" s="46" t="s">
        <v>0</v>
      </c>
      <c r="C1" s="51" t="s">
        <v>1</v>
      </c>
      <c r="D1" s="52"/>
      <c r="E1" s="51"/>
      <c r="F1" s="53"/>
      <c r="G1" s="49">
        <f>MONTH(C1&amp;0)</f>
        <v>4</v>
      </c>
      <c r="H1" s="50"/>
      <c r="I1" s="44"/>
      <c r="J1" s="36"/>
      <c r="K1" s="33"/>
      <c r="L1" s="43"/>
      <c r="M1" s="45"/>
      <c r="N1" s="43"/>
      <c r="O1" s="43"/>
      <c r="P1" s="43"/>
      <c r="Q1" s="42"/>
      <c r="R1" s="43"/>
    </row>
    <row r="2" spans="1:18" ht="30">
      <c r="A2" s="57" t="s">
        <v>2</v>
      </c>
      <c r="B2" s="60" t="s">
        <v>3</v>
      </c>
      <c r="C2" s="29" t="s">
        <v>4</v>
      </c>
      <c r="D2" s="23" t="s">
        <v>5</v>
      </c>
      <c r="E2" s="63" t="s">
        <v>6</v>
      </c>
      <c r="F2" s="54" t="s">
        <v>7</v>
      </c>
      <c r="G2" s="55" t="s">
        <v>8</v>
      </c>
      <c r="H2" s="54" t="s">
        <v>9</v>
      </c>
      <c r="I2" s="56" t="s">
        <v>10</v>
      </c>
      <c r="J2" s="30" t="s">
        <v>11</v>
      </c>
      <c r="K2" s="31" t="s">
        <v>12</v>
      </c>
      <c r="L2" s="23" t="s">
        <v>13</v>
      </c>
      <c r="M2" s="66" t="s">
        <v>14</v>
      </c>
      <c r="N2" s="23" t="s">
        <v>15</v>
      </c>
      <c r="O2" s="23" t="s">
        <v>16</v>
      </c>
      <c r="P2" s="23" t="s">
        <v>17</v>
      </c>
      <c r="Q2" s="63" t="s">
        <v>18</v>
      </c>
      <c r="R2" s="23" t="s">
        <v>19</v>
      </c>
    </row>
    <row r="3" spans="1:18" ht="15">
      <c r="A3" s="58"/>
      <c r="B3" s="61"/>
      <c r="C3" s="33" t="s">
        <v>20</v>
      </c>
      <c r="D3" s="33"/>
      <c r="E3" s="64" t="s">
        <v>21</v>
      </c>
      <c r="F3" s="34" t="s">
        <v>22</v>
      </c>
      <c r="G3" s="35" t="s">
        <v>23</v>
      </c>
      <c r="H3" s="34" t="s">
        <v>24</v>
      </c>
      <c r="I3" s="35" t="s">
        <v>25</v>
      </c>
      <c r="J3" s="33" t="s">
        <v>25</v>
      </c>
      <c r="K3" s="33" t="s">
        <v>26</v>
      </c>
      <c r="L3" s="33" t="s">
        <v>26</v>
      </c>
      <c r="M3" s="64" t="s">
        <v>20</v>
      </c>
      <c r="N3" s="33"/>
      <c r="O3" s="33"/>
      <c r="P3" s="33"/>
      <c r="Q3" s="64"/>
      <c r="R3" s="36"/>
    </row>
    <row r="4" spans="1:18" ht="15">
      <c r="A4" s="59"/>
      <c r="B4" s="62"/>
      <c r="C4" s="37"/>
      <c r="D4" s="37"/>
      <c r="E4" s="65"/>
      <c r="F4" s="38"/>
      <c r="G4" s="39">
        <v>3500</v>
      </c>
      <c r="H4" s="40"/>
      <c r="I4" s="39">
        <v>173</v>
      </c>
      <c r="J4" s="37">
        <v>4500</v>
      </c>
      <c r="K4" s="37">
        <v>17000</v>
      </c>
      <c r="L4" s="37">
        <v>2500</v>
      </c>
      <c r="M4" s="65">
        <v>0</v>
      </c>
      <c r="N4" s="37"/>
      <c r="O4" s="37"/>
      <c r="P4" s="37"/>
      <c r="Q4" s="65"/>
      <c r="R4" s="41"/>
    </row>
    <row r="5" spans="1:18" ht="15">
      <c r="A5" s="90">
        <f ca="1">HYPERLINK("["&amp;SUBSTITUTE(LEFTB(CELL("имяфайла",A1),SEARCH("]",CELL("имяфайла",A1))),"[",)&amp;"'Кв.№ "&amp;ROW(A1)&amp;"'!A1",ROW(A1))</f>
        <v>1</v>
      </c>
      <c r="B5" s="89" t="s">
        <v>27</v>
      </c>
      <c r="C5">
        <v>55</v>
      </c>
      <c r="D5">
        <v>3</v>
      </c>
      <c r="E5">
        <v>2</v>
      </c>
      <c r="F5">
        <v>10</v>
      </c>
      <c r="G5">
        <f>F5*3500</f>
        <v>35000</v>
      </c>
      <c r="H5">
        <v>200</v>
      </c>
      <c r="I5">
        <f>H5*173</f>
        <v>34600</v>
      </c>
      <c r="J5">
        <f>E5*4500</f>
        <v>9000</v>
      </c>
      <c r="K5" s="1">
        <v>17000</v>
      </c>
      <c r="L5" s="1">
        <v>2500</v>
      </c>
      <c r="M5" s="1">
        <f>C5*M4</f>
        <v>0</v>
      </c>
      <c r="N5">
        <f>G5+I5+K5+L5+J5</f>
        <v>98100</v>
      </c>
      <c r="O5" s="1">
        <v>1200</v>
      </c>
      <c r="P5" s="1">
        <v>0</v>
      </c>
      <c r="Q5" s="1">
        <v>5000</v>
      </c>
      <c r="R5">
        <f>N5+O5-Q5</f>
        <v>94300</v>
      </c>
    </row>
    <row r="6" spans="1:18" ht="15">
      <c r="A6" s="90">
        <f ca="1">HYPERLINK("["&amp;SUBSTITUTE(LEFTB(CELL("имяфайла",A2),SEARCH("]",CELL("имяфайла",A2))),"[",)&amp;"'Кв.№ "&amp;ROW(A2)&amp;"'!A1",ROW(A2))</f>
        <v>2</v>
      </c>
      <c r="B6" t="s">
        <v>28</v>
      </c>
      <c r="C6">
        <v>66</v>
      </c>
      <c r="D6">
        <v>1</v>
      </c>
      <c r="E6">
        <v>3</v>
      </c>
      <c r="F6">
        <v>12</v>
      </c>
      <c r="G6">
        <f>F6*3500</f>
        <v>42000</v>
      </c>
      <c r="H6">
        <v>150</v>
      </c>
      <c r="I6">
        <f>H6*173</f>
        <v>25950</v>
      </c>
      <c r="J6">
        <f>E6*4500</f>
        <v>13500</v>
      </c>
      <c r="K6" s="1">
        <v>17000</v>
      </c>
      <c r="L6" s="1">
        <v>2500</v>
      </c>
      <c r="M6" s="1">
        <f>C6*M5</f>
        <v>0</v>
      </c>
      <c r="N6">
        <f>G6+I6+K6+L6+J6</f>
        <v>100950</v>
      </c>
      <c r="O6" s="1">
        <v>0</v>
      </c>
      <c r="P6" s="1">
        <v>0</v>
      </c>
      <c r="Q6" s="1">
        <v>6000</v>
      </c>
      <c r="R6">
        <f>N6+O6-Q6</f>
        <v>94950</v>
      </c>
    </row>
    <row r="7" spans="1:18" ht="15">
      <c r="A7" s="90">
        <f ca="1">HYPERLINK("["&amp;SUBSTITUTE(LEFTB(CELL("имяфайла",A3),SEARCH("]",CELL("имяфайла",A3))),"[",)&amp;"'Кв.№ "&amp;ROW(A3)&amp;"'!A1",ROW(A3))</f>
        <v>3</v>
      </c>
      <c r="B7" t="s">
        <v>29</v>
      </c>
      <c r="C7">
        <v>77</v>
      </c>
      <c r="D7">
        <v>2</v>
      </c>
      <c r="E7">
        <v>4</v>
      </c>
      <c r="F7">
        <v>5</v>
      </c>
      <c r="G7">
        <f>F7*3500</f>
        <v>17500</v>
      </c>
      <c r="H7">
        <v>130</v>
      </c>
      <c r="I7">
        <f>H7*173</f>
        <v>22490</v>
      </c>
      <c r="J7">
        <f>E7*4500</f>
        <v>18000</v>
      </c>
      <c r="K7" s="1">
        <v>17000</v>
      </c>
      <c r="L7" s="1">
        <v>2500</v>
      </c>
      <c r="M7" s="1">
        <f>C7*M6</f>
        <v>0</v>
      </c>
      <c r="N7">
        <f>G7+I7+K7+L7+J7</f>
        <v>77490</v>
      </c>
      <c r="O7" s="1">
        <v>0</v>
      </c>
      <c r="P7" s="1">
        <v>100</v>
      </c>
      <c r="Q7" s="1">
        <v>5000</v>
      </c>
      <c r="R7">
        <f>N7+O7-Q7</f>
        <v>72490</v>
      </c>
    </row>
    <row r="8" ht="15">
      <c r="Q8" s="1"/>
    </row>
    <row r="9" ht="15">
      <c r="Q9" s="1"/>
    </row>
    <row r="10" spans="2:11" ht="15">
      <c r="B10" s="67" t="s">
        <v>30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2:11" ht="15"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2:11" ht="15"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2:11" ht="15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 ht="15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 ht="15">
      <c r="B15" s="67"/>
      <c r="C15" s="67"/>
      <c r="D15" s="67"/>
      <c r="E15" s="67"/>
      <c r="F15" s="67"/>
      <c r="G15" s="67"/>
      <c r="H15" s="67"/>
      <c r="I15" s="67"/>
      <c r="J15" s="67"/>
      <c r="K15" s="67"/>
    </row>
  </sheetData>
  <sheetProtection/>
  <mergeCells count="9">
    <mergeCell ref="M2:M4"/>
    <mergeCell ref="Q2:Q4"/>
    <mergeCell ref="B10:K15"/>
    <mergeCell ref="C1:F1"/>
    <mergeCell ref="F2:G2"/>
    <mergeCell ref="H2:I2"/>
    <mergeCell ref="A2:A4"/>
    <mergeCell ref="B2:B4"/>
    <mergeCell ref="E2:E4"/>
  </mergeCells>
  <dataValidations count="1">
    <dataValidation type="list" allowBlank="1" showInputMessage="1" showErrorMessage="1" sqref="C1:F1">
      <formula1>месяц</formula1>
    </dataValidation>
  </dataValidations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25"/>
  <sheetViews>
    <sheetView zoomScalePageLayoutView="0" workbookViewId="0" topLeftCell="A1">
      <selection activeCell="C5" sqref="C5"/>
    </sheetView>
  </sheetViews>
  <sheetFormatPr defaultColWidth="9.00390625" defaultRowHeight="15"/>
  <cols>
    <col min="1" max="1" width="9.00390625" style="0" customWidth="1"/>
    <col min="2" max="2" width="16.140625" style="0" customWidth="1"/>
  </cols>
  <sheetData>
    <row r="1" spans="1:9" ht="15">
      <c r="A1" s="68" t="s">
        <v>31</v>
      </c>
      <c r="B1" s="69"/>
      <c r="C1" s="70" t="s">
        <v>32</v>
      </c>
      <c r="D1" s="71"/>
      <c r="E1" s="71"/>
      <c r="F1" s="71"/>
      <c r="G1" s="71"/>
      <c r="H1" s="71"/>
      <c r="I1" s="72"/>
    </row>
    <row r="2" spans="1:9" ht="54" customHeight="1">
      <c r="A2" s="73" t="s">
        <v>33</v>
      </c>
      <c r="B2" s="74"/>
      <c r="C2" s="70" t="s">
        <v>34</v>
      </c>
      <c r="D2" s="71"/>
      <c r="E2" s="71"/>
      <c r="F2" s="71"/>
      <c r="G2" s="72"/>
      <c r="H2" s="70" t="s">
        <v>35</v>
      </c>
      <c r="I2" s="72"/>
    </row>
    <row r="3" spans="1:9" ht="15">
      <c r="A3" s="75"/>
      <c r="B3" s="76"/>
      <c r="C3" s="70" t="s">
        <v>36</v>
      </c>
      <c r="D3" s="71"/>
      <c r="E3" s="72"/>
      <c r="F3" s="70" t="s">
        <v>37</v>
      </c>
      <c r="G3" s="72"/>
      <c r="H3" s="77" t="e">
        <f>#REF!</f>
        <v>#REF!</v>
      </c>
      <c r="I3" s="78"/>
    </row>
    <row r="4" spans="1:9" ht="15">
      <c r="A4" s="75"/>
      <c r="B4" s="76"/>
      <c r="C4" s="79" t="s">
        <v>38</v>
      </c>
      <c r="D4" s="80"/>
      <c r="E4" s="80"/>
      <c r="F4" s="80"/>
      <c r="G4" s="81"/>
      <c r="H4" s="24" t="s">
        <v>39</v>
      </c>
      <c r="I4" s="25"/>
    </row>
    <row r="5" spans="1:9" ht="15">
      <c r="A5" s="75"/>
      <c r="B5" s="76"/>
      <c r="C5" s="12" t="str">
        <f>'Расчет '!B5</f>
        <v>Петров А.В.</v>
      </c>
      <c r="D5" s="13"/>
      <c r="E5" s="13"/>
      <c r="F5" s="13"/>
      <c r="G5" s="14"/>
      <c r="H5" s="27">
        <f>'Расчет '!A5</f>
        <v>1</v>
      </c>
      <c r="I5" s="26"/>
    </row>
    <row r="6" spans="1:9" ht="15">
      <c r="A6" s="75"/>
      <c r="B6" s="76"/>
      <c r="C6" s="70" t="s">
        <v>40</v>
      </c>
      <c r="D6" s="71"/>
      <c r="E6" s="71"/>
      <c r="F6" s="71"/>
      <c r="G6" s="71"/>
      <c r="H6" s="71"/>
      <c r="I6" s="72"/>
    </row>
    <row r="7" spans="1:9" ht="15">
      <c r="A7" s="75"/>
      <c r="B7" s="76"/>
      <c r="C7" s="15" t="s">
        <v>41</v>
      </c>
      <c r="D7" s="16"/>
      <c r="E7" s="16"/>
      <c r="F7" s="18">
        <f>'Расчет '!E5</f>
        <v>2</v>
      </c>
      <c r="G7" s="16"/>
      <c r="H7" s="16"/>
      <c r="I7" s="17"/>
    </row>
    <row r="8" spans="1:9" ht="15">
      <c r="A8" s="75"/>
      <c r="B8" s="76"/>
      <c r="C8" s="19" t="s">
        <v>42</v>
      </c>
      <c r="D8" s="20"/>
      <c r="E8" s="20"/>
      <c r="F8" s="20"/>
      <c r="G8" s="20"/>
      <c r="H8" s="22">
        <f>'Расчет '!C5</f>
        <v>55</v>
      </c>
      <c r="I8" s="21"/>
    </row>
    <row r="9" spans="1:9" ht="15">
      <c r="A9" s="82"/>
      <c r="B9" s="83"/>
      <c r="C9" s="70" t="s">
        <v>43</v>
      </c>
      <c r="D9" s="71"/>
      <c r="E9" s="71"/>
      <c r="F9" s="71"/>
      <c r="G9" s="71"/>
      <c r="H9" s="71"/>
      <c r="I9" s="72"/>
    </row>
    <row r="10" spans="1:9" ht="65.25" customHeight="1">
      <c r="A10" s="3" t="s">
        <v>44</v>
      </c>
      <c r="B10" s="84" t="s">
        <v>45</v>
      </c>
      <c r="C10" s="84" t="s">
        <v>46</v>
      </c>
      <c r="D10" s="5" t="s">
        <v>47</v>
      </c>
      <c r="E10" s="84" t="s">
        <v>48</v>
      </c>
      <c r="F10" s="84" t="s">
        <v>49</v>
      </c>
      <c r="G10" s="84" t="s">
        <v>50</v>
      </c>
      <c r="H10" s="84" t="s">
        <v>51</v>
      </c>
      <c r="I10" s="84" t="s">
        <v>52</v>
      </c>
    </row>
    <row r="11" spans="1:9" ht="15">
      <c r="A11" s="4" t="s">
        <v>53</v>
      </c>
      <c r="B11" s="85"/>
      <c r="C11" s="85"/>
      <c r="D11" s="6" t="s">
        <v>54</v>
      </c>
      <c r="E11" s="85"/>
      <c r="F11" s="85"/>
      <c r="G11" s="85"/>
      <c r="H11" s="85"/>
      <c r="I11" s="85"/>
    </row>
    <row r="12" spans="1:9" ht="15">
      <c r="A12" s="7">
        <v>1</v>
      </c>
      <c r="B12" s="11" t="str">
        <f>'Расчет '!F2</f>
        <v>Вода</v>
      </c>
      <c r="C12" s="11" t="s">
        <v>22</v>
      </c>
      <c r="D12" s="11">
        <f>'Расчет '!F5</f>
        <v>10</v>
      </c>
      <c r="E12" s="11">
        <f>'Расчет '!G4</f>
        <v>3500</v>
      </c>
      <c r="F12" s="11">
        <f>'Расчет '!G5</f>
        <v>35000</v>
      </c>
      <c r="G12" s="8">
        <v>0</v>
      </c>
      <c r="H12" s="8">
        <v>0</v>
      </c>
      <c r="I12" s="11">
        <f>F12</f>
        <v>35000</v>
      </c>
    </row>
    <row r="13" spans="1:9" ht="15">
      <c r="A13" s="9">
        <v>2</v>
      </c>
      <c r="B13" s="10" t="str">
        <f>'Расчет '!H2</f>
        <v>Эл-во</v>
      </c>
      <c r="C13" s="10" t="str">
        <f>'Расчет '!H3</f>
        <v>кВт</v>
      </c>
      <c r="D13" s="10">
        <f>'Расчет '!H5</f>
        <v>200</v>
      </c>
      <c r="E13" s="10">
        <f>'Расчет '!I4</f>
        <v>173</v>
      </c>
      <c r="F13" s="10">
        <f>'Расчет '!I5</f>
        <v>34600</v>
      </c>
      <c r="G13" s="2"/>
      <c r="H13" s="2"/>
      <c r="I13" s="11">
        <f>F13</f>
        <v>34600</v>
      </c>
    </row>
    <row r="14" spans="1:9" ht="15">
      <c r="A14" s="9">
        <v>3</v>
      </c>
      <c r="B14" s="10" t="str">
        <f>'Расчет '!J2</f>
        <v>Лифт</v>
      </c>
      <c r="C14" s="10" t="s">
        <v>21</v>
      </c>
      <c r="D14" s="10">
        <f>'Расчет '!E5</f>
        <v>2</v>
      </c>
      <c r="E14" s="10">
        <f>'Расчет '!J4</f>
        <v>4500</v>
      </c>
      <c r="F14" s="10">
        <f>'Расчет '!J5</f>
        <v>9000</v>
      </c>
      <c r="G14" s="2"/>
      <c r="H14" s="2"/>
      <c r="I14" s="11">
        <f>F14</f>
        <v>9000</v>
      </c>
    </row>
    <row r="15" spans="1:9" ht="15">
      <c r="A15" s="9">
        <v>4</v>
      </c>
      <c r="B15" s="10" t="str">
        <f>'Расчет '!K2</f>
        <v>АХР</v>
      </c>
      <c r="C15" s="10" t="str">
        <f>'Расчет '!K3</f>
        <v>кв.</v>
      </c>
      <c r="D15" s="2">
        <v>1</v>
      </c>
      <c r="E15" s="10">
        <f>'Расчет '!K4</f>
        <v>17000</v>
      </c>
      <c r="F15" s="10">
        <f>'Расчет '!K5</f>
        <v>17000</v>
      </c>
      <c r="G15" s="2"/>
      <c r="H15" s="2"/>
      <c r="I15" s="11">
        <f>F15</f>
        <v>17000</v>
      </c>
    </row>
    <row r="16" spans="1:9" ht="15">
      <c r="A16" s="9">
        <v>5</v>
      </c>
      <c r="B16" s="10" t="str">
        <f>'Расчет '!L2</f>
        <v>Налог</v>
      </c>
      <c r="C16" s="10" t="str">
        <f>'Расчет '!L3</f>
        <v>кв.</v>
      </c>
      <c r="D16" s="2">
        <v>1</v>
      </c>
      <c r="E16" s="10">
        <f>'Расчет '!L4</f>
        <v>2500</v>
      </c>
      <c r="F16" s="10">
        <f>'Расчет '!L5</f>
        <v>2500</v>
      </c>
      <c r="G16" s="2"/>
      <c r="H16" s="2"/>
      <c r="I16" s="11">
        <f>F16</f>
        <v>2500</v>
      </c>
    </row>
    <row r="17" spans="1:9" ht="15">
      <c r="A17" s="9" t="s">
        <v>55</v>
      </c>
      <c r="B17" s="2"/>
      <c r="C17" s="2"/>
      <c r="D17" s="2"/>
      <c r="E17" s="2"/>
      <c r="F17" s="2"/>
      <c r="G17" s="2"/>
      <c r="H17" s="2"/>
      <c r="I17" s="8"/>
    </row>
    <row r="18" spans="1:9" ht="15">
      <c r="A18" s="19" t="s">
        <v>56</v>
      </c>
      <c r="B18" s="20"/>
      <c r="C18" s="20"/>
      <c r="D18" s="20"/>
      <c r="E18" s="20"/>
      <c r="F18" s="20"/>
      <c r="G18" s="20"/>
      <c r="H18" s="20"/>
      <c r="I18" s="28">
        <f>'Расчет '!N5</f>
        <v>98100</v>
      </c>
    </row>
    <row r="19" spans="1:9" ht="15">
      <c r="A19" s="19" t="s">
        <v>57</v>
      </c>
      <c r="B19" s="20"/>
      <c r="C19" s="20"/>
      <c r="D19" s="20"/>
      <c r="E19" s="20"/>
      <c r="F19" s="20"/>
      <c r="G19" s="20"/>
      <c r="H19" s="20"/>
      <c r="I19" s="28">
        <f>'Расчет '!O5</f>
        <v>1200</v>
      </c>
    </row>
    <row r="20" spans="1:9" ht="15">
      <c r="A20" s="19" t="s">
        <v>58</v>
      </c>
      <c r="B20" s="20"/>
      <c r="C20" s="20"/>
      <c r="D20" s="20"/>
      <c r="E20" s="20"/>
      <c r="F20" s="20"/>
      <c r="G20" s="20"/>
      <c r="H20" s="20"/>
      <c r="I20" s="28">
        <f>'Расчет '!P5</f>
        <v>0</v>
      </c>
    </row>
    <row r="21" spans="1:9" ht="15">
      <c r="A21" s="19" t="s">
        <v>59</v>
      </c>
      <c r="B21" s="20"/>
      <c r="C21" s="20"/>
      <c r="D21" s="20"/>
      <c r="E21" s="20"/>
      <c r="F21" s="20"/>
      <c r="G21" s="20"/>
      <c r="H21" s="20"/>
      <c r="I21" s="28">
        <f>'Расчет '!L5</f>
        <v>2500</v>
      </c>
    </row>
    <row r="22" spans="1:9" ht="15">
      <c r="A22" s="19" t="s">
        <v>60</v>
      </c>
      <c r="B22" s="20"/>
      <c r="C22" s="20"/>
      <c r="D22" s="20"/>
      <c r="E22" s="20"/>
      <c r="F22" s="20"/>
      <c r="G22" s="20"/>
      <c r="H22" s="20"/>
      <c r="I22" s="28">
        <f>'Расчет '!Q5</f>
        <v>5000</v>
      </c>
    </row>
    <row r="23" spans="1:9" ht="15">
      <c r="A23" s="19" t="s">
        <v>61</v>
      </c>
      <c r="B23" s="20"/>
      <c r="C23" s="20"/>
      <c r="D23" s="20"/>
      <c r="E23" s="20"/>
      <c r="F23" s="20"/>
      <c r="G23" s="20"/>
      <c r="H23" s="20"/>
      <c r="I23" s="28">
        <f>'Расчет '!R5</f>
        <v>94300</v>
      </c>
    </row>
    <row r="24" spans="1:9" ht="27" customHeight="1">
      <c r="A24" s="70" t="s">
        <v>62</v>
      </c>
      <c r="B24" s="71"/>
      <c r="C24" s="71"/>
      <c r="D24" s="71"/>
      <c r="E24" s="71"/>
      <c r="F24" s="71"/>
      <c r="G24" s="72"/>
      <c r="H24" s="70" t="s">
        <v>63</v>
      </c>
      <c r="I24" s="72"/>
    </row>
    <row r="25" spans="1:9" ht="15">
      <c r="A25" s="86" t="s">
        <v>64</v>
      </c>
      <c r="B25" s="87"/>
      <c r="C25" s="87"/>
      <c r="D25" s="87"/>
      <c r="E25" s="87"/>
      <c r="F25" s="87"/>
      <c r="G25" s="87"/>
      <c r="H25" s="87"/>
      <c r="I25" s="88"/>
    </row>
  </sheetData>
  <sheetProtection/>
  <mergeCells count="28">
    <mergeCell ref="A24:G24"/>
    <mergeCell ref="H24:I24"/>
    <mergeCell ref="A25:I25"/>
    <mergeCell ref="A8:B8"/>
    <mergeCell ref="A9:B9"/>
    <mergeCell ref="C9:I9"/>
    <mergeCell ref="B10:B11"/>
    <mergeCell ref="C10:C11"/>
    <mergeCell ref="E10:E11"/>
    <mergeCell ref="F10:F11"/>
    <mergeCell ref="G10:G11"/>
    <mergeCell ref="H10:H11"/>
    <mergeCell ref="I10:I11"/>
    <mergeCell ref="A4:B4"/>
    <mergeCell ref="C4:G4"/>
    <mergeCell ref="A5:B5"/>
    <mergeCell ref="A6:B6"/>
    <mergeCell ref="C6:I6"/>
    <mergeCell ref="A7:B7"/>
    <mergeCell ref="A1:B1"/>
    <mergeCell ref="C1:I1"/>
    <mergeCell ref="A2:B2"/>
    <mergeCell ref="C2:G2"/>
    <mergeCell ref="H2:I2"/>
    <mergeCell ref="A3:B3"/>
    <mergeCell ref="C3:E3"/>
    <mergeCell ref="F3:G3"/>
    <mergeCell ref="H3:I3"/>
  </mergeCells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5"/>
  <sheetViews>
    <sheetView zoomScalePageLayoutView="0" workbookViewId="0" topLeftCell="A1">
      <selection activeCell="A1" sqref="A1:B1"/>
    </sheetView>
  </sheetViews>
  <sheetFormatPr defaultColWidth="9.00390625" defaultRowHeight="15"/>
  <cols>
    <col min="1" max="1" width="9.00390625" style="0" customWidth="1"/>
    <col min="2" max="2" width="16.140625" style="0" customWidth="1"/>
  </cols>
  <sheetData>
    <row r="1" spans="1:9" ht="15">
      <c r="A1" s="68" t="s">
        <v>31</v>
      </c>
      <c r="B1" s="69"/>
      <c r="C1" s="70" t="s">
        <v>32</v>
      </c>
      <c r="D1" s="71"/>
      <c r="E1" s="71"/>
      <c r="F1" s="71"/>
      <c r="G1" s="71"/>
      <c r="H1" s="71"/>
      <c r="I1" s="72"/>
    </row>
    <row r="2" spans="1:9" ht="54" customHeight="1">
      <c r="A2" s="73" t="s">
        <v>33</v>
      </c>
      <c r="B2" s="74"/>
      <c r="C2" s="70" t="s">
        <v>34</v>
      </c>
      <c r="D2" s="71"/>
      <c r="E2" s="71"/>
      <c r="F2" s="71"/>
      <c r="G2" s="72"/>
      <c r="H2" s="70" t="s">
        <v>35</v>
      </c>
      <c r="I2" s="72"/>
    </row>
    <row r="3" spans="1:9" ht="15">
      <c r="A3" s="75"/>
      <c r="B3" s="76"/>
      <c r="C3" s="70" t="s">
        <v>36</v>
      </c>
      <c r="D3" s="71"/>
      <c r="E3" s="72"/>
      <c r="F3" s="70" t="s">
        <v>37</v>
      </c>
      <c r="G3" s="72"/>
      <c r="H3" s="77"/>
      <c r="I3" s="78"/>
    </row>
    <row r="4" spans="1:9" ht="15">
      <c r="A4" s="75"/>
      <c r="B4" s="76"/>
      <c r="C4" s="79" t="s">
        <v>38</v>
      </c>
      <c r="D4" s="80"/>
      <c r="E4" s="80"/>
      <c r="F4" s="80"/>
      <c r="G4" s="81"/>
      <c r="H4" s="24" t="s">
        <v>39</v>
      </c>
      <c r="I4" s="25"/>
    </row>
    <row r="5" spans="1:9" ht="15">
      <c r="A5" s="75"/>
      <c r="B5" s="76"/>
      <c r="C5" s="12" t="str">
        <f>'Расчет '!B6</f>
        <v>Сидоров Ф.Ф.</v>
      </c>
      <c r="D5" s="13"/>
      <c r="E5" s="13"/>
      <c r="F5" s="13"/>
      <c r="G5" s="14"/>
      <c r="H5" s="27">
        <f>'Расчет '!A5</f>
        <v>1</v>
      </c>
      <c r="I5" s="26"/>
    </row>
    <row r="6" spans="1:9" ht="15">
      <c r="A6" s="75"/>
      <c r="B6" s="76"/>
      <c r="C6" s="70" t="s">
        <v>40</v>
      </c>
      <c r="D6" s="71"/>
      <c r="E6" s="71"/>
      <c r="F6" s="71"/>
      <c r="G6" s="71"/>
      <c r="H6" s="71"/>
      <c r="I6" s="72"/>
    </row>
    <row r="7" spans="1:9" ht="15">
      <c r="A7" s="75"/>
      <c r="B7" s="76"/>
      <c r="C7" s="15" t="s">
        <v>41</v>
      </c>
      <c r="D7" s="16"/>
      <c r="E7" s="16"/>
      <c r="F7" s="18">
        <f>'Расчет '!E6</f>
        <v>3</v>
      </c>
      <c r="G7" s="16"/>
      <c r="H7" s="16"/>
      <c r="I7" s="17"/>
    </row>
    <row r="8" spans="1:9" ht="15">
      <c r="A8" s="75"/>
      <c r="B8" s="76"/>
      <c r="C8" s="19" t="s">
        <v>42</v>
      </c>
      <c r="D8" s="20"/>
      <c r="E8" s="20"/>
      <c r="F8" s="20"/>
      <c r="G8" s="20"/>
      <c r="H8" s="22">
        <f>'Расчет '!C6</f>
        <v>66</v>
      </c>
      <c r="I8" s="21"/>
    </row>
    <row r="9" spans="1:9" ht="15">
      <c r="A9" s="82"/>
      <c r="B9" s="83"/>
      <c r="C9" s="70" t="s">
        <v>43</v>
      </c>
      <c r="D9" s="71"/>
      <c r="E9" s="71"/>
      <c r="F9" s="71"/>
      <c r="G9" s="71"/>
      <c r="H9" s="71"/>
      <c r="I9" s="72"/>
    </row>
    <row r="10" spans="1:9" ht="65.25" customHeight="1">
      <c r="A10" s="3" t="s">
        <v>44</v>
      </c>
      <c r="B10" s="84" t="s">
        <v>45</v>
      </c>
      <c r="C10" s="84" t="s">
        <v>46</v>
      </c>
      <c r="D10" s="5" t="s">
        <v>47</v>
      </c>
      <c r="E10" s="84" t="s">
        <v>48</v>
      </c>
      <c r="F10" s="84" t="s">
        <v>49</v>
      </c>
      <c r="G10" s="84" t="s">
        <v>50</v>
      </c>
      <c r="H10" s="84" t="s">
        <v>51</v>
      </c>
      <c r="I10" s="84" t="s">
        <v>52</v>
      </c>
    </row>
    <row r="11" spans="1:9" ht="15">
      <c r="A11" s="4" t="s">
        <v>53</v>
      </c>
      <c r="B11" s="85"/>
      <c r="C11" s="85"/>
      <c r="D11" s="6" t="s">
        <v>54</v>
      </c>
      <c r="E11" s="85"/>
      <c r="F11" s="85"/>
      <c r="G11" s="85"/>
      <c r="H11" s="85"/>
      <c r="I11" s="85"/>
    </row>
    <row r="12" spans="1:9" ht="15">
      <c r="A12" s="7">
        <v>1</v>
      </c>
      <c r="B12" s="11" t="str">
        <f>'Расчет '!F2</f>
        <v>Вода</v>
      </c>
      <c r="C12" s="11" t="s">
        <v>22</v>
      </c>
      <c r="D12" s="11">
        <f>'Расчет '!F5</f>
        <v>10</v>
      </c>
      <c r="E12" s="11">
        <f>'Расчет '!G4</f>
        <v>3500</v>
      </c>
      <c r="F12" s="11">
        <f>'Расчет '!G5</f>
        <v>35000</v>
      </c>
      <c r="G12" s="8">
        <v>0</v>
      </c>
      <c r="H12" s="8">
        <v>0</v>
      </c>
      <c r="I12" s="11">
        <f>F12</f>
        <v>35000</v>
      </c>
    </row>
    <row r="13" spans="1:9" ht="15">
      <c r="A13" s="9">
        <v>2</v>
      </c>
      <c r="B13" s="10" t="str">
        <f>'Расчет '!H2</f>
        <v>Эл-во</v>
      </c>
      <c r="C13" s="10" t="str">
        <f>'Расчет '!H3</f>
        <v>кВт</v>
      </c>
      <c r="D13" s="10">
        <f>'Расчет '!H5</f>
        <v>200</v>
      </c>
      <c r="E13" s="10">
        <f>'Расчет '!I4</f>
        <v>173</v>
      </c>
      <c r="F13" s="10">
        <f>'Расчет '!I5</f>
        <v>34600</v>
      </c>
      <c r="G13" s="2"/>
      <c r="H13" s="2"/>
      <c r="I13" s="11">
        <f>F13</f>
        <v>34600</v>
      </c>
    </row>
    <row r="14" spans="1:9" ht="15">
      <c r="A14" s="9">
        <v>3</v>
      </c>
      <c r="B14" s="10" t="str">
        <f>'Расчет '!J2</f>
        <v>Лифт</v>
      </c>
      <c r="C14" s="10" t="s">
        <v>21</v>
      </c>
      <c r="D14" s="10">
        <f>'Расчет '!E5</f>
        <v>2</v>
      </c>
      <c r="E14" s="10">
        <f>'Расчет '!J4</f>
        <v>4500</v>
      </c>
      <c r="F14" s="10">
        <f>'Расчет '!J5</f>
        <v>9000</v>
      </c>
      <c r="G14" s="2"/>
      <c r="H14" s="2"/>
      <c r="I14" s="11">
        <f>F14</f>
        <v>9000</v>
      </c>
    </row>
    <row r="15" spans="1:9" ht="15">
      <c r="A15" s="9">
        <v>4</v>
      </c>
      <c r="B15" s="10" t="str">
        <f>'Расчет '!K2</f>
        <v>АХР</v>
      </c>
      <c r="C15" s="10" t="str">
        <f>'Расчет '!K3</f>
        <v>кв.</v>
      </c>
      <c r="D15" s="2">
        <v>1</v>
      </c>
      <c r="E15" s="10">
        <f>'Расчет '!K4</f>
        <v>17000</v>
      </c>
      <c r="F15" s="10">
        <f>'Расчет '!K5</f>
        <v>17000</v>
      </c>
      <c r="G15" s="2"/>
      <c r="H15" s="2"/>
      <c r="I15" s="11">
        <f>F15</f>
        <v>17000</v>
      </c>
    </row>
    <row r="16" spans="1:9" ht="15">
      <c r="A16" s="9">
        <v>5</v>
      </c>
      <c r="B16" s="10" t="str">
        <f>'Расчет '!L2</f>
        <v>Налог</v>
      </c>
      <c r="C16" s="10" t="str">
        <f>'Расчет '!L3</f>
        <v>кв.</v>
      </c>
      <c r="D16" s="2">
        <v>1</v>
      </c>
      <c r="E16" s="10">
        <f>'Расчет '!L4</f>
        <v>2500</v>
      </c>
      <c r="F16" s="10">
        <f>'Расчет '!L5</f>
        <v>2500</v>
      </c>
      <c r="G16" s="2"/>
      <c r="H16" s="2"/>
      <c r="I16" s="11">
        <f>F16</f>
        <v>2500</v>
      </c>
    </row>
    <row r="17" spans="1:9" ht="15">
      <c r="A17" s="9" t="s">
        <v>55</v>
      </c>
      <c r="B17" s="2"/>
      <c r="C17" s="2"/>
      <c r="D17" s="2"/>
      <c r="E17" s="2"/>
      <c r="F17" s="2"/>
      <c r="G17" s="2"/>
      <c r="H17" s="2"/>
      <c r="I17" s="8"/>
    </row>
    <row r="18" spans="1:9" ht="15">
      <c r="A18" s="19" t="s">
        <v>56</v>
      </c>
      <c r="B18" s="20"/>
      <c r="C18" s="20"/>
      <c r="D18" s="20"/>
      <c r="E18" s="20"/>
      <c r="F18" s="20"/>
      <c r="G18" s="20"/>
      <c r="H18" s="20"/>
      <c r="I18" s="28">
        <f>'Расчет '!N5</f>
        <v>98100</v>
      </c>
    </row>
    <row r="19" spans="1:9" ht="15">
      <c r="A19" s="19" t="s">
        <v>57</v>
      </c>
      <c r="B19" s="20"/>
      <c r="C19" s="20"/>
      <c r="D19" s="20"/>
      <c r="E19" s="20"/>
      <c r="F19" s="20"/>
      <c r="G19" s="20"/>
      <c r="H19" s="20"/>
      <c r="I19" s="28">
        <f>'Расчет '!O5</f>
        <v>1200</v>
      </c>
    </row>
    <row r="20" spans="1:9" ht="15">
      <c r="A20" s="19" t="s">
        <v>58</v>
      </c>
      <c r="B20" s="20"/>
      <c r="C20" s="20"/>
      <c r="D20" s="20"/>
      <c r="E20" s="20"/>
      <c r="F20" s="20"/>
      <c r="G20" s="20"/>
      <c r="H20" s="20"/>
      <c r="I20" s="28">
        <f>'Расчет '!P5</f>
        <v>0</v>
      </c>
    </row>
    <row r="21" spans="1:9" ht="15">
      <c r="A21" s="19" t="s">
        <v>59</v>
      </c>
      <c r="B21" s="20"/>
      <c r="C21" s="20"/>
      <c r="D21" s="20"/>
      <c r="E21" s="20"/>
      <c r="F21" s="20"/>
      <c r="G21" s="20"/>
      <c r="H21" s="20"/>
      <c r="I21" s="28">
        <f>'Расчет '!L5</f>
        <v>2500</v>
      </c>
    </row>
    <row r="22" spans="1:9" ht="15">
      <c r="A22" s="19" t="s">
        <v>60</v>
      </c>
      <c r="B22" s="20"/>
      <c r="C22" s="20"/>
      <c r="D22" s="20"/>
      <c r="E22" s="20"/>
      <c r="F22" s="20"/>
      <c r="G22" s="20"/>
      <c r="H22" s="20"/>
      <c r="I22" s="28">
        <f>'Расчет '!Q5</f>
        <v>5000</v>
      </c>
    </row>
    <row r="23" spans="1:9" ht="15">
      <c r="A23" s="19" t="s">
        <v>61</v>
      </c>
      <c r="B23" s="20"/>
      <c r="C23" s="20"/>
      <c r="D23" s="20"/>
      <c r="E23" s="20"/>
      <c r="F23" s="20"/>
      <c r="G23" s="20"/>
      <c r="H23" s="20"/>
      <c r="I23" s="28">
        <f>'Расчет '!R5</f>
        <v>94300</v>
      </c>
    </row>
    <row r="24" spans="1:9" ht="27" customHeight="1">
      <c r="A24" s="70" t="s">
        <v>62</v>
      </c>
      <c r="B24" s="71"/>
      <c r="C24" s="71"/>
      <c r="D24" s="71"/>
      <c r="E24" s="71"/>
      <c r="F24" s="71"/>
      <c r="G24" s="72"/>
      <c r="H24" s="70" t="s">
        <v>63</v>
      </c>
      <c r="I24" s="72"/>
    </row>
    <row r="25" spans="1:9" ht="15">
      <c r="A25" s="86" t="s">
        <v>64</v>
      </c>
      <c r="B25" s="87"/>
      <c r="C25" s="87"/>
      <c r="D25" s="87"/>
      <c r="E25" s="87"/>
      <c r="F25" s="87"/>
      <c r="G25" s="87"/>
      <c r="H25" s="87"/>
      <c r="I25" s="88"/>
    </row>
  </sheetData>
  <sheetProtection/>
  <mergeCells count="28">
    <mergeCell ref="A24:G24"/>
    <mergeCell ref="H24:I24"/>
    <mergeCell ref="A25:I25"/>
    <mergeCell ref="A8:B8"/>
    <mergeCell ref="A9:B9"/>
    <mergeCell ref="C9:I9"/>
    <mergeCell ref="B10:B11"/>
    <mergeCell ref="C10:C11"/>
    <mergeCell ref="E10:E11"/>
    <mergeCell ref="F10:F11"/>
    <mergeCell ref="G10:G11"/>
    <mergeCell ref="H10:H11"/>
    <mergeCell ref="I10:I11"/>
    <mergeCell ref="A4:B4"/>
    <mergeCell ref="C4:G4"/>
    <mergeCell ref="A5:B5"/>
    <mergeCell ref="A6:B6"/>
    <mergeCell ref="C6:I6"/>
    <mergeCell ref="A7:B7"/>
    <mergeCell ref="A1:B1"/>
    <mergeCell ref="C1:I1"/>
    <mergeCell ref="A2:B2"/>
    <mergeCell ref="C2:G2"/>
    <mergeCell ref="H2:I2"/>
    <mergeCell ref="A3:B3"/>
    <mergeCell ref="C3:E3"/>
    <mergeCell ref="F3:G3"/>
    <mergeCell ref="H3:I3"/>
  </mergeCells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25"/>
  <sheetViews>
    <sheetView zoomScalePageLayoutView="0" workbookViewId="0" topLeftCell="A1">
      <selection activeCell="A1" sqref="A1:B1"/>
    </sheetView>
  </sheetViews>
  <sheetFormatPr defaultColWidth="9.00390625" defaultRowHeight="15"/>
  <cols>
    <col min="1" max="1" width="9.00390625" style="0" customWidth="1"/>
    <col min="2" max="2" width="16.140625" style="0" customWidth="1"/>
  </cols>
  <sheetData>
    <row r="1" spans="1:9" ht="15">
      <c r="A1" s="68" t="s">
        <v>31</v>
      </c>
      <c r="B1" s="69"/>
      <c r="C1" s="70" t="s">
        <v>32</v>
      </c>
      <c r="D1" s="71"/>
      <c r="E1" s="71"/>
      <c r="F1" s="71"/>
      <c r="G1" s="71"/>
      <c r="H1" s="71"/>
      <c r="I1" s="72"/>
    </row>
    <row r="2" spans="1:9" ht="54" customHeight="1">
      <c r="A2" s="73" t="s">
        <v>33</v>
      </c>
      <c r="B2" s="74"/>
      <c r="C2" s="70" t="s">
        <v>34</v>
      </c>
      <c r="D2" s="71"/>
      <c r="E2" s="71"/>
      <c r="F2" s="71"/>
      <c r="G2" s="72"/>
      <c r="H2" s="70" t="s">
        <v>35</v>
      </c>
      <c r="I2" s="72"/>
    </row>
    <row r="3" spans="1:9" ht="15">
      <c r="A3" s="75"/>
      <c r="B3" s="76"/>
      <c r="C3" s="70" t="s">
        <v>36</v>
      </c>
      <c r="D3" s="71"/>
      <c r="E3" s="72"/>
      <c r="F3" s="70" t="s">
        <v>37</v>
      </c>
      <c r="G3" s="72"/>
      <c r="H3" s="77"/>
      <c r="I3" s="78"/>
    </row>
    <row r="4" spans="1:9" ht="15">
      <c r="A4" s="75"/>
      <c r="B4" s="76"/>
      <c r="C4" s="79" t="s">
        <v>38</v>
      </c>
      <c r="D4" s="80"/>
      <c r="E4" s="80"/>
      <c r="F4" s="80"/>
      <c r="G4" s="81"/>
      <c r="H4" s="24" t="s">
        <v>39</v>
      </c>
      <c r="I4" s="25"/>
    </row>
    <row r="5" spans="1:9" ht="15">
      <c r="A5" s="75"/>
      <c r="B5" s="76"/>
      <c r="C5" s="12" t="str">
        <f>'Расчет '!B7</f>
        <v>Иванов П.П.</v>
      </c>
      <c r="D5" s="13"/>
      <c r="E5" s="13"/>
      <c r="F5" s="13"/>
      <c r="G5" s="14"/>
      <c r="H5" s="27">
        <f>'Расчет '!A5</f>
        <v>1</v>
      </c>
      <c r="I5" s="26"/>
    </row>
    <row r="6" spans="1:9" ht="15">
      <c r="A6" s="75"/>
      <c r="B6" s="76"/>
      <c r="C6" s="70" t="s">
        <v>40</v>
      </c>
      <c r="D6" s="71"/>
      <c r="E6" s="71"/>
      <c r="F6" s="71"/>
      <c r="G6" s="71"/>
      <c r="H6" s="71"/>
      <c r="I6" s="72"/>
    </row>
    <row r="7" spans="1:9" ht="15">
      <c r="A7" s="75"/>
      <c r="B7" s="76"/>
      <c r="C7" s="15" t="s">
        <v>41</v>
      </c>
      <c r="D7" s="16"/>
      <c r="E7" s="16"/>
      <c r="F7" s="18">
        <f>'Расчет '!E7</f>
        <v>4</v>
      </c>
      <c r="G7" s="16"/>
      <c r="H7" s="16"/>
      <c r="I7" s="17"/>
    </row>
    <row r="8" spans="1:9" ht="15">
      <c r="A8" s="75"/>
      <c r="B8" s="76"/>
      <c r="C8" s="19" t="s">
        <v>42</v>
      </c>
      <c r="D8" s="20"/>
      <c r="E8" s="20"/>
      <c r="F8" s="20"/>
      <c r="G8" s="20"/>
      <c r="H8" s="22">
        <f>'Расчет '!C7</f>
        <v>77</v>
      </c>
      <c r="I8" s="21"/>
    </row>
    <row r="9" spans="1:9" ht="15">
      <c r="A9" s="82"/>
      <c r="B9" s="83"/>
      <c r="C9" s="70" t="s">
        <v>43</v>
      </c>
      <c r="D9" s="71"/>
      <c r="E9" s="71"/>
      <c r="F9" s="71"/>
      <c r="G9" s="71"/>
      <c r="H9" s="71"/>
      <c r="I9" s="72"/>
    </row>
    <row r="10" spans="1:9" ht="65.25" customHeight="1">
      <c r="A10" s="3" t="s">
        <v>44</v>
      </c>
      <c r="B10" s="84" t="s">
        <v>45</v>
      </c>
      <c r="C10" s="84" t="s">
        <v>46</v>
      </c>
      <c r="D10" s="5" t="s">
        <v>47</v>
      </c>
      <c r="E10" s="84" t="s">
        <v>48</v>
      </c>
      <c r="F10" s="84" t="s">
        <v>49</v>
      </c>
      <c r="G10" s="84" t="s">
        <v>50</v>
      </c>
      <c r="H10" s="84" t="s">
        <v>51</v>
      </c>
      <c r="I10" s="84" t="s">
        <v>52</v>
      </c>
    </row>
    <row r="11" spans="1:9" ht="15">
      <c r="A11" s="4" t="s">
        <v>53</v>
      </c>
      <c r="B11" s="85"/>
      <c r="C11" s="85"/>
      <c r="D11" s="6" t="s">
        <v>54</v>
      </c>
      <c r="E11" s="85"/>
      <c r="F11" s="85"/>
      <c r="G11" s="85"/>
      <c r="H11" s="85"/>
      <c r="I11" s="85"/>
    </row>
    <row r="12" spans="1:9" ht="15">
      <c r="A12" s="7">
        <v>1</v>
      </c>
      <c r="B12" s="11" t="str">
        <f>'Расчет '!F2</f>
        <v>Вода</v>
      </c>
      <c r="C12" s="11" t="s">
        <v>22</v>
      </c>
      <c r="D12" s="11">
        <f>'Расчет '!F5</f>
        <v>10</v>
      </c>
      <c r="E12" s="11">
        <f>'Расчет '!G4</f>
        <v>3500</v>
      </c>
      <c r="F12" s="11">
        <f>'Расчет '!G5</f>
        <v>35000</v>
      </c>
      <c r="G12" s="8">
        <v>0</v>
      </c>
      <c r="H12" s="8">
        <v>0</v>
      </c>
      <c r="I12" s="11">
        <f>F12</f>
        <v>35000</v>
      </c>
    </row>
    <row r="13" spans="1:9" ht="15">
      <c r="A13" s="9">
        <v>2</v>
      </c>
      <c r="B13" s="10" t="str">
        <f>'Расчет '!H2</f>
        <v>Эл-во</v>
      </c>
      <c r="C13" s="10" t="str">
        <f>'Расчет '!H3</f>
        <v>кВт</v>
      </c>
      <c r="D13" s="10">
        <f>'Расчет '!H5</f>
        <v>200</v>
      </c>
      <c r="E13" s="10">
        <f>'Расчет '!I4</f>
        <v>173</v>
      </c>
      <c r="F13" s="10">
        <f>'Расчет '!I5</f>
        <v>34600</v>
      </c>
      <c r="G13" s="2"/>
      <c r="H13" s="2"/>
      <c r="I13" s="11">
        <f>F13</f>
        <v>34600</v>
      </c>
    </row>
    <row r="14" spans="1:9" ht="15">
      <c r="A14" s="9">
        <v>3</v>
      </c>
      <c r="B14" s="10" t="str">
        <f>'Расчет '!J2</f>
        <v>Лифт</v>
      </c>
      <c r="C14" s="10" t="s">
        <v>21</v>
      </c>
      <c r="D14" s="10">
        <f>'Расчет '!E5</f>
        <v>2</v>
      </c>
      <c r="E14" s="10">
        <f>'Расчет '!J4</f>
        <v>4500</v>
      </c>
      <c r="F14" s="10">
        <f>'Расчет '!J5</f>
        <v>9000</v>
      </c>
      <c r="G14" s="2"/>
      <c r="H14" s="2"/>
      <c r="I14" s="11">
        <f>F14</f>
        <v>9000</v>
      </c>
    </row>
    <row r="15" spans="1:9" ht="15">
      <c r="A15" s="9">
        <v>4</v>
      </c>
      <c r="B15" s="10" t="str">
        <f>'Расчет '!K2</f>
        <v>АХР</v>
      </c>
      <c r="C15" s="10" t="str">
        <f>'Расчет '!K3</f>
        <v>кв.</v>
      </c>
      <c r="D15" s="2">
        <v>1</v>
      </c>
      <c r="E15" s="10">
        <f>'Расчет '!K4</f>
        <v>17000</v>
      </c>
      <c r="F15" s="10">
        <f>'Расчет '!K5</f>
        <v>17000</v>
      </c>
      <c r="G15" s="2"/>
      <c r="H15" s="2"/>
      <c r="I15" s="11">
        <f>F15</f>
        <v>17000</v>
      </c>
    </row>
    <row r="16" spans="1:9" ht="15">
      <c r="A16" s="9">
        <v>5</v>
      </c>
      <c r="B16" s="10" t="str">
        <f>'Расчет '!L2</f>
        <v>Налог</v>
      </c>
      <c r="C16" s="10" t="str">
        <f>'Расчет '!L3</f>
        <v>кв.</v>
      </c>
      <c r="D16" s="2">
        <v>1</v>
      </c>
      <c r="E16" s="10">
        <f>'Расчет '!L4</f>
        <v>2500</v>
      </c>
      <c r="F16" s="10">
        <f>'Расчет '!L5</f>
        <v>2500</v>
      </c>
      <c r="G16" s="2"/>
      <c r="H16" s="2"/>
      <c r="I16" s="11">
        <f>F16</f>
        <v>2500</v>
      </c>
    </row>
    <row r="17" spans="1:9" ht="15">
      <c r="A17" s="9" t="s">
        <v>55</v>
      </c>
      <c r="B17" s="2"/>
      <c r="C17" s="2"/>
      <c r="D17" s="2"/>
      <c r="E17" s="2"/>
      <c r="F17" s="2"/>
      <c r="G17" s="2"/>
      <c r="H17" s="2"/>
      <c r="I17" s="8"/>
    </row>
    <row r="18" spans="1:9" ht="15">
      <c r="A18" s="19" t="s">
        <v>56</v>
      </c>
      <c r="B18" s="20"/>
      <c r="C18" s="20"/>
      <c r="D18" s="20"/>
      <c r="E18" s="20"/>
      <c r="F18" s="20"/>
      <c r="G18" s="20"/>
      <c r="H18" s="20"/>
      <c r="I18" s="28">
        <f>'Расчет '!N5</f>
        <v>98100</v>
      </c>
    </row>
    <row r="19" spans="1:9" ht="15">
      <c r="A19" s="19" t="s">
        <v>57</v>
      </c>
      <c r="B19" s="20"/>
      <c r="C19" s="20"/>
      <c r="D19" s="20"/>
      <c r="E19" s="20"/>
      <c r="F19" s="20"/>
      <c r="G19" s="20"/>
      <c r="H19" s="20"/>
      <c r="I19" s="28">
        <f>'Расчет '!O5</f>
        <v>1200</v>
      </c>
    </row>
    <row r="20" spans="1:9" ht="15">
      <c r="A20" s="19" t="s">
        <v>58</v>
      </c>
      <c r="B20" s="20"/>
      <c r="C20" s="20"/>
      <c r="D20" s="20"/>
      <c r="E20" s="20"/>
      <c r="F20" s="20"/>
      <c r="G20" s="20"/>
      <c r="H20" s="20"/>
      <c r="I20" s="28">
        <f>'Расчет '!P5</f>
        <v>0</v>
      </c>
    </row>
    <row r="21" spans="1:9" ht="15">
      <c r="A21" s="19" t="s">
        <v>59</v>
      </c>
      <c r="B21" s="20"/>
      <c r="C21" s="20"/>
      <c r="D21" s="20"/>
      <c r="E21" s="20"/>
      <c r="F21" s="20"/>
      <c r="G21" s="20"/>
      <c r="H21" s="20"/>
      <c r="I21" s="28">
        <f>'Расчет '!L5</f>
        <v>2500</v>
      </c>
    </row>
    <row r="22" spans="1:9" ht="15">
      <c r="A22" s="19" t="s">
        <v>60</v>
      </c>
      <c r="B22" s="20"/>
      <c r="C22" s="20"/>
      <c r="D22" s="20"/>
      <c r="E22" s="20"/>
      <c r="F22" s="20"/>
      <c r="G22" s="20"/>
      <c r="H22" s="20"/>
      <c r="I22" s="28">
        <f>'Расчет '!Q5</f>
        <v>5000</v>
      </c>
    </row>
    <row r="23" spans="1:9" ht="15">
      <c r="A23" s="19" t="s">
        <v>61</v>
      </c>
      <c r="B23" s="20"/>
      <c r="C23" s="20"/>
      <c r="D23" s="20"/>
      <c r="E23" s="20"/>
      <c r="F23" s="20"/>
      <c r="G23" s="20"/>
      <c r="H23" s="20"/>
      <c r="I23" s="28">
        <f>'Расчет '!R5</f>
        <v>94300</v>
      </c>
    </row>
    <row r="24" spans="1:9" ht="27" customHeight="1">
      <c r="A24" s="70" t="s">
        <v>62</v>
      </c>
      <c r="B24" s="71"/>
      <c r="C24" s="71"/>
      <c r="D24" s="71"/>
      <c r="E24" s="71"/>
      <c r="F24" s="71"/>
      <c r="G24" s="72"/>
      <c r="H24" s="70" t="s">
        <v>63</v>
      </c>
      <c r="I24" s="72"/>
    </row>
    <row r="25" spans="1:9" ht="15">
      <c r="A25" s="86" t="s">
        <v>64</v>
      </c>
      <c r="B25" s="87"/>
      <c r="C25" s="87"/>
      <c r="D25" s="87"/>
      <c r="E25" s="87"/>
      <c r="F25" s="87"/>
      <c r="G25" s="87"/>
      <c r="H25" s="87"/>
      <c r="I25" s="88"/>
    </row>
  </sheetData>
  <sheetProtection/>
  <mergeCells count="28">
    <mergeCell ref="A24:G24"/>
    <mergeCell ref="H24:I24"/>
    <mergeCell ref="A25:I25"/>
    <mergeCell ref="A8:B8"/>
    <mergeCell ref="A9:B9"/>
    <mergeCell ref="C9:I9"/>
    <mergeCell ref="B10:B11"/>
    <mergeCell ref="C10:C11"/>
    <mergeCell ref="E10:E11"/>
    <mergeCell ref="F10:F11"/>
    <mergeCell ref="G10:G11"/>
    <mergeCell ref="H10:H11"/>
    <mergeCell ref="I10:I11"/>
    <mergeCell ref="A4:B4"/>
    <mergeCell ref="C4:G4"/>
    <mergeCell ref="A5:B5"/>
    <mergeCell ref="A6:B6"/>
    <mergeCell ref="C6:I6"/>
    <mergeCell ref="A7:B7"/>
    <mergeCell ref="A1:B1"/>
    <mergeCell ref="C1:I1"/>
    <mergeCell ref="A2:B2"/>
    <mergeCell ref="C2:G2"/>
    <mergeCell ref="H2:I2"/>
    <mergeCell ref="A3:B3"/>
    <mergeCell ref="C3:E3"/>
    <mergeCell ref="F3:G3"/>
    <mergeCell ref="H3:I3"/>
  </mergeCells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25"/>
  <sheetViews>
    <sheetView zoomScalePageLayoutView="0" workbookViewId="0" topLeftCell="A1">
      <selection activeCell="A1" sqref="A1:B1"/>
    </sheetView>
  </sheetViews>
  <sheetFormatPr defaultColWidth="9.00390625" defaultRowHeight="15"/>
  <cols>
    <col min="1" max="1" width="9.00390625" style="0" customWidth="1"/>
    <col min="2" max="2" width="16.140625" style="0" customWidth="1"/>
  </cols>
  <sheetData>
    <row r="1" spans="1:9" ht="15">
      <c r="A1" s="68" t="s">
        <v>31</v>
      </c>
      <c r="B1" s="69"/>
      <c r="C1" s="70" t="s">
        <v>32</v>
      </c>
      <c r="D1" s="71"/>
      <c r="E1" s="71"/>
      <c r="F1" s="71"/>
      <c r="G1" s="71"/>
      <c r="H1" s="71"/>
      <c r="I1" s="72"/>
    </row>
    <row r="2" spans="1:9" ht="54" customHeight="1">
      <c r="A2" s="73" t="s">
        <v>33</v>
      </c>
      <c r="B2" s="74"/>
      <c r="C2" s="70" t="s">
        <v>34</v>
      </c>
      <c r="D2" s="71"/>
      <c r="E2" s="71"/>
      <c r="F2" s="71"/>
      <c r="G2" s="72"/>
      <c r="H2" s="70" t="s">
        <v>35</v>
      </c>
      <c r="I2" s="72"/>
    </row>
    <row r="3" spans="1:9" ht="15">
      <c r="A3" s="75"/>
      <c r="B3" s="76"/>
      <c r="C3" s="70" t="s">
        <v>36</v>
      </c>
      <c r="D3" s="71"/>
      <c r="E3" s="72"/>
      <c r="F3" s="70" t="s">
        <v>37</v>
      </c>
      <c r="G3" s="72"/>
      <c r="H3" s="77"/>
      <c r="I3" s="78"/>
    </row>
    <row r="4" spans="1:9" ht="15">
      <c r="A4" s="75"/>
      <c r="B4" s="76"/>
      <c r="C4" s="79" t="s">
        <v>38</v>
      </c>
      <c r="D4" s="80"/>
      <c r="E4" s="80"/>
      <c r="F4" s="80"/>
      <c r="G4" s="81"/>
      <c r="H4" s="24" t="s">
        <v>39</v>
      </c>
      <c r="I4" s="25"/>
    </row>
    <row r="5" spans="1:9" ht="15">
      <c r="A5" s="75"/>
      <c r="B5" s="76"/>
      <c r="C5" s="12"/>
      <c r="D5" s="13"/>
      <c r="E5" s="13"/>
      <c r="F5" s="13"/>
      <c r="G5" s="14"/>
      <c r="H5" s="27"/>
      <c r="I5" s="26"/>
    </row>
    <row r="6" spans="1:9" ht="15">
      <c r="A6" s="75"/>
      <c r="B6" s="76"/>
      <c r="C6" s="70" t="s">
        <v>40</v>
      </c>
      <c r="D6" s="71"/>
      <c r="E6" s="71"/>
      <c r="F6" s="71"/>
      <c r="G6" s="71"/>
      <c r="H6" s="71"/>
      <c r="I6" s="72"/>
    </row>
    <row r="7" spans="1:9" ht="15">
      <c r="A7" s="75"/>
      <c r="B7" s="76"/>
      <c r="C7" s="15" t="s">
        <v>41</v>
      </c>
      <c r="D7" s="16"/>
      <c r="E7" s="16"/>
      <c r="F7" s="18"/>
      <c r="G7" s="16"/>
      <c r="H7" s="16"/>
      <c r="I7" s="17"/>
    </row>
    <row r="8" spans="1:9" ht="15">
      <c r="A8" s="75"/>
      <c r="B8" s="76"/>
      <c r="C8" s="19" t="s">
        <v>42</v>
      </c>
      <c r="D8" s="20"/>
      <c r="E8" s="20"/>
      <c r="F8" s="20"/>
      <c r="G8" s="20"/>
      <c r="H8" s="22"/>
      <c r="I8" s="21"/>
    </row>
    <row r="9" spans="1:9" ht="15">
      <c r="A9" s="82"/>
      <c r="B9" s="83"/>
      <c r="C9" s="70" t="s">
        <v>43</v>
      </c>
      <c r="D9" s="71"/>
      <c r="E9" s="71"/>
      <c r="F9" s="71"/>
      <c r="G9" s="71"/>
      <c r="H9" s="71"/>
      <c r="I9" s="72"/>
    </row>
    <row r="10" spans="1:9" ht="65.25" customHeight="1">
      <c r="A10" s="3" t="s">
        <v>44</v>
      </c>
      <c r="B10" s="84" t="s">
        <v>45</v>
      </c>
      <c r="C10" s="84" t="s">
        <v>46</v>
      </c>
      <c r="D10" s="5" t="s">
        <v>47</v>
      </c>
      <c r="E10" s="84" t="s">
        <v>48</v>
      </c>
      <c r="F10" s="84" t="s">
        <v>49</v>
      </c>
      <c r="G10" s="84" t="s">
        <v>50</v>
      </c>
      <c r="H10" s="84" t="s">
        <v>51</v>
      </c>
      <c r="I10" s="84" t="s">
        <v>52</v>
      </c>
    </row>
    <row r="11" spans="1:9" ht="15">
      <c r="A11" s="4" t="s">
        <v>53</v>
      </c>
      <c r="B11" s="85"/>
      <c r="C11" s="85"/>
      <c r="D11" s="6" t="s">
        <v>54</v>
      </c>
      <c r="E11" s="85"/>
      <c r="F11" s="85"/>
      <c r="G11" s="85"/>
      <c r="H11" s="85"/>
      <c r="I11" s="85"/>
    </row>
    <row r="12" spans="1:9" ht="15">
      <c r="A12" s="7">
        <v>1</v>
      </c>
      <c r="B12" s="11" t="str">
        <f>'Расчет '!F2</f>
        <v>Вода</v>
      </c>
      <c r="C12" s="11" t="s">
        <v>22</v>
      </c>
      <c r="D12" s="11">
        <f>'Расчет '!F5</f>
        <v>10</v>
      </c>
      <c r="E12" s="11">
        <f>'Расчет '!G4</f>
        <v>3500</v>
      </c>
      <c r="F12" s="11">
        <f>'Расчет '!G5</f>
        <v>35000</v>
      </c>
      <c r="G12" s="8">
        <v>0</v>
      </c>
      <c r="H12" s="8">
        <v>0</v>
      </c>
      <c r="I12" s="11">
        <f>F12</f>
        <v>35000</v>
      </c>
    </row>
    <row r="13" spans="1:9" ht="15">
      <c r="A13" s="9">
        <v>2</v>
      </c>
      <c r="B13" s="10" t="str">
        <f>'Расчет '!H2</f>
        <v>Эл-во</v>
      </c>
      <c r="C13" s="10" t="str">
        <f>'Расчет '!H3</f>
        <v>кВт</v>
      </c>
      <c r="D13" s="10">
        <f>'Расчет '!H5</f>
        <v>200</v>
      </c>
      <c r="E13" s="10">
        <f>'Расчет '!I4</f>
        <v>173</v>
      </c>
      <c r="F13" s="10">
        <f>'Расчет '!I5</f>
        <v>34600</v>
      </c>
      <c r="G13" s="2"/>
      <c r="H13" s="2"/>
      <c r="I13" s="11">
        <f>F13</f>
        <v>34600</v>
      </c>
    </row>
    <row r="14" spans="1:9" ht="15">
      <c r="A14" s="9">
        <v>3</v>
      </c>
      <c r="B14" s="10" t="str">
        <f>'Расчет '!J2</f>
        <v>Лифт</v>
      </c>
      <c r="C14" s="10" t="s">
        <v>21</v>
      </c>
      <c r="D14" s="10">
        <f>'Расчет '!E5</f>
        <v>2</v>
      </c>
      <c r="E14" s="10">
        <f>'Расчет '!J4</f>
        <v>4500</v>
      </c>
      <c r="F14" s="10">
        <f>'Расчет '!J5</f>
        <v>9000</v>
      </c>
      <c r="G14" s="2"/>
      <c r="H14" s="2"/>
      <c r="I14" s="11">
        <f>F14</f>
        <v>9000</v>
      </c>
    </row>
    <row r="15" spans="1:9" ht="15">
      <c r="A15" s="9">
        <v>4</v>
      </c>
      <c r="B15" s="10" t="str">
        <f>'Расчет '!K2</f>
        <v>АХР</v>
      </c>
      <c r="C15" s="10" t="str">
        <f>'Расчет '!K3</f>
        <v>кв.</v>
      </c>
      <c r="D15" s="2">
        <v>1</v>
      </c>
      <c r="E15" s="10">
        <f>'Расчет '!K4</f>
        <v>17000</v>
      </c>
      <c r="F15" s="10">
        <f>'Расчет '!K5</f>
        <v>17000</v>
      </c>
      <c r="G15" s="2"/>
      <c r="H15" s="2"/>
      <c r="I15" s="11">
        <f>F15</f>
        <v>17000</v>
      </c>
    </row>
    <row r="16" spans="1:9" ht="15">
      <c r="A16" s="9">
        <v>5</v>
      </c>
      <c r="B16" s="10" t="str">
        <f>'Расчет '!L2</f>
        <v>Налог</v>
      </c>
      <c r="C16" s="10" t="str">
        <f>'Расчет '!L3</f>
        <v>кв.</v>
      </c>
      <c r="D16" s="2">
        <v>1</v>
      </c>
      <c r="E16" s="10">
        <f>'Расчет '!L4</f>
        <v>2500</v>
      </c>
      <c r="F16" s="10">
        <f>'Расчет '!L5</f>
        <v>2500</v>
      </c>
      <c r="G16" s="2"/>
      <c r="H16" s="2"/>
      <c r="I16" s="11">
        <f>F16</f>
        <v>2500</v>
      </c>
    </row>
    <row r="17" spans="1:9" ht="15">
      <c r="A17" s="9" t="s">
        <v>55</v>
      </c>
      <c r="B17" s="2"/>
      <c r="C17" s="2"/>
      <c r="D17" s="2"/>
      <c r="E17" s="2"/>
      <c r="F17" s="2"/>
      <c r="G17" s="2"/>
      <c r="H17" s="2"/>
      <c r="I17" s="8"/>
    </row>
    <row r="18" spans="1:9" ht="15">
      <c r="A18" s="19" t="s">
        <v>56</v>
      </c>
      <c r="B18" s="20"/>
      <c r="C18" s="20"/>
      <c r="D18" s="20"/>
      <c r="E18" s="20"/>
      <c r="F18" s="20"/>
      <c r="G18" s="20"/>
      <c r="H18" s="20"/>
      <c r="I18" s="28">
        <f>'Расчет '!N5</f>
        <v>98100</v>
      </c>
    </row>
    <row r="19" spans="1:9" ht="15">
      <c r="A19" s="19" t="s">
        <v>57</v>
      </c>
      <c r="B19" s="20"/>
      <c r="C19" s="20"/>
      <c r="D19" s="20"/>
      <c r="E19" s="20"/>
      <c r="F19" s="20"/>
      <c r="G19" s="20"/>
      <c r="H19" s="20"/>
      <c r="I19" s="28">
        <f>'Расчет '!O5</f>
        <v>1200</v>
      </c>
    </row>
    <row r="20" spans="1:9" ht="15">
      <c r="A20" s="19" t="s">
        <v>58</v>
      </c>
      <c r="B20" s="20"/>
      <c r="C20" s="20"/>
      <c r="D20" s="20"/>
      <c r="E20" s="20"/>
      <c r="F20" s="20"/>
      <c r="G20" s="20"/>
      <c r="H20" s="20"/>
      <c r="I20" s="28">
        <f>'Расчет '!P5</f>
        <v>0</v>
      </c>
    </row>
    <row r="21" spans="1:9" ht="15">
      <c r="A21" s="19" t="s">
        <v>59</v>
      </c>
      <c r="B21" s="20"/>
      <c r="C21" s="20"/>
      <c r="D21" s="20"/>
      <c r="E21" s="20"/>
      <c r="F21" s="20"/>
      <c r="G21" s="20"/>
      <c r="H21" s="20"/>
      <c r="I21" s="28">
        <f>'Расчет '!L5</f>
        <v>2500</v>
      </c>
    </row>
    <row r="22" spans="1:9" ht="15">
      <c r="A22" s="19" t="s">
        <v>60</v>
      </c>
      <c r="B22" s="20"/>
      <c r="C22" s="20"/>
      <c r="D22" s="20"/>
      <c r="E22" s="20"/>
      <c r="F22" s="20"/>
      <c r="G22" s="20"/>
      <c r="H22" s="20"/>
      <c r="I22" s="28">
        <f>'Расчет '!Q5</f>
        <v>5000</v>
      </c>
    </row>
    <row r="23" spans="1:9" ht="15">
      <c r="A23" s="19" t="s">
        <v>61</v>
      </c>
      <c r="B23" s="20"/>
      <c r="C23" s="20"/>
      <c r="D23" s="20"/>
      <c r="E23" s="20"/>
      <c r="F23" s="20"/>
      <c r="G23" s="20"/>
      <c r="H23" s="20"/>
      <c r="I23" s="28">
        <f>'Расчет '!R5</f>
        <v>94300</v>
      </c>
    </row>
    <row r="24" spans="1:9" ht="27" customHeight="1">
      <c r="A24" s="70" t="s">
        <v>62</v>
      </c>
      <c r="B24" s="71"/>
      <c r="C24" s="71"/>
      <c r="D24" s="71"/>
      <c r="E24" s="71"/>
      <c r="F24" s="71"/>
      <c r="G24" s="72"/>
      <c r="H24" s="70" t="s">
        <v>63</v>
      </c>
      <c r="I24" s="72"/>
    </row>
    <row r="25" spans="1:9" ht="15">
      <c r="A25" s="86" t="s">
        <v>64</v>
      </c>
      <c r="B25" s="87"/>
      <c r="C25" s="87"/>
      <c r="D25" s="87"/>
      <c r="E25" s="87"/>
      <c r="F25" s="87"/>
      <c r="G25" s="87"/>
      <c r="H25" s="87"/>
      <c r="I25" s="88"/>
    </row>
  </sheetData>
  <sheetProtection/>
  <mergeCells count="28">
    <mergeCell ref="A24:G24"/>
    <mergeCell ref="H24:I24"/>
    <mergeCell ref="A25:I25"/>
    <mergeCell ref="A8:B8"/>
    <mergeCell ref="A9:B9"/>
    <mergeCell ref="C9:I9"/>
    <mergeCell ref="B10:B11"/>
    <mergeCell ref="C10:C11"/>
    <mergeCell ref="E10:E11"/>
    <mergeCell ref="F10:F11"/>
    <mergeCell ref="G10:G11"/>
    <mergeCell ref="H10:H11"/>
    <mergeCell ref="I10:I11"/>
    <mergeCell ref="A4:B4"/>
    <mergeCell ref="C4:G4"/>
    <mergeCell ref="A5:B5"/>
    <mergeCell ref="A6:B6"/>
    <mergeCell ref="C6:I6"/>
    <mergeCell ref="A7:B7"/>
    <mergeCell ref="A1:B1"/>
    <mergeCell ref="C1:I1"/>
    <mergeCell ref="A2:B2"/>
    <mergeCell ref="C2:G2"/>
    <mergeCell ref="H2:I2"/>
    <mergeCell ref="A3:B3"/>
    <mergeCell ref="C3:E3"/>
    <mergeCell ref="F3:G3"/>
    <mergeCell ref="H3:I3"/>
  </mergeCells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12"/>
  <sheetViews>
    <sheetView zoomScalePageLayoutView="0" workbookViewId="0" topLeftCell="A1">
      <selection activeCell="E6" sqref="E6"/>
    </sheetView>
  </sheetViews>
  <sheetFormatPr defaultColWidth="10.00390625" defaultRowHeight="15"/>
  <cols>
    <col min="1" max="1" width="23.28125" style="0" customWidth="1"/>
  </cols>
  <sheetData>
    <row r="1" spans="1:3" ht="23.25">
      <c r="A1" s="47" t="s">
        <v>65</v>
      </c>
      <c r="B1" s="48">
        <v>1</v>
      </c>
      <c r="C1" s="48">
        <v>2010</v>
      </c>
    </row>
    <row r="2" spans="1:3" ht="23.25">
      <c r="A2" s="47" t="s">
        <v>66</v>
      </c>
      <c r="B2" s="48">
        <v>2</v>
      </c>
      <c r="C2" s="48">
        <v>2011</v>
      </c>
    </row>
    <row r="3" spans="1:3" ht="23.25">
      <c r="A3" s="47" t="s">
        <v>67</v>
      </c>
      <c r="B3" s="48">
        <v>3</v>
      </c>
      <c r="C3" s="48">
        <v>2012</v>
      </c>
    </row>
    <row r="4" spans="1:3" ht="23.25">
      <c r="A4" s="47" t="s">
        <v>1</v>
      </c>
      <c r="B4" s="48">
        <v>4</v>
      </c>
      <c r="C4" s="48">
        <v>2013</v>
      </c>
    </row>
    <row r="5" spans="1:3" ht="23.25">
      <c r="A5" s="47" t="s">
        <v>68</v>
      </c>
      <c r="B5" s="48">
        <v>5</v>
      </c>
      <c r="C5" s="48">
        <v>2014</v>
      </c>
    </row>
    <row r="6" spans="1:3" ht="23.25">
      <c r="A6" s="47" t="s">
        <v>69</v>
      </c>
      <c r="B6" s="48">
        <v>6</v>
      </c>
      <c r="C6" s="48">
        <v>2015</v>
      </c>
    </row>
    <row r="7" spans="1:3" ht="23.25">
      <c r="A7" s="47" t="s">
        <v>70</v>
      </c>
      <c r="B7" s="48">
        <v>7</v>
      </c>
      <c r="C7" s="48">
        <v>2016</v>
      </c>
    </row>
    <row r="8" spans="1:3" ht="23.25">
      <c r="A8" s="47" t="s">
        <v>71</v>
      </c>
      <c r="B8" s="48">
        <v>8</v>
      </c>
      <c r="C8" s="48">
        <v>2017</v>
      </c>
    </row>
    <row r="9" spans="1:3" ht="23.25">
      <c r="A9" s="47" t="s">
        <v>72</v>
      </c>
      <c r="B9" s="48">
        <v>9</v>
      </c>
      <c r="C9" s="48">
        <v>2018</v>
      </c>
    </row>
    <row r="10" spans="1:3" ht="23.25">
      <c r="A10" s="47" t="s">
        <v>73</v>
      </c>
      <c r="B10" s="48">
        <v>10</v>
      </c>
      <c r="C10" s="48">
        <v>2019</v>
      </c>
    </row>
    <row r="11" spans="1:3" ht="23.25">
      <c r="A11" s="47" t="s">
        <v>74</v>
      </c>
      <c r="B11" s="48">
        <v>11</v>
      </c>
      <c r="C11" s="48">
        <v>2020</v>
      </c>
    </row>
    <row r="12" spans="1:3" ht="23.25">
      <c r="A12" s="47" t="s">
        <v>75</v>
      </c>
      <c r="B12" s="48">
        <v>12</v>
      </c>
      <c r="C12" s="48">
        <v>2021</v>
      </c>
    </row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2016-04-21T12:46:01Z</dcterms:created>
  <dcterms:modified xsi:type="dcterms:W3CDTF">2016-04-21T16:45:50Z</dcterms:modified>
  <cp:category/>
  <cp:version/>
  <cp:contentType/>
  <cp:contentStatus/>
</cp:coreProperties>
</file>