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5200" windowHeight="11985"/>
  </bookViews>
  <sheets>
    <sheet name="Отчет" sheetId="1" r:id="rId1"/>
    <sheet name="данные по месяцам" sheetId="4" r:id="rId2"/>
    <sheet name="Примечание" sheetId="5" r:id="rId3"/>
  </sheets>
  <definedNames>
    <definedName name="_xlnm.Print_Area" localSheetId="0">Отчет!$A$1:$J$39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4" i="1"/>
  <c r="I4" i="1" s="1"/>
  <c r="B4" i="1"/>
  <c r="D5" i="1"/>
  <c r="D4" i="1"/>
  <c r="B5" i="1"/>
  <c r="G17" i="4" l="1"/>
  <c r="G6" i="1" s="1"/>
  <c r="G16" i="4"/>
  <c r="G15" i="4"/>
  <c r="G5" i="4"/>
  <c r="G4" i="4" l="1"/>
  <c r="G50" i="4" l="1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4" i="4"/>
  <c r="G13" i="4"/>
  <c r="G12" i="4"/>
  <c r="G11" i="4"/>
  <c r="G10" i="4"/>
  <c r="G9" i="4"/>
  <c r="G8" i="4"/>
  <c r="G7" i="4"/>
  <c r="G6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3" i="4"/>
  <c r="F3" i="4"/>
  <c r="G7" i="1" l="1"/>
  <c r="E21" i="1" l="1"/>
  <c r="G14" i="1"/>
  <c r="G16" i="1" s="1"/>
  <c r="E24" i="1" s="1"/>
  <c r="L14" i="1"/>
  <c r="K14" i="1"/>
</calcChain>
</file>

<file path=xl/comments1.xml><?xml version="1.0" encoding="utf-8"?>
<comments xmlns="http://schemas.openxmlformats.org/spreadsheetml/2006/main">
  <authors>
    <author>Energetik_Pro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каждый месяц буду сам вводить - данные дает экономист</t>
        </r>
      </text>
    </comment>
  </commentList>
</comments>
</file>

<file path=xl/comments2.xml><?xml version="1.0" encoding="utf-8"?>
<comments xmlns="http://schemas.openxmlformats.org/spreadsheetml/2006/main">
  <authors>
    <author>Energetik_Pro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т.у.т.=кВт*0,26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т.у.т.=м3*1,15</t>
        </r>
      </text>
    </comment>
  </commentList>
</comments>
</file>

<file path=xl/sharedStrings.xml><?xml version="1.0" encoding="utf-8"?>
<sst xmlns="http://schemas.openxmlformats.org/spreadsheetml/2006/main" count="104" uniqueCount="50">
  <si>
    <t>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</si>
  <si>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</si>
  <si>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</si>
  <si>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</si>
  <si>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</si>
  <si>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</si>
  <si>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</si>
  <si>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</si>
  <si>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</si>
  <si>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сентябь</t>
  </si>
  <si>
    <t>октябрь</t>
  </si>
  <si>
    <t>ноябрь</t>
  </si>
  <si>
    <t>декабрь</t>
  </si>
  <si>
    <t>Энергозатраты  за отчетный период</t>
  </si>
  <si>
    <t xml:space="preserve">     -----</t>
  </si>
  <si>
    <t>Энергозатраты  за базисный период</t>
  </si>
  <si>
    <t>т.у.т.</t>
  </si>
  <si>
    <t>Доля энегозатрат на хранение рыбы</t>
  </si>
  <si>
    <t>const</t>
  </si>
  <si>
    <t>Темп роста производства продукции</t>
  </si>
  <si>
    <t>%</t>
  </si>
  <si>
    <t>Доля энергозатрат на  хранение рыбы для рыб.хоз-в</t>
  </si>
  <si>
    <t>Поправка к обобщ.энергозатратам базисного периода на хранение рыбы</t>
  </si>
  <si>
    <t>Хранение за отчетный период</t>
  </si>
  <si>
    <t>Хранение за базисный период</t>
  </si>
  <si>
    <t>тонн</t>
  </si>
  <si>
    <t>Обобщенные энер.затраты базис.периода с учетом сопоставимых условий</t>
  </si>
  <si>
    <t>Фактическийцелевой показатель по энергосбережению с учетом сопоставимых условий (%)</t>
  </si>
  <si>
    <t>Директор ОАО "Рыбхоз Свислочь"</t>
  </si>
  <si>
    <t xml:space="preserve">         расчет выполнил: энергетик                                                 </t>
  </si>
  <si>
    <t>Природный газ 2016</t>
  </si>
  <si>
    <t>Электро  энергия 2016</t>
  </si>
  <si>
    <t>Природный газ 2015</t>
  </si>
  <si>
    <t>Электро  энергия 2015</t>
  </si>
  <si>
    <t xml:space="preserve">                                                                  ∆              =</t>
  </si>
  <si>
    <r>
      <t xml:space="preserve">                                                                          </t>
    </r>
    <r>
      <rPr>
        <sz val="12"/>
        <color theme="1"/>
        <rFont val="Calibri"/>
        <family val="2"/>
        <charset val="204"/>
      </rPr>
      <t>∆               =</t>
    </r>
  </si>
  <si>
    <t xml:space="preserve">                                                     </t>
  </si>
  <si>
    <t>Фактическийцелевой показатель по энергосбережению без учета сопоставимых условий  (%)  ЦП</t>
  </si>
  <si>
    <t xml:space="preserve">                                        ЦП  =</t>
  </si>
  <si>
    <r>
      <t xml:space="preserve">                                         ЦП </t>
    </r>
    <r>
      <rPr>
        <sz val="8"/>
        <color theme="1"/>
        <rFont val="Times New Roman"/>
        <family val="1"/>
        <charset val="204"/>
      </rPr>
      <t>су</t>
    </r>
    <r>
      <rPr>
        <sz val="14"/>
        <color theme="1"/>
        <rFont val="Times New Roman"/>
        <family val="1"/>
        <charset val="204"/>
      </rPr>
      <t xml:space="preserve">  =</t>
    </r>
  </si>
  <si>
    <t>Расчет фактического показателя по энергосбережению в сопоставимых условиях по ОАО «Рыбхоз «Свислочь»  за I квартал 2016 года</t>
  </si>
  <si>
    <t>Электроэнергия, кВт</t>
  </si>
  <si>
    <t>природный газ, м3</t>
  </si>
  <si>
    <t>Электроэнергия,т.у.т</t>
  </si>
  <si>
    <t>природный газ, т.у.т.</t>
  </si>
  <si>
    <t xml:space="preserve">   </t>
  </si>
  <si>
    <t>тыс.м3 =</t>
  </si>
  <si>
    <t>тыс.кВт =</t>
  </si>
  <si>
    <t>В4 и В5 - вставлялись данные из "Данные по месяцам" в зависимости от выбранного года и месяца в  CD3 и Е3 (допустим 2016)</t>
  </si>
  <si>
    <t>G4 и G5 - вставлялись данные из "Данные по месяцам" за предыдущий год в зависимости от выбранного года и месяца в  CD3 и Е3 ( тогда за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</si>
</sst>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0" fillId="4" borderId="0" xfId="0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 applyAlignment="1"/>
    <xf numFmtId="0" fontId="7" fillId="0" borderId="0" xfId="0" applyFont="1"/>
    <xf numFmtId="0" fontId="8" fillId="3" borderId="0" xfId="0" applyFont="1" applyFill="1" applyAlignment="1">
      <alignment horizontal="center" vertical="center"/>
    </xf>
    <xf numFmtId="0" fontId="7" fillId="3" borderId="0" xfId="0" applyFont="1" applyFill="1"/>
    <xf numFmtId="0" fontId="10" fillId="0" borderId="0" xfId="0" applyFont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0" borderId="0" xfId="0" applyFont="1"/>
    <xf numFmtId="0" fontId="15" fillId="3" borderId="0" xfId="0" applyFont="1" applyFill="1"/>
    <xf numFmtId="0" fontId="14" fillId="3" borderId="0" xfId="0" applyFont="1" applyFill="1"/>
    <xf numFmtId="0" fontId="4" fillId="0" borderId="0" xfId="0" applyFont="1"/>
    <xf numFmtId="164" fontId="3" fillId="3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0" fillId="7" borderId="0" xfId="0" applyFill="1"/>
    <xf numFmtId="0" fontId="0" fillId="0" borderId="11" xfId="0" applyBorder="1"/>
    <xf numFmtId="0" fontId="0" fillId="12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2" fontId="0" fillId="12" borderId="14" xfId="0" applyNumberFormat="1" applyFill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0" borderId="16" xfId="0" applyBorder="1"/>
    <xf numFmtId="2" fontId="0" fillId="12" borderId="15" xfId="0" applyNumberForma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/>
    </xf>
    <xf numFmtId="0" fontId="0" fillId="0" borderId="33" xfId="0" applyBorder="1"/>
    <xf numFmtId="0" fontId="0" fillId="12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2" fontId="0" fillId="12" borderId="34" xfId="0" applyNumberFormat="1" applyFill="1" applyBorder="1" applyAlignment="1">
      <alignment horizontal="center" vertical="center"/>
    </xf>
    <xf numFmtId="2" fontId="0" fillId="8" borderId="35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0" fontId="0" fillId="0" borderId="39" xfId="0" applyBorder="1"/>
    <xf numFmtId="0" fontId="0" fillId="12" borderId="40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2" fontId="0" fillId="12" borderId="39" xfId="0" applyNumberFormat="1" applyFill="1" applyBorder="1" applyAlignment="1">
      <alignment horizontal="center" vertical="center"/>
    </xf>
    <xf numFmtId="2" fontId="0" fillId="8" borderId="41" xfId="0" applyNumberFormat="1" applyFill="1" applyBorder="1" applyAlignment="1">
      <alignment horizontal="center" vertical="center"/>
    </xf>
    <xf numFmtId="0" fontId="0" fillId="0" borderId="14" xfId="0" applyBorder="1"/>
    <xf numFmtId="2" fontId="10" fillId="3" borderId="42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2" fontId="20" fillId="13" borderId="29" xfId="0" applyNumberFormat="1" applyFont="1" applyFill="1" applyBorder="1" applyAlignment="1">
      <alignment horizontal="center" vertical="center"/>
    </xf>
    <xf numFmtId="2" fontId="20" fillId="13" borderId="30" xfId="0" applyNumberFormat="1" applyFont="1" applyFill="1" applyBorder="1" applyAlignment="1">
      <alignment horizontal="center" vertical="center"/>
    </xf>
    <xf numFmtId="2" fontId="21" fillId="14" borderId="22" xfId="0" applyNumberFormat="1" applyFont="1" applyFill="1" applyBorder="1" applyAlignment="1">
      <alignment horizontal="center" vertical="center"/>
    </xf>
    <xf numFmtId="2" fontId="21" fillId="14" borderId="19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/>
    <xf numFmtId="0" fontId="22" fillId="3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/>
    <xf numFmtId="0" fontId="0" fillId="3" borderId="0" xfId="0" applyFill="1" applyAlignment="1"/>
    <xf numFmtId="0" fontId="0" fillId="8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0" fillId="10" borderId="36" xfId="0" applyFill="1" applyBorder="1" applyAlignment="1"/>
    <xf numFmtId="0" fontId="0" fillId="10" borderId="38" xfId="0" applyFill="1" applyBorder="1" applyAlignme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2" fillId="9" borderId="32" xfId="0" applyFont="1" applyFill="1" applyBorder="1" applyAlignment="1">
      <alignment horizontal="center" vertical="center"/>
    </xf>
    <xf numFmtId="0" fontId="0" fillId="9" borderId="36" xfId="0" applyFill="1" applyBorder="1" applyAlignment="1"/>
    <xf numFmtId="0" fontId="0" fillId="9" borderId="38" xfId="0" applyFill="1" applyBorder="1" applyAlignment="1"/>
    <xf numFmtId="0" fontId="2" fillId="11" borderId="0" xfId="0" applyFont="1" applyFill="1" applyAlignment="1">
      <alignment horizontal="center" vertical="center"/>
    </xf>
    <xf numFmtId="0" fontId="0" fillId="11" borderId="0" xfId="0" applyFill="1" applyAlignment="1"/>
    <xf numFmtId="0" fontId="0" fillId="12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107918</xdr:colOff>
      <xdr:row>12</xdr:row>
      <xdr:rowOff>412273</xdr:rowOff>
    </xdr:from>
    <xdr:ext cx="308867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100" b="0" i="1">
                          <a:latin typeface="Cambria Math"/>
                        </a:rPr>
                      </m:ctrlPr>
                    </m:sSupPr>
                    <m:e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З</m:t>
                      </m:r>
                    </m:e>
                    <m:sup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б</m:t>
                      </m:r>
                    </m:sup>
                  </m:sSup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:r>
                <a:rPr lang="ru-RU" sz="1100" b="0" i="0">
                  <a:latin typeface="Cambria Math" panose="02040503050406030204" pitchFamily="18" charset="0"/>
                </a:rPr>
                <a:t>З</a:t>
              </a:r>
              <a:r>
                <a:rPr lang="en-US" sz="1100" b="0" i="0">
                  <a:latin typeface="Cambria Math" panose="02040503050406030204" pitchFamily="18" charset="0"/>
                </a:rPr>
                <a:t>^</a:t>
              </a:r>
              <a:r>
                <a:rPr lang="ru-RU" sz="1100" b="0" i="0">
                  <a:latin typeface="Cambria Math" panose="02040503050406030204" pitchFamily="18" charset="0"/>
                </a:rPr>
                <a:t>б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0</xdr:colOff>
      <xdr:row>15</xdr:row>
      <xdr:rowOff>26670</xdr:rowOff>
    </xdr:from>
    <xdr:ext cx="384592" cy="2247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ОЭЗ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су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ОЭЗ〗_су^б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N41"/>
  <sheetViews>
    <sheetView tabSelected="1" zoomScaleNormal="100" zoomScaleSheetLayoutView="125" workbookViewId="0">
      <selection activeCell="B4" sqref="B4"/>
    </sheetView>
  </sheetViews>
  <sheetFormatPr defaultRowHeight="15" x14ac:dyDescent="0.25"/>
  <cols>
    <col min="1" max="1" width="11.42578125" customWidth="1"/>
    <col min="2" max="2" width="11.28515625" customWidth="1"/>
    <col min="3" max="3" width="9.140625" customWidth="1"/>
    <col min="4" max="4" width="6.140625" customWidth="1"/>
    <col min="5" max="5" width="9.85546875" customWidth="1"/>
    <col min="6" max="6" width="11.28515625" customWidth="1"/>
    <col min="8" max="8" width="11" customWidth="1"/>
    <col min="9" max="9" width="7.140625" customWidth="1"/>
    <col min="10" max="10" width="6.42578125" customWidth="1"/>
  </cols>
  <sheetData>
    <row r="1" spans="1:14" ht="15.75" thickTop="1" x14ac:dyDescent="0.25">
      <c r="A1" s="76" t="s">
        <v>40</v>
      </c>
      <c r="B1" s="77"/>
      <c r="C1" s="77"/>
      <c r="D1" s="77"/>
      <c r="E1" s="77"/>
      <c r="F1" s="77"/>
      <c r="G1" s="77"/>
      <c r="H1" s="77"/>
      <c r="I1" s="78"/>
      <c r="J1" s="79"/>
    </row>
    <row r="2" spans="1:14" ht="45.75" customHeight="1" thickBot="1" x14ac:dyDescent="0.3">
      <c r="A2" s="80"/>
      <c r="B2" s="81"/>
      <c r="C2" s="82"/>
      <c r="D2" s="82"/>
      <c r="E2" s="82"/>
      <c r="F2" s="82"/>
      <c r="G2" s="82"/>
      <c r="H2" s="81"/>
      <c r="I2" s="83"/>
      <c r="J2" s="84"/>
    </row>
    <row r="3" spans="1:14" ht="24" customHeight="1" thickTop="1" thickBot="1" x14ac:dyDescent="0.3">
      <c r="A3" s="9"/>
      <c r="B3" s="9"/>
      <c r="C3" s="89" t="s">
        <v>3</v>
      </c>
      <c r="D3" s="90"/>
      <c r="E3" s="75">
        <v>2016</v>
      </c>
      <c r="F3" s="85" t="s">
        <v>0</v>
      </c>
      <c r="G3" s="86"/>
      <c r="H3" s="9"/>
      <c r="I3" s="9"/>
      <c r="J3" s="1"/>
    </row>
    <row r="4" spans="1:14" ht="31.5" customHeight="1" thickTop="1" x14ac:dyDescent="0.25">
      <c r="A4" s="36" t="s">
        <v>30</v>
      </c>
      <c r="B4" s="70">
        <f>INDEX('данные по месяцам'!E3:E999,(E3-'данные по месяцам'!B3)*12+MONTH(C3&amp;-E3))/1000</f>
        <v>2.7</v>
      </c>
      <c r="C4" s="37" t="s">
        <v>46</v>
      </c>
      <c r="D4" s="73">
        <f>B4*1.15</f>
        <v>3.105</v>
      </c>
      <c r="E4" s="35" t="s">
        <v>16</v>
      </c>
      <c r="F4" s="40" t="s">
        <v>32</v>
      </c>
      <c r="G4" s="68">
        <f>IFERROR(INDEX('данные по месяцам'!E3:E999,(E3-'данные по месяцам'!B3-1)*12+MONTH(C3&amp;-E3))/1000,)</f>
        <v>2.5</v>
      </c>
      <c r="H4" s="42" t="s">
        <v>46</v>
      </c>
      <c r="I4" s="71">
        <f>G4*1.15</f>
        <v>2.875</v>
      </c>
      <c r="J4" s="44" t="s">
        <v>16</v>
      </c>
    </row>
    <row r="5" spans="1:14" ht="28.5" customHeight="1" thickBot="1" x14ac:dyDescent="0.3">
      <c r="A5" s="38" t="s">
        <v>31</v>
      </c>
      <c r="B5" s="70">
        <f>INDEX('данные по месяцам'!D3:D999,(E3-'данные по месяцам'!B3)*12+MONTH(C3&amp;-E3))/1000</f>
        <v>12</v>
      </c>
      <c r="C5" s="39" t="s">
        <v>47</v>
      </c>
      <c r="D5" s="74">
        <f>B5*0.26</f>
        <v>3.12</v>
      </c>
      <c r="E5" s="34" t="s">
        <v>16</v>
      </c>
      <c r="F5" s="41" t="s">
        <v>33</v>
      </c>
      <c r="G5" s="69">
        <f>IFERROR(INDEX('данные по месяцам'!D3:D999,(E3-'данные по месяцам'!B3-1)*12+MONTH(C3&amp;-E3))/1000,)</f>
        <v>13</v>
      </c>
      <c r="H5" s="43" t="s">
        <v>47</v>
      </c>
      <c r="I5" s="72">
        <f>G5*0.26</f>
        <v>3.38</v>
      </c>
      <c r="J5" s="45" t="s">
        <v>16</v>
      </c>
    </row>
    <row r="6" spans="1:14" ht="21.75" customHeight="1" x14ac:dyDescent="0.3">
      <c r="A6" s="2"/>
      <c r="B6" s="87" t="s">
        <v>13</v>
      </c>
      <c r="C6" s="87"/>
      <c r="D6" s="87"/>
      <c r="E6" s="87"/>
      <c r="F6" s="8" t="s">
        <v>14</v>
      </c>
      <c r="G6" s="61">
        <f>D4+D5</f>
        <v>6.2249999999999996</v>
      </c>
      <c r="H6" s="14" t="s">
        <v>16</v>
      </c>
      <c r="I6" s="11"/>
      <c r="J6" s="5"/>
      <c r="K6" s="5">
        <v>2016</v>
      </c>
      <c r="L6" s="6"/>
    </row>
    <row r="7" spans="1:14" ht="20.25" customHeight="1" x14ac:dyDescent="0.3">
      <c r="A7" s="2"/>
      <c r="B7" s="87" t="s">
        <v>15</v>
      </c>
      <c r="C7" s="87"/>
      <c r="D7" s="87"/>
      <c r="E7" s="87"/>
      <c r="F7" s="8" t="s">
        <v>14</v>
      </c>
      <c r="G7" s="62">
        <f>I4+I5</f>
        <v>6.2549999999999999</v>
      </c>
      <c r="H7" s="14" t="s">
        <v>16</v>
      </c>
      <c r="I7" s="11"/>
      <c r="J7" s="5"/>
      <c r="K7" s="5">
        <v>2015</v>
      </c>
      <c r="L7" s="6"/>
    </row>
    <row r="8" spans="1:14" ht="19.5" customHeight="1" x14ac:dyDescent="0.3">
      <c r="A8" s="2"/>
      <c r="B8" s="87" t="s">
        <v>17</v>
      </c>
      <c r="C8" s="87"/>
      <c r="D8" s="87"/>
      <c r="E8" s="87"/>
      <c r="F8" s="8" t="s">
        <v>14</v>
      </c>
      <c r="G8" s="63">
        <v>0.4</v>
      </c>
      <c r="H8" s="14" t="s">
        <v>18</v>
      </c>
      <c r="I8" s="19"/>
      <c r="J8" s="19"/>
      <c r="K8" s="5"/>
      <c r="L8" s="6"/>
      <c r="M8" s="20"/>
      <c r="N8" s="20"/>
    </row>
    <row r="9" spans="1:14" ht="18.75" x14ac:dyDescent="0.25">
      <c r="A9" s="87" t="s">
        <v>21</v>
      </c>
      <c r="B9" s="88"/>
      <c r="C9" s="88"/>
      <c r="D9" s="88"/>
      <c r="E9" s="88"/>
      <c r="F9" s="8" t="s">
        <v>14</v>
      </c>
      <c r="G9" s="64">
        <v>49</v>
      </c>
      <c r="H9" s="14" t="s">
        <v>20</v>
      </c>
      <c r="I9" s="19"/>
      <c r="J9" s="19"/>
      <c r="K9" s="5"/>
      <c r="L9" s="6"/>
      <c r="M9" s="20"/>
      <c r="N9" s="20"/>
    </row>
    <row r="10" spans="1:14" ht="18.75" x14ac:dyDescent="0.25">
      <c r="A10" s="13"/>
      <c r="B10" s="87" t="s">
        <v>19</v>
      </c>
      <c r="C10" s="87"/>
      <c r="D10" s="87"/>
      <c r="E10" s="87"/>
      <c r="F10" s="8" t="s">
        <v>14</v>
      </c>
      <c r="G10" s="65">
        <v>117.7</v>
      </c>
      <c r="H10" s="14" t="s">
        <v>20</v>
      </c>
      <c r="I10" s="21"/>
      <c r="J10" s="21"/>
      <c r="K10" s="23"/>
      <c r="L10" s="6"/>
      <c r="M10" s="20"/>
      <c r="N10" s="20"/>
    </row>
    <row r="11" spans="1:14" ht="18.75" x14ac:dyDescent="0.25">
      <c r="A11" s="91" t="s">
        <v>23</v>
      </c>
      <c r="B11" s="92"/>
      <c r="C11" s="92"/>
      <c r="D11" s="92"/>
      <c r="E11" s="92"/>
      <c r="F11" s="8" t="s">
        <v>14</v>
      </c>
      <c r="G11" s="66">
        <v>75.8</v>
      </c>
      <c r="H11" s="15" t="s">
        <v>25</v>
      </c>
      <c r="I11" s="19"/>
      <c r="J11" s="19"/>
      <c r="K11" s="5">
        <v>2016</v>
      </c>
      <c r="L11" s="6"/>
      <c r="M11" s="20"/>
      <c r="N11" s="20"/>
    </row>
    <row r="12" spans="1:14" ht="18.75" x14ac:dyDescent="0.25">
      <c r="A12" s="91" t="s">
        <v>24</v>
      </c>
      <c r="B12" s="92"/>
      <c r="C12" s="92"/>
      <c r="D12" s="92"/>
      <c r="E12" s="92"/>
      <c r="F12" s="8" t="s">
        <v>14</v>
      </c>
      <c r="G12" s="67">
        <v>108.7</v>
      </c>
      <c r="H12" s="15" t="s">
        <v>25</v>
      </c>
      <c r="I12" s="19"/>
      <c r="J12" s="19"/>
      <c r="K12" s="5">
        <v>2015</v>
      </c>
      <c r="L12" s="6"/>
      <c r="M12" s="20"/>
      <c r="N12" s="20"/>
    </row>
    <row r="13" spans="1:14" ht="33" customHeight="1" x14ac:dyDescent="0.25">
      <c r="A13" s="91" t="s">
        <v>22</v>
      </c>
      <c r="B13" s="91"/>
      <c r="C13" s="91"/>
      <c r="D13" s="91"/>
      <c r="E13" s="91"/>
      <c r="F13" s="91"/>
      <c r="G13" s="91"/>
      <c r="H13" s="91"/>
      <c r="I13" s="22"/>
      <c r="J13" s="22"/>
      <c r="K13" s="6"/>
      <c r="L13" s="6"/>
      <c r="M13" s="20"/>
      <c r="N13" s="20"/>
    </row>
    <row r="14" spans="1:14" ht="19.5" customHeight="1" x14ac:dyDescent="0.25">
      <c r="A14" s="93" t="s">
        <v>34</v>
      </c>
      <c r="B14" s="94"/>
      <c r="C14" s="94"/>
      <c r="D14" s="94"/>
      <c r="E14" s="94"/>
      <c r="F14" s="94"/>
      <c r="G14" s="16">
        <f>G6*(G9/100)*K14</f>
        <v>0.53989425000000002</v>
      </c>
      <c r="H14" s="17" t="s">
        <v>16</v>
      </c>
      <c r="I14" s="22"/>
      <c r="J14" s="22"/>
      <c r="K14" s="25">
        <f>(G10-100)/100</f>
        <v>0.17700000000000002</v>
      </c>
      <c r="L14" s="25">
        <f>G9/100</f>
        <v>0.49</v>
      </c>
      <c r="M14" s="25"/>
      <c r="N14" s="20"/>
    </row>
    <row r="15" spans="1:14" ht="28.5" customHeight="1" x14ac:dyDescent="0.25">
      <c r="A15" s="95" t="s">
        <v>26</v>
      </c>
      <c r="B15" s="95"/>
      <c r="C15" s="95"/>
      <c r="D15" s="95"/>
      <c r="E15" s="95"/>
      <c r="F15" s="95"/>
      <c r="G15" s="95"/>
      <c r="H15" s="95"/>
      <c r="I15" s="22"/>
      <c r="J15" s="22"/>
      <c r="K15" s="25"/>
      <c r="L15" s="25"/>
      <c r="M15" s="25"/>
      <c r="N15" s="20"/>
    </row>
    <row r="16" spans="1:14" ht="18.75" x14ac:dyDescent="0.25">
      <c r="A16" s="96" t="s">
        <v>35</v>
      </c>
      <c r="B16" s="97"/>
      <c r="C16" s="97"/>
      <c r="D16" s="97"/>
      <c r="E16" s="97"/>
      <c r="F16" s="97"/>
      <c r="G16" s="18">
        <f>G7+G14</f>
        <v>6.7948942499999996</v>
      </c>
      <c r="H16" s="3" t="s">
        <v>16</v>
      </c>
      <c r="I16" s="22"/>
      <c r="J16" s="22"/>
      <c r="K16" s="25"/>
      <c r="L16" s="25"/>
      <c r="M16" s="25"/>
      <c r="N16" s="20"/>
    </row>
    <row r="17" spans="1:14" ht="2.25" customHeight="1" x14ac:dyDescent="0.25">
      <c r="A17" s="98"/>
      <c r="B17" s="98"/>
      <c r="C17" s="98"/>
      <c r="D17" s="98"/>
      <c r="E17" s="98"/>
      <c r="F17" s="98"/>
      <c r="G17" s="98"/>
      <c r="H17" s="98"/>
      <c r="I17" s="22"/>
      <c r="J17" s="22"/>
      <c r="K17" s="25"/>
      <c r="L17" s="25"/>
      <c r="M17" s="25"/>
      <c r="N17" s="20"/>
    </row>
    <row r="18" spans="1:14" ht="4.5" customHeight="1" x14ac:dyDescent="0.25">
      <c r="A18" s="93" t="s">
        <v>36</v>
      </c>
      <c r="B18" s="93"/>
      <c r="C18" s="93"/>
      <c r="D18" s="93"/>
      <c r="E18" s="93"/>
      <c r="F18" s="93"/>
      <c r="G18" s="4"/>
      <c r="H18" s="3"/>
      <c r="I18" s="22"/>
      <c r="J18" s="22"/>
      <c r="K18" s="25"/>
      <c r="L18" s="25"/>
      <c r="M18" s="25"/>
      <c r="N18" s="20"/>
    </row>
    <row r="19" spans="1:14" ht="11.25" customHeight="1" x14ac:dyDescent="0.25">
      <c r="A19" s="97"/>
      <c r="B19" s="99"/>
      <c r="C19" s="99"/>
      <c r="D19" s="99"/>
      <c r="E19" s="99"/>
      <c r="F19" s="99"/>
      <c r="G19" s="99"/>
      <c r="H19" s="99"/>
      <c r="I19" s="22"/>
      <c r="J19" s="22"/>
      <c r="K19" s="25"/>
      <c r="L19" s="25"/>
      <c r="M19" s="25"/>
      <c r="N19" s="20"/>
    </row>
    <row r="20" spans="1:14" ht="36.75" customHeight="1" x14ac:dyDescent="0.25">
      <c r="A20" s="93" t="s">
        <v>37</v>
      </c>
      <c r="B20" s="93"/>
      <c r="C20" s="93"/>
      <c r="D20" s="93"/>
      <c r="E20" s="93"/>
      <c r="F20" s="93"/>
      <c r="G20" s="93"/>
      <c r="H20" s="93"/>
      <c r="I20" s="22"/>
      <c r="J20" s="22"/>
      <c r="K20" s="25"/>
      <c r="L20" s="25"/>
      <c r="M20" s="25"/>
      <c r="N20" s="20"/>
    </row>
    <row r="21" spans="1:14" ht="18.75" x14ac:dyDescent="0.25">
      <c r="A21" s="101" t="s">
        <v>38</v>
      </c>
      <c r="B21" s="102"/>
      <c r="C21" s="102"/>
      <c r="D21" s="102"/>
      <c r="E21" s="24">
        <f>((G6/G7)-1)*100</f>
        <v>-0.47961630695444457</v>
      </c>
      <c r="F21" s="101"/>
      <c r="G21" s="103"/>
      <c r="H21" s="103"/>
      <c r="I21" s="22"/>
      <c r="J21" s="22"/>
      <c r="K21" s="25"/>
      <c r="L21" s="25"/>
      <c r="M21" s="25"/>
      <c r="N21" s="20"/>
    </row>
    <row r="22" spans="1:14" ht="3.75" customHeight="1" x14ac:dyDescent="0.3">
      <c r="A22" s="2"/>
      <c r="B22" s="2"/>
      <c r="C22" s="2"/>
      <c r="D22" s="2"/>
      <c r="E22" s="2"/>
      <c r="F22" s="2"/>
      <c r="G22" s="2"/>
      <c r="H22" s="2"/>
      <c r="I22" s="22"/>
      <c r="J22" s="22"/>
      <c r="K22" s="25"/>
      <c r="L22" s="25"/>
      <c r="M22" s="25"/>
      <c r="N22" s="20"/>
    </row>
    <row r="23" spans="1:14" ht="37.5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22"/>
      <c r="J23" s="22"/>
      <c r="K23" s="25"/>
      <c r="L23" s="25"/>
      <c r="M23" s="25"/>
      <c r="N23" s="20"/>
    </row>
    <row r="24" spans="1:14" ht="18.75" x14ac:dyDescent="0.25">
      <c r="A24" s="101" t="s">
        <v>39</v>
      </c>
      <c r="B24" s="102"/>
      <c r="C24" s="102"/>
      <c r="D24" s="102"/>
      <c r="E24" s="24">
        <f>((G6/G16)-1)*100</f>
        <v>-8.3870952075523419</v>
      </c>
      <c r="F24" s="101"/>
      <c r="G24" s="104"/>
      <c r="H24" s="104"/>
      <c r="I24" s="104"/>
      <c r="J24" s="104"/>
      <c r="K24" s="25"/>
      <c r="L24" s="25"/>
      <c r="M24" s="25"/>
      <c r="N24" s="20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22"/>
      <c r="J25" s="22"/>
      <c r="K25" s="25"/>
      <c r="L25" s="25"/>
      <c r="M25" s="25"/>
      <c r="N25" s="20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22"/>
      <c r="J26" s="22"/>
      <c r="K26" s="25"/>
      <c r="L26" s="25"/>
      <c r="M26" s="25"/>
      <c r="N26" s="20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22"/>
      <c r="J27" s="22"/>
      <c r="K27" s="20"/>
      <c r="L27" s="20"/>
      <c r="M27" s="20"/>
      <c r="N27" s="20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22"/>
      <c r="J28" s="22"/>
      <c r="K28" s="20"/>
      <c r="L28" s="20"/>
      <c r="M28" s="20"/>
      <c r="N28" s="20"/>
    </row>
    <row r="29" spans="1:14" x14ac:dyDescent="0.25">
      <c r="A29" s="99" t="s">
        <v>28</v>
      </c>
      <c r="B29" s="100"/>
      <c r="C29" s="100"/>
      <c r="D29" s="1"/>
      <c r="E29" s="1"/>
      <c r="F29" s="1"/>
      <c r="G29" s="7"/>
      <c r="H29" s="7"/>
      <c r="I29" s="22"/>
      <c r="J29" s="22"/>
      <c r="K29" s="20"/>
      <c r="L29" s="20"/>
      <c r="M29" s="20"/>
      <c r="N29" s="20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2"/>
      <c r="J30" s="12"/>
      <c r="K30" s="10"/>
    </row>
    <row r="31" spans="1:14" x14ac:dyDescent="0.25">
      <c r="A31" s="7" t="s">
        <v>29</v>
      </c>
      <c r="B31" s="7"/>
      <c r="C31" s="7"/>
      <c r="D31" s="7"/>
      <c r="E31" s="7"/>
      <c r="F31" s="7"/>
      <c r="G31" s="7"/>
      <c r="H31" s="7"/>
      <c r="I31" s="12"/>
      <c r="J31" s="12"/>
      <c r="K31" s="10"/>
    </row>
    <row r="32" spans="1:14" x14ac:dyDescent="0.25">
      <c r="A32" s="7"/>
      <c r="B32" s="7"/>
      <c r="C32" s="7"/>
      <c r="D32" s="7"/>
      <c r="E32" s="7"/>
      <c r="F32" s="7"/>
      <c r="G32" s="1"/>
      <c r="H32" s="1"/>
      <c r="I32" s="12"/>
      <c r="J32" s="12"/>
      <c r="K32" s="10"/>
    </row>
    <row r="33" spans="1:11" x14ac:dyDescent="0.25">
      <c r="A33" s="7" t="s">
        <v>45</v>
      </c>
      <c r="B33" s="7"/>
      <c r="C33" s="7"/>
      <c r="D33" s="7"/>
      <c r="E33" s="7"/>
      <c r="F33" s="7"/>
      <c r="G33" s="1"/>
      <c r="H33" s="1"/>
      <c r="I33" s="12"/>
      <c r="J33" s="12"/>
      <c r="K33" s="10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2"/>
      <c r="J34" s="12"/>
      <c r="K34" s="10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2"/>
      <c r="J35" s="12"/>
      <c r="K35" s="10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2"/>
      <c r="J36" s="12"/>
      <c r="K36" s="10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2"/>
      <c r="J37" s="12"/>
      <c r="K37" s="10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2"/>
      <c r="J38" s="12"/>
      <c r="K38" s="10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2"/>
      <c r="J39" s="12"/>
      <c r="K39" s="10"/>
    </row>
    <row r="40" spans="1:11" x14ac:dyDescent="0.25">
      <c r="I40" s="10"/>
      <c r="J40" s="10"/>
      <c r="K40" s="10"/>
    </row>
    <row r="41" spans="1:11" x14ac:dyDescent="0.25">
      <c r="I41" s="10"/>
      <c r="J41" s="10"/>
      <c r="K41" s="10"/>
    </row>
  </sheetData>
  <mergeCells count="24">
    <mergeCell ref="A29:C29"/>
    <mergeCell ref="A23:H23"/>
    <mergeCell ref="A19:H19"/>
    <mergeCell ref="A21:D21"/>
    <mergeCell ref="F21:H21"/>
    <mergeCell ref="A24:D24"/>
    <mergeCell ref="F24:J24"/>
    <mergeCell ref="A15:H15"/>
    <mergeCell ref="A16:F16"/>
    <mergeCell ref="A17:H17"/>
    <mergeCell ref="A18:F18"/>
    <mergeCell ref="A20:H20"/>
    <mergeCell ref="A13:H13"/>
    <mergeCell ref="A11:E11"/>
    <mergeCell ref="A12:E12"/>
    <mergeCell ref="A14:F14"/>
    <mergeCell ref="B10:E10"/>
    <mergeCell ref="A1:J2"/>
    <mergeCell ref="F3:G3"/>
    <mergeCell ref="A9:E9"/>
    <mergeCell ref="B6:E6"/>
    <mergeCell ref="B7:E7"/>
    <mergeCell ref="B8:E8"/>
    <mergeCell ref="C3:D3"/>
  </mergeCells>
  <pageMargins left="0.7" right="0.7" top="0.75" bottom="0.75" header="0.3" footer="0.3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'данные по месяцам'!$B$3:$B$50</xm:f>
          </x14:formula1>
          <xm:sqref>E3</xm:sqref>
        </x14:dataValidation>
        <x14:dataValidation type="list" allowBlank="1" showInputMessage="1" showErrorMessage="1">
          <x14:formula1>
            <xm:f>'данные по месяцам'!$C$3:$C$14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J50"/>
  <sheetViews>
    <sheetView zoomScaleNormal="100" zoomScaleSheetLayoutView="100" workbookViewId="0">
      <selection activeCell="F3" sqref="F3"/>
    </sheetView>
  </sheetViews>
  <sheetFormatPr defaultRowHeight="15" x14ac:dyDescent="0.25"/>
  <cols>
    <col min="4" max="4" width="16.5703125" customWidth="1"/>
    <col min="5" max="5" width="16.28515625" customWidth="1"/>
    <col min="6" max="6" width="16.85546875" customWidth="1"/>
    <col min="7" max="7" width="13.7109375" customWidth="1"/>
  </cols>
  <sheetData>
    <row r="1" spans="1:10" x14ac:dyDescent="0.25">
      <c r="A1" s="26"/>
      <c r="B1" s="26"/>
      <c r="C1" s="26"/>
      <c r="D1" s="117" t="s">
        <v>41</v>
      </c>
      <c r="E1" s="105" t="s">
        <v>42</v>
      </c>
      <c r="F1" s="117" t="s">
        <v>43</v>
      </c>
      <c r="G1" s="105" t="s">
        <v>44</v>
      </c>
      <c r="H1" s="26"/>
      <c r="I1" s="26"/>
      <c r="J1" s="26"/>
    </row>
    <row r="2" spans="1:10" ht="15.75" thickBot="1" x14ac:dyDescent="0.3">
      <c r="A2" s="26"/>
      <c r="B2" s="26"/>
      <c r="C2" s="26"/>
      <c r="D2" s="106"/>
      <c r="E2" s="106"/>
      <c r="F2" s="106"/>
      <c r="G2" s="106"/>
      <c r="H2" s="26"/>
      <c r="I2" s="26"/>
      <c r="J2" s="26"/>
    </row>
    <row r="3" spans="1:10" x14ac:dyDescent="0.25">
      <c r="A3" s="26"/>
      <c r="B3" s="107">
        <v>2015</v>
      </c>
      <c r="C3" s="49" t="s">
        <v>1</v>
      </c>
      <c r="D3" s="50">
        <v>5000</v>
      </c>
      <c r="E3" s="51">
        <v>800</v>
      </c>
      <c r="F3" s="52">
        <f>(D3/1000)*0.26</f>
        <v>1.3</v>
      </c>
      <c r="G3" s="53">
        <f>(E3/1000)*1.15</f>
        <v>0.91999999999999993</v>
      </c>
      <c r="H3" s="26"/>
      <c r="I3" s="26"/>
      <c r="J3" s="26"/>
    </row>
    <row r="4" spans="1:10" x14ac:dyDescent="0.25">
      <c r="A4" s="26"/>
      <c r="B4" s="108"/>
      <c r="C4" s="27" t="s">
        <v>2</v>
      </c>
      <c r="D4" s="28">
        <v>9700</v>
      </c>
      <c r="E4" s="29">
        <v>1500</v>
      </c>
      <c r="F4" s="32">
        <f t="shared" ref="F4:F50" si="0">(D4/1000)*0.26</f>
        <v>2.5219999999999998</v>
      </c>
      <c r="G4" s="54">
        <f t="shared" ref="G4:G50" si="1">(E4/1000)*1.15</f>
        <v>1.7249999999999999</v>
      </c>
      <c r="H4" s="26"/>
      <c r="I4" s="26"/>
      <c r="J4" s="26"/>
    </row>
    <row r="5" spans="1:10" x14ac:dyDescent="0.25">
      <c r="A5" s="26"/>
      <c r="B5" s="108"/>
      <c r="C5" s="27" t="s">
        <v>3</v>
      </c>
      <c r="D5" s="28">
        <v>13000</v>
      </c>
      <c r="E5" s="29">
        <v>2500</v>
      </c>
      <c r="F5" s="32">
        <f t="shared" si="0"/>
        <v>3.38</v>
      </c>
      <c r="G5" s="54">
        <f>(E5/1000)*1.15</f>
        <v>2.875</v>
      </c>
      <c r="H5" s="26"/>
      <c r="I5" s="26"/>
      <c r="J5" s="26"/>
    </row>
    <row r="6" spans="1:10" x14ac:dyDescent="0.25">
      <c r="A6" s="26"/>
      <c r="B6" s="108"/>
      <c r="C6" s="27" t="s">
        <v>4</v>
      </c>
      <c r="D6" s="28">
        <v>15400</v>
      </c>
      <c r="E6" s="29">
        <v>0</v>
      </c>
      <c r="F6" s="32">
        <f t="shared" si="0"/>
        <v>4.0040000000000004</v>
      </c>
      <c r="G6" s="54">
        <f t="shared" si="1"/>
        <v>0</v>
      </c>
      <c r="H6" s="26"/>
      <c r="I6" s="26"/>
      <c r="J6" s="26"/>
    </row>
    <row r="7" spans="1:10" x14ac:dyDescent="0.25">
      <c r="A7" s="26"/>
      <c r="B7" s="108"/>
      <c r="C7" s="27" t="s">
        <v>5</v>
      </c>
      <c r="D7" s="28">
        <v>0</v>
      </c>
      <c r="E7" s="29">
        <v>0</v>
      </c>
      <c r="F7" s="32">
        <f t="shared" si="0"/>
        <v>0</v>
      </c>
      <c r="G7" s="54">
        <f t="shared" si="1"/>
        <v>0</v>
      </c>
      <c r="H7" s="26"/>
      <c r="I7" s="26"/>
      <c r="J7" s="26"/>
    </row>
    <row r="8" spans="1:10" x14ac:dyDescent="0.25">
      <c r="A8" s="26"/>
      <c r="B8" s="108"/>
      <c r="C8" s="27" t="s">
        <v>6</v>
      </c>
      <c r="D8" s="28">
        <v>0</v>
      </c>
      <c r="E8" s="29">
        <v>0</v>
      </c>
      <c r="F8" s="32">
        <f t="shared" si="0"/>
        <v>0</v>
      </c>
      <c r="G8" s="54">
        <f t="shared" si="1"/>
        <v>0</v>
      </c>
      <c r="H8" s="26"/>
      <c r="I8" s="26"/>
      <c r="J8" s="26"/>
    </row>
    <row r="9" spans="1:10" x14ac:dyDescent="0.25">
      <c r="A9" s="26"/>
      <c r="B9" s="108"/>
      <c r="C9" s="27" t="s">
        <v>7</v>
      </c>
      <c r="D9" s="28">
        <v>0</v>
      </c>
      <c r="E9" s="29">
        <v>0</v>
      </c>
      <c r="F9" s="32">
        <f t="shared" si="0"/>
        <v>0</v>
      </c>
      <c r="G9" s="54">
        <f t="shared" si="1"/>
        <v>0</v>
      </c>
      <c r="H9" s="26"/>
      <c r="I9" s="26"/>
      <c r="J9" s="26"/>
    </row>
    <row r="10" spans="1:10" x14ac:dyDescent="0.25">
      <c r="A10" s="26"/>
      <c r="B10" s="108"/>
      <c r="C10" s="27" t="s">
        <v>8</v>
      </c>
      <c r="D10" s="28">
        <v>0</v>
      </c>
      <c r="E10" s="29">
        <v>0</v>
      </c>
      <c r="F10" s="32">
        <f t="shared" si="0"/>
        <v>0</v>
      </c>
      <c r="G10" s="54">
        <f t="shared" si="1"/>
        <v>0</v>
      </c>
      <c r="H10" s="26"/>
      <c r="I10" s="26"/>
      <c r="J10" s="26"/>
    </row>
    <row r="11" spans="1:10" x14ac:dyDescent="0.25">
      <c r="A11" s="26"/>
      <c r="B11" s="108"/>
      <c r="C11" s="27" t="s">
        <v>9</v>
      </c>
      <c r="D11" s="28">
        <v>0</v>
      </c>
      <c r="E11" s="29">
        <v>0</v>
      </c>
      <c r="F11" s="32">
        <f t="shared" si="0"/>
        <v>0</v>
      </c>
      <c r="G11" s="54">
        <f t="shared" si="1"/>
        <v>0</v>
      </c>
      <c r="H11" s="26"/>
      <c r="I11" s="26"/>
      <c r="J11" s="26"/>
    </row>
    <row r="12" spans="1:10" x14ac:dyDescent="0.25">
      <c r="A12" s="26"/>
      <c r="B12" s="108"/>
      <c r="C12" s="27" t="s">
        <v>10</v>
      </c>
      <c r="D12" s="28">
        <v>0</v>
      </c>
      <c r="E12" s="29">
        <v>0</v>
      </c>
      <c r="F12" s="32">
        <f t="shared" si="0"/>
        <v>0</v>
      </c>
      <c r="G12" s="54">
        <f t="shared" si="1"/>
        <v>0</v>
      </c>
      <c r="H12" s="26"/>
      <c r="I12" s="26"/>
      <c r="J12" s="26"/>
    </row>
    <row r="13" spans="1:10" x14ac:dyDescent="0.25">
      <c r="A13" s="26"/>
      <c r="B13" s="108"/>
      <c r="C13" s="27" t="s">
        <v>11</v>
      </c>
      <c r="D13" s="28">
        <v>0</v>
      </c>
      <c r="E13" s="29">
        <v>0</v>
      </c>
      <c r="F13" s="32">
        <f t="shared" si="0"/>
        <v>0</v>
      </c>
      <c r="G13" s="54">
        <f t="shared" si="1"/>
        <v>0</v>
      </c>
      <c r="H13" s="26"/>
      <c r="I13" s="26"/>
      <c r="J13" s="26"/>
    </row>
    <row r="14" spans="1:10" ht="15.75" thickBot="1" x14ac:dyDescent="0.3">
      <c r="A14" s="26"/>
      <c r="B14" s="109"/>
      <c r="C14" s="55" t="s">
        <v>12</v>
      </c>
      <c r="D14" s="56">
        <v>0</v>
      </c>
      <c r="E14" s="57">
        <v>0</v>
      </c>
      <c r="F14" s="58">
        <f t="shared" si="0"/>
        <v>0</v>
      </c>
      <c r="G14" s="59">
        <f t="shared" si="1"/>
        <v>0</v>
      </c>
      <c r="H14" s="26"/>
      <c r="I14" s="26"/>
      <c r="J14" s="26"/>
    </row>
    <row r="15" spans="1:10" x14ac:dyDescent="0.25">
      <c r="A15" s="26"/>
      <c r="B15" s="110">
        <v>2016</v>
      </c>
      <c r="C15" s="46" t="s">
        <v>1</v>
      </c>
      <c r="D15" s="28">
        <v>4490</v>
      </c>
      <c r="E15" s="29">
        <v>1000</v>
      </c>
      <c r="F15" s="47">
        <f t="shared" si="0"/>
        <v>1.1674</v>
      </c>
      <c r="G15" s="48">
        <f t="shared" si="1"/>
        <v>1.1499999999999999</v>
      </c>
      <c r="H15" s="26"/>
      <c r="I15" s="26"/>
      <c r="J15" s="26"/>
    </row>
    <row r="16" spans="1:10" x14ac:dyDescent="0.25">
      <c r="A16" s="26"/>
      <c r="B16" s="111"/>
      <c r="C16" s="27" t="s">
        <v>2</v>
      </c>
      <c r="D16" s="28">
        <v>9090</v>
      </c>
      <c r="E16" s="29">
        <v>2000</v>
      </c>
      <c r="F16" s="32">
        <f t="shared" si="0"/>
        <v>2.3633999999999999</v>
      </c>
      <c r="G16" s="33">
        <f t="shared" si="1"/>
        <v>2.2999999999999998</v>
      </c>
      <c r="H16" s="26"/>
      <c r="I16" s="26"/>
      <c r="J16" s="26"/>
    </row>
    <row r="17" spans="1:10" x14ac:dyDescent="0.25">
      <c r="A17" s="26"/>
      <c r="B17" s="111"/>
      <c r="C17" s="27" t="s">
        <v>3</v>
      </c>
      <c r="D17" s="28">
        <v>12000</v>
      </c>
      <c r="E17" s="29">
        <v>2700</v>
      </c>
      <c r="F17" s="32">
        <f t="shared" si="0"/>
        <v>3.12</v>
      </c>
      <c r="G17" s="33">
        <f t="shared" si="1"/>
        <v>3.105</v>
      </c>
      <c r="H17" s="26"/>
      <c r="I17" s="26"/>
      <c r="J17" s="26"/>
    </row>
    <row r="18" spans="1:10" x14ac:dyDescent="0.25">
      <c r="A18" s="26"/>
      <c r="B18" s="111"/>
      <c r="C18" s="27" t="s">
        <v>4</v>
      </c>
      <c r="D18" s="28">
        <v>14380</v>
      </c>
      <c r="E18" s="29">
        <v>430</v>
      </c>
      <c r="F18" s="32">
        <f t="shared" si="0"/>
        <v>3.7388000000000003</v>
      </c>
      <c r="G18" s="33">
        <f t="shared" si="1"/>
        <v>0.49449999999999994</v>
      </c>
      <c r="H18" s="26"/>
      <c r="I18" s="26"/>
      <c r="J18" s="26"/>
    </row>
    <row r="19" spans="1:10" x14ac:dyDescent="0.25">
      <c r="A19" s="26"/>
      <c r="B19" s="111"/>
      <c r="C19" s="27" t="s">
        <v>5</v>
      </c>
      <c r="D19" s="28">
        <v>0</v>
      </c>
      <c r="E19" s="29">
        <v>0</v>
      </c>
      <c r="F19" s="32">
        <f t="shared" si="0"/>
        <v>0</v>
      </c>
      <c r="G19" s="33">
        <f t="shared" si="1"/>
        <v>0</v>
      </c>
      <c r="H19" s="26"/>
      <c r="I19" s="26"/>
      <c r="J19" s="26"/>
    </row>
    <row r="20" spans="1:10" x14ac:dyDescent="0.25">
      <c r="A20" s="26"/>
      <c r="B20" s="111"/>
      <c r="C20" s="27" t="s">
        <v>6</v>
      </c>
      <c r="D20" s="28">
        <v>0</v>
      </c>
      <c r="E20" s="29">
        <v>0</v>
      </c>
      <c r="F20" s="32">
        <f t="shared" si="0"/>
        <v>0</v>
      </c>
      <c r="G20" s="33">
        <f t="shared" si="1"/>
        <v>0</v>
      </c>
      <c r="H20" s="26"/>
      <c r="I20" s="26"/>
      <c r="J20" s="26"/>
    </row>
    <row r="21" spans="1:10" x14ac:dyDescent="0.25">
      <c r="A21" s="26"/>
      <c r="B21" s="111"/>
      <c r="C21" s="27" t="s">
        <v>7</v>
      </c>
      <c r="D21" s="28">
        <v>0</v>
      </c>
      <c r="E21" s="29">
        <v>0</v>
      </c>
      <c r="F21" s="32">
        <f t="shared" si="0"/>
        <v>0</v>
      </c>
      <c r="G21" s="33">
        <f t="shared" si="1"/>
        <v>0</v>
      </c>
      <c r="H21" s="26"/>
      <c r="I21" s="26"/>
      <c r="J21" s="26"/>
    </row>
    <row r="22" spans="1:10" x14ac:dyDescent="0.25">
      <c r="A22" s="26"/>
      <c r="B22" s="111"/>
      <c r="C22" s="27" t="s">
        <v>8</v>
      </c>
      <c r="D22" s="28">
        <v>0</v>
      </c>
      <c r="E22" s="29">
        <v>0</v>
      </c>
      <c r="F22" s="32">
        <f t="shared" si="0"/>
        <v>0</v>
      </c>
      <c r="G22" s="33">
        <f t="shared" si="1"/>
        <v>0</v>
      </c>
      <c r="H22" s="26"/>
      <c r="I22" s="26"/>
      <c r="J22" s="26"/>
    </row>
    <row r="23" spans="1:10" x14ac:dyDescent="0.25">
      <c r="A23" s="26"/>
      <c r="B23" s="111"/>
      <c r="C23" s="27" t="s">
        <v>9</v>
      </c>
      <c r="D23" s="28">
        <v>0</v>
      </c>
      <c r="E23" s="29">
        <v>0</v>
      </c>
      <c r="F23" s="32">
        <f t="shared" si="0"/>
        <v>0</v>
      </c>
      <c r="G23" s="33">
        <f t="shared" si="1"/>
        <v>0</v>
      </c>
      <c r="H23" s="26"/>
      <c r="I23" s="26"/>
      <c r="J23" s="26"/>
    </row>
    <row r="24" spans="1:10" x14ac:dyDescent="0.25">
      <c r="A24" s="26"/>
      <c r="B24" s="111"/>
      <c r="C24" s="27" t="s">
        <v>10</v>
      </c>
      <c r="D24" s="28">
        <v>0</v>
      </c>
      <c r="E24" s="29">
        <v>0</v>
      </c>
      <c r="F24" s="32">
        <f t="shared" si="0"/>
        <v>0</v>
      </c>
      <c r="G24" s="33">
        <f t="shared" si="1"/>
        <v>0</v>
      </c>
      <c r="H24" s="26"/>
      <c r="I24" s="26"/>
      <c r="J24" s="26"/>
    </row>
    <row r="25" spans="1:10" x14ac:dyDescent="0.25">
      <c r="A25" s="26"/>
      <c r="B25" s="111"/>
      <c r="C25" s="27" t="s">
        <v>11</v>
      </c>
      <c r="D25" s="28">
        <v>0</v>
      </c>
      <c r="E25" s="29">
        <v>0</v>
      </c>
      <c r="F25" s="32">
        <f t="shared" si="0"/>
        <v>0</v>
      </c>
      <c r="G25" s="33">
        <f t="shared" si="1"/>
        <v>0</v>
      </c>
      <c r="H25" s="26"/>
      <c r="I25" s="26"/>
      <c r="J25" s="26"/>
    </row>
    <row r="26" spans="1:10" ht="15.75" thickBot="1" x14ac:dyDescent="0.3">
      <c r="A26" s="26"/>
      <c r="B26" s="111"/>
      <c r="C26" s="60" t="s">
        <v>12</v>
      </c>
      <c r="D26" s="28">
        <v>0</v>
      </c>
      <c r="E26" s="29">
        <v>0</v>
      </c>
      <c r="F26" s="32">
        <f t="shared" si="0"/>
        <v>0</v>
      </c>
      <c r="G26" s="33">
        <f t="shared" si="1"/>
        <v>0</v>
      </c>
      <c r="H26" s="26"/>
      <c r="I26" s="26"/>
      <c r="J26" s="26"/>
    </row>
    <row r="27" spans="1:10" x14ac:dyDescent="0.25">
      <c r="A27" s="26"/>
      <c r="B27" s="112">
        <v>2017</v>
      </c>
      <c r="C27" s="49" t="s">
        <v>1</v>
      </c>
      <c r="D27" s="50">
        <v>0</v>
      </c>
      <c r="E27" s="51">
        <v>0</v>
      </c>
      <c r="F27" s="52">
        <f t="shared" si="0"/>
        <v>0</v>
      </c>
      <c r="G27" s="53">
        <f t="shared" si="1"/>
        <v>0</v>
      </c>
      <c r="H27" s="26"/>
      <c r="I27" s="26"/>
      <c r="J27" s="26"/>
    </row>
    <row r="28" spans="1:10" x14ac:dyDescent="0.25">
      <c r="A28" s="26"/>
      <c r="B28" s="113"/>
      <c r="C28" s="27" t="s">
        <v>2</v>
      </c>
      <c r="D28" s="28">
        <v>0</v>
      </c>
      <c r="E28" s="29">
        <v>0</v>
      </c>
      <c r="F28" s="32">
        <f t="shared" si="0"/>
        <v>0</v>
      </c>
      <c r="G28" s="54">
        <f t="shared" si="1"/>
        <v>0</v>
      </c>
      <c r="H28" s="26"/>
      <c r="I28" s="26"/>
      <c r="J28" s="26"/>
    </row>
    <row r="29" spans="1:10" x14ac:dyDescent="0.25">
      <c r="A29" s="26"/>
      <c r="B29" s="113"/>
      <c r="C29" s="27" t="s">
        <v>3</v>
      </c>
      <c r="D29" s="28">
        <v>0</v>
      </c>
      <c r="E29" s="29">
        <v>0</v>
      </c>
      <c r="F29" s="32">
        <f t="shared" si="0"/>
        <v>0</v>
      </c>
      <c r="G29" s="54">
        <f t="shared" si="1"/>
        <v>0</v>
      </c>
      <c r="H29" s="26"/>
      <c r="I29" s="26"/>
      <c r="J29" s="26"/>
    </row>
    <row r="30" spans="1:10" x14ac:dyDescent="0.25">
      <c r="A30" s="26"/>
      <c r="B30" s="113"/>
      <c r="C30" s="27" t="s">
        <v>4</v>
      </c>
      <c r="D30" s="28">
        <v>0</v>
      </c>
      <c r="E30" s="29">
        <v>0</v>
      </c>
      <c r="F30" s="32">
        <f t="shared" si="0"/>
        <v>0</v>
      </c>
      <c r="G30" s="54">
        <f t="shared" si="1"/>
        <v>0</v>
      </c>
      <c r="H30" s="26"/>
      <c r="I30" s="26"/>
      <c r="J30" s="26"/>
    </row>
    <row r="31" spans="1:10" x14ac:dyDescent="0.25">
      <c r="A31" s="26"/>
      <c r="B31" s="113"/>
      <c r="C31" s="27" t="s">
        <v>5</v>
      </c>
      <c r="D31" s="28">
        <v>0</v>
      </c>
      <c r="E31" s="29">
        <v>0</v>
      </c>
      <c r="F31" s="32">
        <f t="shared" si="0"/>
        <v>0</v>
      </c>
      <c r="G31" s="54">
        <f t="shared" si="1"/>
        <v>0</v>
      </c>
      <c r="H31" s="26"/>
      <c r="I31" s="26"/>
      <c r="J31" s="26"/>
    </row>
    <row r="32" spans="1:10" x14ac:dyDescent="0.25">
      <c r="A32" s="26"/>
      <c r="B32" s="113"/>
      <c r="C32" s="27" t="s">
        <v>6</v>
      </c>
      <c r="D32" s="28">
        <v>0</v>
      </c>
      <c r="E32" s="29">
        <v>0</v>
      </c>
      <c r="F32" s="32">
        <f t="shared" si="0"/>
        <v>0</v>
      </c>
      <c r="G32" s="54">
        <f t="shared" si="1"/>
        <v>0</v>
      </c>
      <c r="H32" s="26"/>
      <c r="I32" s="26"/>
      <c r="J32" s="26"/>
    </row>
    <row r="33" spans="1:10" x14ac:dyDescent="0.25">
      <c r="A33" s="26"/>
      <c r="B33" s="113"/>
      <c r="C33" s="27" t="s">
        <v>7</v>
      </c>
      <c r="D33" s="28">
        <v>0</v>
      </c>
      <c r="E33" s="29">
        <v>0</v>
      </c>
      <c r="F33" s="32">
        <f t="shared" si="0"/>
        <v>0</v>
      </c>
      <c r="G33" s="54">
        <f t="shared" si="1"/>
        <v>0</v>
      </c>
      <c r="H33" s="26"/>
      <c r="I33" s="26"/>
      <c r="J33" s="26"/>
    </row>
    <row r="34" spans="1:10" x14ac:dyDescent="0.25">
      <c r="A34" s="26"/>
      <c r="B34" s="113"/>
      <c r="C34" s="27" t="s">
        <v>8</v>
      </c>
      <c r="D34" s="28">
        <v>0</v>
      </c>
      <c r="E34" s="29">
        <v>0</v>
      </c>
      <c r="F34" s="32">
        <f t="shared" si="0"/>
        <v>0</v>
      </c>
      <c r="G34" s="54">
        <f t="shared" si="1"/>
        <v>0</v>
      </c>
      <c r="H34" s="26"/>
      <c r="I34" s="26"/>
      <c r="J34" s="26"/>
    </row>
    <row r="35" spans="1:10" x14ac:dyDescent="0.25">
      <c r="A35" s="26"/>
      <c r="B35" s="113"/>
      <c r="C35" s="27" t="s">
        <v>9</v>
      </c>
      <c r="D35" s="28">
        <v>0</v>
      </c>
      <c r="E35" s="29">
        <v>0</v>
      </c>
      <c r="F35" s="32">
        <f t="shared" si="0"/>
        <v>0</v>
      </c>
      <c r="G35" s="54">
        <f t="shared" si="1"/>
        <v>0</v>
      </c>
      <c r="H35" s="26"/>
      <c r="I35" s="26"/>
      <c r="J35" s="26"/>
    </row>
    <row r="36" spans="1:10" x14ac:dyDescent="0.25">
      <c r="A36" s="26"/>
      <c r="B36" s="113"/>
      <c r="C36" s="27" t="s">
        <v>10</v>
      </c>
      <c r="D36" s="28">
        <v>0</v>
      </c>
      <c r="E36" s="29">
        <v>0</v>
      </c>
      <c r="F36" s="32">
        <f t="shared" si="0"/>
        <v>0</v>
      </c>
      <c r="G36" s="54">
        <f t="shared" si="1"/>
        <v>0</v>
      </c>
      <c r="H36" s="26"/>
      <c r="I36" s="26"/>
      <c r="J36" s="26"/>
    </row>
    <row r="37" spans="1:10" x14ac:dyDescent="0.25">
      <c r="A37" s="26"/>
      <c r="B37" s="113"/>
      <c r="C37" s="27" t="s">
        <v>11</v>
      </c>
      <c r="D37" s="28">
        <v>0</v>
      </c>
      <c r="E37" s="29">
        <v>0</v>
      </c>
      <c r="F37" s="32">
        <f t="shared" si="0"/>
        <v>0</v>
      </c>
      <c r="G37" s="54">
        <f t="shared" si="1"/>
        <v>0</v>
      </c>
      <c r="H37" s="26"/>
      <c r="I37" s="26"/>
      <c r="J37" s="26"/>
    </row>
    <row r="38" spans="1:10" ht="15.75" thickBot="1" x14ac:dyDescent="0.3">
      <c r="A38" s="26"/>
      <c r="B38" s="114"/>
      <c r="C38" s="55" t="s">
        <v>12</v>
      </c>
      <c r="D38" s="56">
        <v>0</v>
      </c>
      <c r="E38" s="57">
        <v>0</v>
      </c>
      <c r="F38" s="58">
        <f t="shared" si="0"/>
        <v>0</v>
      </c>
      <c r="G38" s="59">
        <f t="shared" si="1"/>
        <v>0</v>
      </c>
      <c r="H38" s="26"/>
      <c r="I38" s="26"/>
      <c r="J38" s="26"/>
    </row>
    <row r="39" spans="1:10" x14ac:dyDescent="0.25">
      <c r="A39" s="26"/>
      <c r="B39" s="115">
        <v>2018</v>
      </c>
      <c r="C39" s="46" t="s">
        <v>1</v>
      </c>
      <c r="D39" s="28">
        <v>0</v>
      </c>
      <c r="E39" s="29">
        <v>0</v>
      </c>
      <c r="F39" s="47">
        <f t="shared" si="0"/>
        <v>0</v>
      </c>
      <c r="G39" s="48">
        <f t="shared" si="1"/>
        <v>0</v>
      </c>
      <c r="H39" s="26"/>
      <c r="I39" s="26"/>
      <c r="J39" s="26"/>
    </row>
    <row r="40" spans="1:10" x14ac:dyDescent="0.25">
      <c r="A40" s="26"/>
      <c r="B40" s="116"/>
      <c r="C40" s="27" t="s">
        <v>2</v>
      </c>
      <c r="D40" s="28">
        <v>0</v>
      </c>
      <c r="E40" s="29">
        <v>0</v>
      </c>
      <c r="F40" s="32">
        <f t="shared" si="0"/>
        <v>0</v>
      </c>
      <c r="G40" s="33">
        <f t="shared" si="1"/>
        <v>0</v>
      </c>
      <c r="H40" s="26"/>
      <c r="I40" s="26"/>
      <c r="J40" s="26"/>
    </row>
    <row r="41" spans="1:10" x14ac:dyDescent="0.25">
      <c r="A41" s="26"/>
      <c r="B41" s="116"/>
      <c r="C41" s="27" t="s">
        <v>3</v>
      </c>
      <c r="D41" s="28">
        <v>0</v>
      </c>
      <c r="E41" s="29">
        <v>0</v>
      </c>
      <c r="F41" s="32">
        <f t="shared" si="0"/>
        <v>0</v>
      </c>
      <c r="G41" s="33">
        <f t="shared" si="1"/>
        <v>0</v>
      </c>
      <c r="H41" s="26"/>
      <c r="I41" s="26"/>
      <c r="J41" s="26"/>
    </row>
    <row r="42" spans="1:10" x14ac:dyDescent="0.25">
      <c r="A42" s="26"/>
      <c r="B42" s="116"/>
      <c r="C42" s="27" t="s">
        <v>4</v>
      </c>
      <c r="D42" s="28">
        <v>0</v>
      </c>
      <c r="E42" s="29">
        <v>0</v>
      </c>
      <c r="F42" s="32">
        <f t="shared" si="0"/>
        <v>0</v>
      </c>
      <c r="G42" s="33">
        <f t="shared" si="1"/>
        <v>0</v>
      </c>
      <c r="H42" s="26"/>
      <c r="I42" s="26"/>
      <c r="J42" s="26"/>
    </row>
    <row r="43" spans="1:10" x14ac:dyDescent="0.25">
      <c r="A43" s="26"/>
      <c r="B43" s="116"/>
      <c r="C43" s="27" t="s">
        <v>5</v>
      </c>
      <c r="D43" s="28">
        <v>0</v>
      </c>
      <c r="E43" s="29">
        <v>0</v>
      </c>
      <c r="F43" s="32">
        <f t="shared" si="0"/>
        <v>0</v>
      </c>
      <c r="G43" s="33">
        <f t="shared" si="1"/>
        <v>0</v>
      </c>
      <c r="H43" s="26"/>
      <c r="I43" s="26"/>
      <c r="J43" s="26"/>
    </row>
    <row r="44" spans="1:10" x14ac:dyDescent="0.25">
      <c r="A44" s="26"/>
      <c r="B44" s="116"/>
      <c r="C44" s="27" t="s">
        <v>6</v>
      </c>
      <c r="D44" s="28">
        <v>0</v>
      </c>
      <c r="E44" s="29">
        <v>0</v>
      </c>
      <c r="F44" s="32">
        <f t="shared" si="0"/>
        <v>0</v>
      </c>
      <c r="G44" s="33">
        <f t="shared" si="1"/>
        <v>0</v>
      </c>
      <c r="H44" s="26"/>
      <c r="I44" s="26"/>
      <c r="J44" s="26"/>
    </row>
    <row r="45" spans="1:10" x14ac:dyDescent="0.25">
      <c r="A45" s="26"/>
      <c r="B45" s="116"/>
      <c r="C45" s="27" t="s">
        <v>7</v>
      </c>
      <c r="D45" s="28">
        <v>0</v>
      </c>
      <c r="E45" s="29">
        <v>0</v>
      </c>
      <c r="F45" s="32">
        <f t="shared" si="0"/>
        <v>0</v>
      </c>
      <c r="G45" s="33">
        <f t="shared" si="1"/>
        <v>0</v>
      </c>
      <c r="H45" s="26"/>
      <c r="I45" s="26"/>
      <c r="J45" s="26"/>
    </row>
    <row r="46" spans="1:10" x14ac:dyDescent="0.25">
      <c r="A46" s="26"/>
      <c r="B46" s="116"/>
      <c r="C46" s="27" t="s">
        <v>8</v>
      </c>
      <c r="D46" s="28">
        <v>0</v>
      </c>
      <c r="E46" s="29">
        <v>0</v>
      </c>
      <c r="F46" s="32">
        <f t="shared" si="0"/>
        <v>0</v>
      </c>
      <c r="G46" s="33">
        <f t="shared" si="1"/>
        <v>0</v>
      </c>
      <c r="H46" s="26"/>
      <c r="I46" s="26"/>
      <c r="J46" s="26"/>
    </row>
    <row r="47" spans="1:10" x14ac:dyDescent="0.25">
      <c r="A47" s="26"/>
      <c r="B47" s="116"/>
      <c r="C47" s="27" t="s">
        <v>9</v>
      </c>
      <c r="D47" s="28">
        <v>0</v>
      </c>
      <c r="E47" s="29">
        <v>0</v>
      </c>
      <c r="F47" s="32">
        <f t="shared" si="0"/>
        <v>0</v>
      </c>
      <c r="G47" s="33">
        <f t="shared" si="1"/>
        <v>0</v>
      </c>
      <c r="H47" s="26"/>
      <c r="I47" s="26"/>
      <c r="J47" s="26"/>
    </row>
    <row r="48" spans="1:10" x14ac:dyDescent="0.25">
      <c r="A48" s="26"/>
      <c r="B48" s="116"/>
      <c r="C48" s="27" t="s">
        <v>10</v>
      </c>
      <c r="D48" s="28">
        <v>0</v>
      </c>
      <c r="E48" s="29">
        <v>0</v>
      </c>
      <c r="F48" s="32">
        <f t="shared" si="0"/>
        <v>0</v>
      </c>
      <c r="G48" s="33">
        <f t="shared" si="1"/>
        <v>0</v>
      </c>
      <c r="H48" s="26"/>
      <c r="I48" s="26"/>
      <c r="J48" s="26"/>
    </row>
    <row r="49" spans="1:10" x14ac:dyDescent="0.25">
      <c r="A49" s="26"/>
      <c r="B49" s="116"/>
      <c r="C49" s="27" t="s">
        <v>11</v>
      </c>
      <c r="D49" s="28">
        <v>0</v>
      </c>
      <c r="E49" s="29">
        <v>0</v>
      </c>
      <c r="F49" s="32">
        <f t="shared" si="0"/>
        <v>0</v>
      </c>
      <c r="G49" s="33">
        <f t="shared" si="1"/>
        <v>0</v>
      </c>
      <c r="H49" s="26"/>
      <c r="I49" s="26"/>
      <c r="J49" s="26"/>
    </row>
    <row r="50" spans="1:10" x14ac:dyDescent="0.25">
      <c r="A50" s="26"/>
      <c r="B50" s="116"/>
      <c r="C50" s="27" t="s">
        <v>12</v>
      </c>
      <c r="D50" s="30">
        <v>0</v>
      </c>
      <c r="E50" s="31">
        <v>0</v>
      </c>
      <c r="F50" s="32">
        <f t="shared" si="0"/>
        <v>0</v>
      </c>
      <c r="G50" s="33">
        <f t="shared" si="1"/>
        <v>0</v>
      </c>
      <c r="H50" s="26"/>
      <c r="I50" s="26"/>
      <c r="J50" s="26"/>
    </row>
  </sheetData>
  <mergeCells count="8">
    <mergeCell ref="G1:G2"/>
    <mergeCell ref="B3:B14"/>
    <mergeCell ref="B15:B26"/>
    <mergeCell ref="B27:B38"/>
    <mergeCell ref="B39:B50"/>
    <mergeCell ref="D1:D2"/>
    <mergeCell ref="E1:E2"/>
    <mergeCell ref="F1:F2"/>
  </mergeCells>
  <pageMargins left="0.7" right="0.7" top="0.75" bottom="0.75" header="0.3" footer="0.3"/>
  <pageSetup paperSize="9"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</vt:lpstr>
      <vt:lpstr>данные по месяцам</vt:lpstr>
      <vt:lpstr>Примечание</vt:lpstr>
      <vt:lpstr>Отчет!Область_печати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WaNdEReR</dc:creator>
  <cp:lastModifiedBy>Boroda</cp:lastModifiedBy>
  <cp:lastPrinted>2016-04-27T07:36:31Z</cp:lastPrinted>
  <dcterms:created xsi:type="dcterms:W3CDTF">2016-04-26T16:26:15Z</dcterms:created>
  <dcterms:modified xsi:type="dcterms:W3CDTF">2016-04-27T17:19:28Z</dcterms:modified>
</cp:coreProperties>
</file>