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1"/>
  </bookViews>
  <sheets>
    <sheet name="Good" sheetId="1" r:id="rId1"/>
    <sheet name="not good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<sst xmlns="http://schemas.openxmlformats.org/spreadsheetml/2006/main" count="46" uniqueCount="25">
  <si>
    <t>percent</t>
  </si>
  <si>
    <t>speed coefficient</t>
  </si>
  <si>
    <t>№</t>
  </si>
  <si>
    <t>Month employments for 01/04</t>
  </si>
  <si>
    <t>Employee code</t>
  </si>
  <si>
    <t>Name</t>
  </si>
  <si>
    <t xml:space="preserve">Speed </t>
  </si>
  <si>
    <t>Profit</t>
  </si>
  <si>
    <t>Ppersent</t>
  </si>
  <si>
    <t>comission speed multiplicator</t>
  </si>
  <si>
    <t>comission total amount in JPY</t>
  </si>
  <si>
    <t>VASYA</t>
  </si>
  <si>
    <t>PETYA</t>
  </si>
  <si>
    <t>ANYA</t>
  </si>
  <si>
    <t>MASHA</t>
  </si>
  <si>
    <t>KOLYA</t>
  </si>
  <si>
    <t>SVETA</t>
  </si>
  <si>
    <t>PASHA</t>
  </si>
  <si>
    <t>EGOR</t>
  </si>
  <si>
    <t>AAAAAA</t>
  </si>
  <si>
    <t>BBBBB</t>
  </si>
  <si>
    <t>DDDDD</t>
  </si>
  <si>
    <t>SSSSS</t>
  </si>
  <si>
    <t>стаж работы в месяца от 0 до больше 2 лет</t>
  </si>
  <si>
    <t>скорость оплаты - чем меньше дней из I24 - I35 тем выше коэффициент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</si>
</sst>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dd\.mm\.yyyy"/>
    <numFmt numFmtId="173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173" fontId="0" fillId="0" borderId="10" xfId="0" applyNumberFormat="1" applyBorder="1" applyAlignment="1">
      <alignment/>
    </xf>
    <xf numFmtId="0" fontId="0" fillId="9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52">
      <alignment/>
      <protection/>
    </xf>
    <xf numFmtId="0" fontId="0" fillId="13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U36"/>
  <sheetViews>
    <sheetView zoomScalePageLayoutView="0" workbookViewId="0" topLeftCell="A1">
      <selection activeCell="L24" sqref="L24"/>
    </sheetView>
  </sheetViews>
  <sheetFormatPr defaultColWidth="9.140625" defaultRowHeight="15"/>
  <cols>
    <col min="2" max="2" width="15.28125" style="0" customWidth="1"/>
    <col min="4" max="4" width="15.140625" style="0" customWidth="1"/>
    <col min="5" max="5" width="14.57421875" style="0" customWidth="1"/>
  </cols>
  <sheetData>
    <row r="3" spans="10:14" ht="15">
      <c r="J3" s="1" t="s">
        <v>0</v>
      </c>
      <c r="K3" s="1">
        <v>2</v>
      </c>
      <c r="L3" s="1">
        <v>4</v>
      </c>
      <c r="M3" s="1">
        <v>5</v>
      </c>
      <c r="N3" s="1">
        <v>7</v>
      </c>
    </row>
    <row r="4" spans="10:14" ht="15">
      <c r="J4" s="1">
        <v>6</v>
      </c>
      <c r="K4" s="1">
        <v>0</v>
      </c>
      <c r="L4" s="1">
        <v>500000</v>
      </c>
      <c r="M4" s="1">
        <v>750000</v>
      </c>
      <c r="N4" s="1">
        <v>1000000</v>
      </c>
    </row>
    <row r="5" spans="10:14" ht="15">
      <c r="J5" s="1">
        <v>0</v>
      </c>
      <c r="K5" s="1">
        <v>0</v>
      </c>
      <c r="L5" s="1">
        <v>500000</v>
      </c>
      <c r="M5" s="1">
        <v>750000</v>
      </c>
      <c r="N5" s="1">
        <v>1000000</v>
      </c>
    </row>
    <row r="6" spans="10:14" ht="15">
      <c r="J6" s="1">
        <v>0</v>
      </c>
      <c r="K6" s="1">
        <v>0</v>
      </c>
      <c r="L6" s="1">
        <v>500000</v>
      </c>
      <c r="M6" s="1">
        <v>750000</v>
      </c>
      <c r="N6" s="1">
        <v>1000000</v>
      </c>
    </row>
    <row r="17" spans="4:21" ht="15">
      <c r="D17" s="3"/>
      <c r="G17" s="1" t="s">
        <v>1</v>
      </c>
      <c r="H17" s="1">
        <v>2</v>
      </c>
      <c r="I17" s="1">
        <v>2</v>
      </c>
      <c r="J17" s="1">
        <v>1.4</v>
      </c>
      <c r="K17" s="1">
        <v>1.4</v>
      </c>
      <c r="L17" s="1">
        <v>1.3</v>
      </c>
      <c r="M17" s="1">
        <v>1.2</v>
      </c>
      <c r="N17" s="1">
        <v>1.1</v>
      </c>
      <c r="O17" s="1">
        <v>1</v>
      </c>
      <c r="P17" s="1">
        <v>1</v>
      </c>
      <c r="Q17" s="1">
        <v>1</v>
      </c>
      <c r="R17" s="1">
        <v>1</v>
      </c>
      <c r="S17" s="1">
        <v>0.9</v>
      </c>
      <c r="T17" s="1">
        <v>0.8</v>
      </c>
      <c r="U17" s="1">
        <v>0.7</v>
      </c>
    </row>
    <row r="18" spans="5:21" ht="15">
      <c r="E18" s="3"/>
      <c r="G18" s="1">
        <v>12</v>
      </c>
      <c r="H18" s="1">
        <v>0</v>
      </c>
      <c r="I18" s="1">
        <v>6</v>
      </c>
      <c r="J18" s="1">
        <v>7</v>
      </c>
      <c r="K18" s="1">
        <v>8</v>
      </c>
      <c r="L18" s="1">
        <v>9</v>
      </c>
      <c r="M18" s="1">
        <v>10</v>
      </c>
      <c r="N18" s="1">
        <v>11</v>
      </c>
      <c r="O18" s="1">
        <v>12</v>
      </c>
      <c r="P18" s="1">
        <v>13</v>
      </c>
      <c r="Q18" s="1">
        <v>14</v>
      </c>
      <c r="R18" s="1">
        <v>15</v>
      </c>
      <c r="S18" s="1">
        <v>16</v>
      </c>
      <c r="T18" s="1">
        <v>17</v>
      </c>
      <c r="U18" s="1">
        <v>18</v>
      </c>
    </row>
    <row r="19" spans="7:21" ht="15">
      <c r="G19" s="1">
        <v>0</v>
      </c>
      <c r="H19" s="1">
        <v>0</v>
      </c>
      <c r="I19" s="1">
        <v>6</v>
      </c>
      <c r="J19" s="1">
        <v>7</v>
      </c>
      <c r="K19" s="1">
        <v>8</v>
      </c>
      <c r="L19" s="1">
        <v>9</v>
      </c>
      <c r="M19" s="1">
        <v>10</v>
      </c>
      <c r="N19" s="1">
        <v>11</v>
      </c>
      <c r="O19" s="1">
        <v>12</v>
      </c>
      <c r="P19" s="1">
        <v>13</v>
      </c>
      <c r="Q19" s="1">
        <v>14</v>
      </c>
      <c r="R19" s="1">
        <v>15</v>
      </c>
      <c r="S19" s="1">
        <v>16</v>
      </c>
      <c r="T19" s="1">
        <v>17</v>
      </c>
      <c r="U19" s="1">
        <v>18</v>
      </c>
    </row>
    <row r="20" spans="7:21" ht="15">
      <c r="G20" s="1">
        <v>0</v>
      </c>
      <c r="H20" s="1">
        <v>0</v>
      </c>
      <c r="I20" s="1">
        <v>6</v>
      </c>
      <c r="J20" s="1">
        <v>7</v>
      </c>
      <c r="K20" s="1">
        <v>8</v>
      </c>
      <c r="L20" s="1">
        <v>9</v>
      </c>
      <c r="M20" s="1">
        <v>10</v>
      </c>
      <c r="N20" s="1">
        <v>11</v>
      </c>
      <c r="O20" s="1">
        <v>12</v>
      </c>
      <c r="P20" s="1">
        <v>13</v>
      </c>
      <c r="Q20" s="1">
        <v>14</v>
      </c>
      <c r="R20" s="1">
        <v>15</v>
      </c>
      <c r="S20" s="1">
        <v>16</v>
      </c>
      <c r="T20" s="1">
        <v>17</v>
      </c>
      <c r="U20" s="1">
        <v>18</v>
      </c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60">
      <c r="A23" s="2" t="s">
        <v>2</v>
      </c>
      <c r="B23" s="2"/>
      <c r="C23" s="2" t="s">
        <v>3</v>
      </c>
      <c r="D23" s="2"/>
      <c r="E23" s="2" t="s">
        <v>5</v>
      </c>
      <c r="F23" s="2"/>
      <c r="G23" s="2"/>
      <c r="H23" s="2"/>
      <c r="I23" s="2" t="s">
        <v>6</v>
      </c>
      <c r="J23" s="2"/>
      <c r="K23" s="2" t="s">
        <v>7</v>
      </c>
      <c r="L23" s="2" t="s">
        <v>8</v>
      </c>
      <c r="M23" s="2" t="s">
        <v>9</v>
      </c>
      <c r="N23" s="2" t="s">
        <v>10</v>
      </c>
      <c r="O23" s="2"/>
    </row>
    <row r="24" spans="1:14" ht="15">
      <c r="A24">
        <v>19</v>
      </c>
      <c r="B24" s="3"/>
      <c r="C24">
        <v>21</v>
      </c>
      <c r="E24" t="s">
        <v>11</v>
      </c>
      <c r="I24">
        <v>7</v>
      </c>
      <c r="K24">
        <v>477362.3699</v>
      </c>
      <c r="L24" s="4">
        <f aca="true" t="shared" si="0" ref="L24:L35">_xlfn.IFERROR(LOOKUP(K24,INDEX($K$4:$N$6,MATCH($C24,$J$4:$J$6),0),$K$3:$N$3),0)*0.01</f>
        <v>0.02</v>
      </c>
      <c r="M24" s="4">
        <f>_xlfn.IFERROR(LOOKUP(I24,INDEX($H$18:$U$20,MATCH(C24,$G$18:$G$20),0),$H$17:$U$17),0)</f>
        <v>1.4</v>
      </c>
      <c r="N24">
        <f aca="true" t="shared" si="1" ref="N24:N35">K24*L24*M24</f>
        <v>13366.1463572</v>
      </c>
    </row>
    <row r="25" spans="1:14" ht="15">
      <c r="A25">
        <v>13</v>
      </c>
      <c r="B25" s="3"/>
      <c r="C25">
        <v>32</v>
      </c>
      <c r="E25" t="s">
        <v>12</v>
      </c>
      <c r="I25">
        <v>5</v>
      </c>
      <c r="K25">
        <v>284223.6466</v>
      </c>
      <c r="L25" s="4">
        <f t="shared" si="0"/>
        <v>0.02</v>
      </c>
      <c r="M25" s="4">
        <f aca="true" t="shared" si="2" ref="M25:M35">_xlfn.IFERROR(LOOKUP(I25,INDEX($H$18:$U$20,MATCH(C25,$G$18:$G$20),0),$H$17:$U$17),0)</f>
        <v>2</v>
      </c>
      <c r="N25">
        <f t="shared" si="1"/>
        <v>11368.945864</v>
      </c>
    </row>
    <row r="26" spans="1:14" ht="15">
      <c r="A26">
        <v>21</v>
      </c>
      <c r="B26" s="3"/>
      <c r="C26">
        <v>20</v>
      </c>
      <c r="E26" t="s">
        <v>13</v>
      </c>
      <c r="I26">
        <v>111</v>
      </c>
      <c r="K26">
        <v>225291.7476</v>
      </c>
      <c r="L26" s="4">
        <f t="shared" si="0"/>
        <v>0.02</v>
      </c>
      <c r="M26" s="4">
        <f t="shared" si="2"/>
        <v>0.7</v>
      </c>
      <c r="N26">
        <f t="shared" si="1"/>
        <v>3154.0844664</v>
      </c>
    </row>
    <row r="27" spans="1:14" ht="15">
      <c r="A27">
        <v>12</v>
      </c>
      <c r="B27" s="3"/>
      <c r="C27">
        <v>33</v>
      </c>
      <c r="E27" t="s">
        <v>14</v>
      </c>
      <c r="I27">
        <v>8</v>
      </c>
      <c r="K27">
        <v>275473.3616</v>
      </c>
      <c r="L27" s="4">
        <f t="shared" si="0"/>
        <v>0.02</v>
      </c>
      <c r="M27" s="4">
        <f t="shared" si="2"/>
        <v>1.4</v>
      </c>
      <c r="N27">
        <f t="shared" si="1"/>
        <v>7713.2541248</v>
      </c>
    </row>
    <row r="28" spans="1:14" ht="15">
      <c r="A28">
        <v>24</v>
      </c>
      <c r="B28" s="3"/>
      <c r="C28">
        <v>17</v>
      </c>
      <c r="E28" t="s">
        <v>15</v>
      </c>
      <c r="I28">
        <v>8</v>
      </c>
      <c r="K28">
        <v>457211.6305</v>
      </c>
      <c r="L28" s="4">
        <f t="shared" si="0"/>
        <v>0.02</v>
      </c>
      <c r="M28" s="4">
        <f t="shared" si="2"/>
        <v>1.4</v>
      </c>
      <c r="N28">
        <f t="shared" si="1"/>
        <v>12801.925654</v>
      </c>
    </row>
    <row r="29" spans="1:14" ht="15">
      <c r="A29">
        <v>15</v>
      </c>
      <c r="B29" s="3"/>
      <c r="C29">
        <v>25</v>
      </c>
      <c r="E29" t="s">
        <v>16</v>
      </c>
      <c r="I29">
        <v>9</v>
      </c>
      <c r="K29">
        <v>334425.5636</v>
      </c>
      <c r="L29" s="4">
        <f t="shared" si="0"/>
        <v>0.02</v>
      </c>
      <c r="M29" s="4">
        <f t="shared" si="2"/>
        <v>1.3</v>
      </c>
      <c r="N29">
        <f t="shared" si="1"/>
        <v>8695.0646536</v>
      </c>
    </row>
    <row r="30" spans="1:14" ht="15">
      <c r="A30">
        <v>16</v>
      </c>
      <c r="B30" s="3"/>
      <c r="C30">
        <v>25</v>
      </c>
      <c r="E30" t="s">
        <v>17</v>
      </c>
      <c r="I30">
        <v>5</v>
      </c>
      <c r="K30">
        <v>182216.3274</v>
      </c>
      <c r="L30" s="4">
        <f t="shared" si="0"/>
        <v>0.02</v>
      </c>
      <c r="M30" s="4">
        <f t="shared" si="2"/>
        <v>2</v>
      </c>
      <c r="N30">
        <f t="shared" si="1"/>
        <v>7288.653096000001</v>
      </c>
    </row>
    <row r="31" spans="1:14" ht="15">
      <c r="A31">
        <v>31</v>
      </c>
      <c r="B31" s="3"/>
      <c r="C31">
        <v>8</v>
      </c>
      <c r="E31" t="s">
        <v>18</v>
      </c>
      <c r="I31">
        <v>5</v>
      </c>
      <c r="K31">
        <v>261009.3189</v>
      </c>
      <c r="L31" s="4">
        <f t="shared" si="0"/>
        <v>0.02</v>
      </c>
      <c r="M31" s="4">
        <f t="shared" si="2"/>
        <v>2</v>
      </c>
      <c r="N31">
        <f t="shared" si="1"/>
        <v>10440.372756</v>
      </c>
    </row>
    <row r="32" spans="1:14" ht="15">
      <c r="A32">
        <v>9</v>
      </c>
      <c r="B32" s="3"/>
      <c r="C32">
        <v>40</v>
      </c>
      <c r="E32" t="s">
        <v>19</v>
      </c>
      <c r="I32">
        <v>4</v>
      </c>
      <c r="K32">
        <v>1098101.8749</v>
      </c>
      <c r="L32" s="4">
        <f t="shared" si="0"/>
        <v>0.07</v>
      </c>
      <c r="M32" s="4">
        <f t="shared" si="2"/>
        <v>2</v>
      </c>
      <c r="N32">
        <f t="shared" si="1"/>
        <v>153734.262486</v>
      </c>
    </row>
    <row r="33" spans="1:14" ht="15">
      <c r="A33">
        <v>17</v>
      </c>
      <c r="B33" s="3"/>
      <c r="C33">
        <v>20</v>
      </c>
      <c r="E33" t="s">
        <v>20</v>
      </c>
      <c r="I33">
        <v>6</v>
      </c>
      <c r="K33">
        <v>531981.6729</v>
      </c>
      <c r="L33" s="4">
        <f t="shared" si="0"/>
        <v>0.04</v>
      </c>
      <c r="M33" s="4">
        <f t="shared" si="2"/>
        <v>2</v>
      </c>
      <c r="N33">
        <f t="shared" si="1"/>
        <v>42558.533832</v>
      </c>
    </row>
    <row r="34" spans="1:14" ht="15">
      <c r="A34">
        <v>2</v>
      </c>
      <c r="B34" s="3"/>
      <c r="C34">
        <v>53</v>
      </c>
      <c r="E34" t="s">
        <v>21</v>
      </c>
      <c r="I34">
        <v>11</v>
      </c>
      <c r="K34">
        <v>955633.8911</v>
      </c>
      <c r="L34" s="4">
        <f t="shared" si="0"/>
        <v>0.05</v>
      </c>
      <c r="M34" s="4">
        <f t="shared" si="2"/>
        <v>1.1</v>
      </c>
      <c r="N34">
        <f t="shared" si="1"/>
        <v>52559.86401050001</v>
      </c>
    </row>
    <row r="35" spans="1:14" ht="15">
      <c r="A35">
        <v>1</v>
      </c>
      <c r="B35" s="3"/>
      <c r="C35">
        <v>53</v>
      </c>
      <c r="E35" t="s">
        <v>22</v>
      </c>
      <c r="I35">
        <v>9</v>
      </c>
      <c r="K35">
        <v>249386.9414</v>
      </c>
      <c r="L35" s="4">
        <f t="shared" si="0"/>
        <v>0.02</v>
      </c>
      <c r="M35" s="4">
        <f t="shared" si="2"/>
        <v>1.3</v>
      </c>
      <c r="N35">
        <f t="shared" si="1"/>
        <v>6484.060476400001</v>
      </c>
    </row>
    <row r="36" spans="11:14" ht="15">
      <c r="K36">
        <f>SUM(K24:K35)</f>
        <v>5332318.3464</v>
      </c>
      <c r="N36">
        <f>SUM(N24:N35)</f>
        <v>330165.16777690005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36"/>
  <sheetViews>
    <sheetView tabSelected="1" zoomScalePageLayoutView="0" workbookViewId="0" topLeftCell="B13">
      <selection activeCell="Q31" sqref="Q31"/>
    </sheetView>
  </sheetViews>
  <sheetFormatPr defaultColWidth="9.140625" defaultRowHeight="15"/>
  <cols>
    <col min="2" max="2" width="12.7109375" style="0" customWidth="1"/>
    <col min="4" max="4" width="14.8515625" style="0" customWidth="1"/>
    <col min="5" max="5" width="14.28125" style="0" customWidth="1"/>
    <col min="8" max="8" width="25.57421875" style="0" customWidth="1"/>
    <col min="11" max="11" width="11.28125" style="0" customWidth="1"/>
  </cols>
  <sheetData>
    <row r="1" spans="9:13" ht="15">
      <c r="I1" s="10" t="s">
        <v>23</v>
      </c>
      <c r="J1" s="10"/>
      <c r="K1" s="10"/>
      <c r="L1" s="10"/>
      <c r="M1" s="10"/>
    </row>
    <row r="2" spans="8:25" ht="72.75" customHeight="1">
      <c r="H2" s="7" t="s">
        <v>24</v>
      </c>
      <c r="I2" s="1">
        <v>0</v>
      </c>
      <c r="J2" s="1">
        <v>6</v>
      </c>
      <c r="K2" s="1">
        <v>12</v>
      </c>
      <c r="L2" s="1">
        <v>24</v>
      </c>
      <c r="M2" s="1">
        <v>999</v>
      </c>
      <c r="V2" s="8"/>
      <c r="W2" s="8"/>
      <c r="X2" s="8"/>
      <c r="Y2" s="8"/>
    </row>
    <row r="3" spans="8:25" ht="15">
      <c r="H3" s="1">
        <v>2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O3" s="1" t="s">
        <v>0</v>
      </c>
      <c r="P3" s="1">
        <v>0</v>
      </c>
      <c r="Q3" s="1">
        <v>6</v>
      </c>
      <c r="R3" s="1">
        <v>12</v>
      </c>
      <c r="S3" s="1">
        <v>24</v>
      </c>
      <c r="T3" s="1">
        <v>999</v>
      </c>
      <c r="V3" s="8"/>
      <c r="W3" s="8"/>
      <c r="X3" s="8"/>
      <c r="Y3" s="8"/>
    </row>
    <row r="4" spans="8:25" ht="15">
      <c r="H4" s="1">
        <v>2</v>
      </c>
      <c r="I4" s="9">
        <v>6</v>
      </c>
      <c r="J4" s="9">
        <v>6</v>
      </c>
      <c r="K4" s="9">
        <v>6</v>
      </c>
      <c r="L4" s="9">
        <v>6</v>
      </c>
      <c r="M4" s="9">
        <v>6</v>
      </c>
      <c r="O4" s="1">
        <v>2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V4" s="8"/>
      <c r="W4" s="8"/>
      <c r="X4" s="8"/>
      <c r="Y4" s="8"/>
    </row>
    <row r="5" spans="8:25" ht="15">
      <c r="H5" s="1">
        <v>1.4</v>
      </c>
      <c r="I5" s="9">
        <v>7</v>
      </c>
      <c r="J5" s="9">
        <v>7</v>
      </c>
      <c r="K5" s="9">
        <v>7</v>
      </c>
      <c r="L5" s="9">
        <v>7</v>
      </c>
      <c r="M5" s="9">
        <v>7</v>
      </c>
      <c r="O5" s="1">
        <v>4</v>
      </c>
      <c r="P5" s="1">
        <v>500000</v>
      </c>
      <c r="Q5" s="1">
        <v>500000</v>
      </c>
      <c r="R5" s="1">
        <v>500000</v>
      </c>
      <c r="S5" s="1">
        <v>500000</v>
      </c>
      <c r="T5" s="1">
        <v>500000</v>
      </c>
      <c r="V5" s="8"/>
      <c r="W5" s="8"/>
      <c r="X5" s="8"/>
      <c r="Y5" s="8"/>
    </row>
    <row r="6" spans="8:25" ht="15">
      <c r="H6" s="1">
        <v>1.4</v>
      </c>
      <c r="I6" s="9">
        <v>8</v>
      </c>
      <c r="J6" s="9">
        <v>8</v>
      </c>
      <c r="K6" s="9">
        <v>8</v>
      </c>
      <c r="L6" s="9">
        <v>8</v>
      </c>
      <c r="M6" s="9">
        <v>8</v>
      </c>
      <c r="O6" s="1">
        <v>5</v>
      </c>
      <c r="P6" s="1">
        <v>750000</v>
      </c>
      <c r="Q6" s="1">
        <v>750000</v>
      </c>
      <c r="R6" s="1">
        <v>750000</v>
      </c>
      <c r="S6" s="1">
        <v>750000</v>
      </c>
      <c r="T6" s="1">
        <v>750000</v>
      </c>
      <c r="V6" s="8"/>
      <c r="W6" s="8"/>
      <c r="X6" s="8"/>
      <c r="Y6" s="8"/>
    </row>
    <row r="7" spans="8:25" ht="15">
      <c r="H7" s="1">
        <v>1.3</v>
      </c>
      <c r="I7" s="9">
        <v>9</v>
      </c>
      <c r="J7" s="9">
        <v>9</v>
      </c>
      <c r="K7" s="9">
        <v>9</v>
      </c>
      <c r="L7" s="9">
        <v>9</v>
      </c>
      <c r="M7" s="9">
        <v>9</v>
      </c>
      <c r="O7" s="1">
        <v>7</v>
      </c>
      <c r="P7" s="1">
        <v>1000000</v>
      </c>
      <c r="Q7" s="1">
        <v>1000000</v>
      </c>
      <c r="R7" s="1">
        <v>1000000</v>
      </c>
      <c r="S7" s="1">
        <v>1000000</v>
      </c>
      <c r="T7" s="1">
        <v>1000000</v>
      </c>
      <c r="V7" s="8"/>
      <c r="W7" s="8"/>
      <c r="X7" s="8"/>
      <c r="Y7" s="8"/>
    </row>
    <row r="8" spans="8:25" ht="15">
      <c r="H8" s="1">
        <v>1.2</v>
      </c>
      <c r="I8" s="9">
        <v>10</v>
      </c>
      <c r="J8" s="9">
        <v>10</v>
      </c>
      <c r="K8" s="9">
        <v>10</v>
      </c>
      <c r="L8" s="9">
        <v>10</v>
      </c>
      <c r="M8" s="9">
        <v>10</v>
      </c>
      <c r="V8" s="8"/>
      <c r="W8" s="8"/>
      <c r="X8" s="8"/>
      <c r="Y8" s="8"/>
    </row>
    <row r="9" spans="8:25" ht="15">
      <c r="H9" s="1">
        <v>1.1</v>
      </c>
      <c r="I9" s="9">
        <v>11</v>
      </c>
      <c r="J9" s="9">
        <v>11</v>
      </c>
      <c r="K9" s="9">
        <v>11</v>
      </c>
      <c r="L9" s="9">
        <v>11</v>
      </c>
      <c r="M9" s="9">
        <v>11</v>
      </c>
      <c r="V9" s="8"/>
      <c r="W9" s="8"/>
      <c r="X9" s="8"/>
      <c r="Y9" s="8"/>
    </row>
    <row r="10" spans="8:25" ht="15">
      <c r="H10" s="1">
        <v>1</v>
      </c>
      <c r="I10" s="9">
        <v>12</v>
      </c>
      <c r="J10" s="9">
        <v>12</v>
      </c>
      <c r="K10" s="9">
        <v>12</v>
      </c>
      <c r="L10" s="9">
        <v>12</v>
      </c>
      <c r="M10" s="9">
        <v>12</v>
      </c>
      <c r="V10" s="8"/>
      <c r="W10" s="8"/>
      <c r="X10" s="8"/>
      <c r="Y10" s="8"/>
    </row>
    <row r="11" spans="8:25" ht="15">
      <c r="H11" s="1">
        <v>1</v>
      </c>
      <c r="I11" s="9">
        <v>13</v>
      </c>
      <c r="J11" s="9">
        <v>13</v>
      </c>
      <c r="K11" s="9">
        <v>13</v>
      </c>
      <c r="L11" s="9">
        <v>13</v>
      </c>
      <c r="M11" s="9">
        <v>13</v>
      </c>
      <c r="V11" s="8"/>
      <c r="W11" s="8"/>
      <c r="X11" s="8"/>
      <c r="Y11" s="8"/>
    </row>
    <row r="12" spans="8:25" ht="15">
      <c r="H12" s="1">
        <v>1</v>
      </c>
      <c r="I12" s="9">
        <v>14</v>
      </c>
      <c r="J12" s="9">
        <v>14</v>
      </c>
      <c r="K12" s="9">
        <v>14</v>
      </c>
      <c r="L12" s="9">
        <v>14</v>
      </c>
      <c r="M12" s="9">
        <v>14</v>
      </c>
      <c r="V12" s="8"/>
      <c r="W12" s="8"/>
      <c r="X12" s="8"/>
      <c r="Y12" s="8"/>
    </row>
    <row r="13" spans="8:25" ht="15">
      <c r="H13" s="1">
        <v>1</v>
      </c>
      <c r="I13" s="9">
        <v>15</v>
      </c>
      <c r="J13" s="9">
        <v>15</v>
      </c>
      <c r="K13" s="9">
        <v>15</v>
      </c>
      <c r="L13" s="9">
        <v>15</v>
      </c>
      <c r="M13" s="9">
        <v>15</v>
      </c>
      <c r="V13" s="8"/>
      <c r="W13" s="8"/>
      <c r="X13" s="8"/>
      <c r="Y13" s="8"/>
    </row>
    <row r="14" spans="8:25" ht="15">
      <c r="H14" s="1">
        <v>0.9</v>
      </c>
      <c r="I14" s="9">
        <v>16</v>
      </c>
      <c r="J14" s="9">
        <v>16</v>
      </c>
      <c r="K14" s="9">
        <v>16</v>
      </c>
      <c r="L14" s="9">
        <v>16</v>
      </c>
      <c r="M14" s="9">
        <v>16</v>
      </c>
      <c r="V14" s="8"/>
      <c r="W14" s="8"/>
      <c r="X14" s="8"/>
      <c r="Y14" s="8"/>
    </row>
    <row r="15" spans="8:25" ht="15">
      <c r="H15" s="1">
        <v>0.8</v>
      </c>
      <c r="I15" s="9">
        <v>17</v>
      </c>
      <c r="J15" s="9">
        <v>17</v>
      </c>
      <c r="K15" s="9">
        <v>17</v>
      </c>
      <c r="L15" s="9">
        <v>17</v>
      </c>
      <c r="M15" s="9">
        <v>17</v>
      </c>
      <c r="V15" s="8"/>
      <c r="W15" s="8"/>
      <c r="X15" s="8"/>
      <c r="Y15" s="8"/>
    </row>
    <row r="16" spans="8:25" ht="15">
      <c r="H16" s="5">
        <v>0.7</v>
      </c>
      <c r="I16" s="9">
        <v>18</v>
      </c>
      <c r="J16" s="9">
        <v>18</v>
      </c>
      <c r="K16" s="9">
        <v>18</v>
      </c>
      <c r="L16" s="9">
        <v>18</v>
      </c>
      <c r="M16" s="9">
        <v>18</v>
      </c>
      <c r="V16" s="8"/>
      <c r="W16" s="8"/>
      <c r="X16" s="8"/>
      <c r="Y16" s="8"/>
    </row>
    <row r="17" ht="15">
      <c r="D17" s="3"/>
    </row>
    <row r="18" ht="15">
      <c r="E18" s="3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60">
      <c r="A23" s="2" t="s">
        <v>2</v>
      </c>
      <c r="B23" s="2"/>
      <c r="C23" s="2" t="s">
        <v>3</v>
      </c>
      <c r="D23" s="2" t="s">
        <v>4</v>
      </c>
      <c r="E23" s="2" t="s">
        <v>5</v>
      </c>
      <c r="F23" s="2"/>
      <c r="G23" s="2"/>
      <c r="H23" s="2"/>
      <c r="I23" s="2" t="s">
        <v>6</v>
      </c>
      <c r="J23" s="2"/>
      <c r="K23" s="2" t="s">
        <v>7</v>
      </c>
      <c r="L23" s="2" t="s">
        <v>8</v>
      </c>
      <c r="M23" s="2" t="s">
        <v>9</v>
      </c>
      <c r="N23" s="2" t="s">
        <v>10</v>
      </c>
      <c r="O23" s="2"/>
    </row>
    <row r="24" spans="1:14" ht="15">
      <c r="A24">
        <v>19</v>
      </c>
      <c r="B24" s="3"/>
      <c r="C24">
        <v>21</v>
      </c>
      <c r="E24" t="s">
        <v>11</v>
      </c>
      <c r="I24">
        <v>7</v>
      </c>
      <c r="K24">
        <v>477362.3699</v>
      </c>
      <c r="L24" s="4">
        <f>_xlfn.IFERROR(LOOKUP(K24,INDEX($P$4:$T$7,,MATCH($C24,$P$3:$T$3),1),$O$4:$O$7),0)*0.01</f>
        <v>0.02</v>
      </c>
      <c r="M24" s="6">
        <f>_xlfn.IFERROR(LOOKUP(I24,INDEX(I$3:M$16,,MATCH(C24,I$2:M$2)),H$3:H$16),)</f>
        <v>1.4</v>
      </c>
      <c r="N24">
        <f aca="true" t="shared" si="0" ref="N24:N35">K24*L24*M24</f>
        <v>13366.1463572</v>
      </c>
    </row>
    <row r="25" spans="1:14" ht="15">
      <c r="A25">
        <v>13</v>
      </c>
      <c r="B25" s="3"/>
      <c r="C25">
        <v>32</v>
      </c>
      <c r="E25" t="s">
        <v>12</v>
      </c>
      <c r="I25">
        <v>5</v>
      </c>
      <c r="K25">
        <v>284223.6466</v>
      </c>
      <c r="L25" s="4">
        <f aca="true" t="shared" si="1" ref="L25:L35">_xlfn.IFERROR(LOOKUP(K25,INDEX($P$4:$T$7,,MATCH($C25,$P$3:$T$3),1),$O$4:$O$7),0)*0.01</f>
        <v>0.02</v>
      </c>
      <c r="M25" s="6">
        <f>_xlfn.IFERROR(LOOKUP(I25,INDEX(I$3:M$16,,MATCH(C25,I$2:M$2)),H$3:H$16),0)</f>
        <v>2</v>
      </c>
      <c r="N25">
        <f t="shared" si="0"/>
        <v>11368.945864</v>
      </c>
    </row>
    <row r="26" spans="1:14" ht="15">
      <c r="A26">
        <v>21</v>
      </c>
      <c r="B26" s="3"/>
      <c r="C26">
        <v>20</v>
      </c>
      <c r="E26" t="s">
        <v>13</v>
      </c>
      <c r="I26">
        <v>2</v>
      </c>
      <c r="K26">
        <v>225291.7476</v>
      </c>
      <c r="L26" s="4">
        <f t="shared" si="1"/>
        <v>0.02</v>
      </c>
      <c r="M26" s="6">
        <f aca="true" t="shared" si="2" ref="M25:M35">_xlfn.IFERROR(LOOKUP(I26,INDEX(I$3:M$16,,MATCH(C26,I$2:M$2)),H$3:H$16),0)</f>
        <v>2</v>
      </c>
      <c r="N26">
        <f t="shared" si="0"/>
        <v>9011.669904</v>
      </c>
    </row>
    <row r="27" spans="1:14" ht="15">
      <c r="A27">
        <v>12</v>
      </c>
      <c r="B27" s="3"/>
      <c r="C27">
        <v>33</v>
      </c>
      <c r="E27" t="s">
        <v>14</v>
      </c>
      <c r="I27">
        <v>8</v>
      </c>
      <c r="K27">
        <v>275473.3616</v>
      </c>
      <c r="L27" s="4">
        <f t="shared" si="1"/>
        <v>0.02</v>
      </c>
      <c r="M27" s="6">
        <f t="shared" si="2"/>
        <v>1.4</v>
      </c>
      <c r="N27">
        <f t="shared" si="0"/>
        <v>7713.2541248</v>
      </c>
    </row>
    <row r="28" spans="1:14" ht="15">
      <c r="A28">
        <v>24</v>
      </c>
      <c r="B28" s="3"/>
      <c r="C28">
        <v>17</v>
      </c>
      <c r="E28" t="s">
        <v>15</v>
      </c>
      <c r="I28">
        <v>8</v>
      </c>
      <c r="K28">
        <v>457211.6305</v>
      </c>
      <c r="L28" s="4">
        <f t="shared" si="1"/>
        <v>0.02</v>
      </c>
      <c r="M28" s="6">
        <f t="shared" si="2"/>
        <v>1.4</v>
      </c>
      <c r="N28">
        <f t="shared" si="0"/>
        <v>12801.925654</v>
      </c>
    </row>
    <row r="29" spans="1:14" ht="15">
      <c r="A29">
        <v>15</v>
      </c>
      <c r="B29" s="3"/>
      <c r="C29">
        <v>25</v>
      </c>
      <c r="E29" t="s">
        <v>16</v>
      </c>
      <c r="I29">
        <v>9</v>
      </c>
      <c r="K29">
        <v>334425.5636</v>
      </c>
      <c r="L29" s="4">
        <f t="shared" si="1"/>
        <v>0.02</v>
      </c>
      <c r="M29" s="6">
        <f t="shared" si="2"/>
        <v>1.3</v>
      </c>
      <c r="N29">
        <f t="shared" si="0"/>
        <v>8695.0646536</v>
      </c>
    </row>
    <row r="30" spans="1:14" ht="15">
      <c r="A30">
        <v>16</v>
      </c>
      <c r="B30" s="3"/>
      <c r="C30">
        <v>25</v>
      </c>
      <c r="E30" t="s">
        <v>17</v>
      </c>
      <c r="I30">
        <v>5</v>
      </c>
      <c r="K30">
        <v>182216.3274</v>
      </c>
      <c r="L30" s="4">
        <f t="shared" si="1"/>
        <v>0.02</v>
      </c>
      <c r="M30" s="6">
        <f t="shared" si="2"/>
        <v>2</v>
      </c>
      <c r="N30">
        <f t="shared" si="0"/>
        <v>7288.653096000001</v>
      </c>
    </row>
    <row r="31" spans="1:14" ht="15">
      <c r="A31">
        <v>31</v>
      </c>
      <c r="B31" s="3"/>
      <c r="C31">
        <v>8</v>
      </c>
      <c r="E31" t="s">
        <v>18</v>
      </c>
      <c r="I31">
        <v>5</v>
      </c>
      <c r="K31">
        <v>261009.3189</v>
      </c>
      <c r="L31" s="4">
        <f t="shared" si="1"/>
        <v>0.02</v>
      </c>
      <c r="M31" s="6">
        <f t="shared" si="2"/>
        <v>2</v>
      </c>
      <c r="N31">
        <f t="shared" si="0"/>
        <v>10440.372756</v>
      </c>
    </row>
    <row r="32" spans="1:14" ht="15">
      <c r="A32">
        <v>9</v>
      </c>
      <c r="B32" s="3"/>
      <c r="C32">
        <v>40</v>
      </c>
      <c r="E32" t="s">
        <v>19</v>
      </c>
      <c r="I32">
        <v>4</v>
      </c>
      <c r="K32">
        <v>1098101.8749</v>
      </c>
      <c r="L32" s="4">
        <f t="shared" si="1"/>
        <v>0.07</v>
      </c>
      <c r="M32" s="6">
        <f t="shared" si="2"/>
        <v>2</v>
      </c>
      <c r="N32">
        <f t="shared" si="0"/>
        <v>153734.262486</v>
      </c>
    </row>
    <row r="33" spans="1:14" ht="15">
      <c r="A33">
        <v>17</v>
      </c>
      <c r="B33" s="3"/>
      <c r="C33">
        <v>20</v>
      </c>
      <c r="E33" t="s">
        <v>20</v>
      </c>
      <c r="I33">
        <v>6</v>
      </c>
      <c r="K33">
        <v>531981.6729</v>
      </c>
      <c r="L33" s="4">
        <f t="shared" si="1"/>
        <v>0.04</v>
      </c>
      <c r="M33" s="6">
        <f t="shared" si="2"/>
        <v>2</v>
      </c>
      <c r="N33">
        <f t="shared" si="0"/>
        <v>42558.533832</v>
      </c>
    </row>
    <row r="34" spans="1:14" ht="15">
      <c r="A34">
        <v>2</v>
      </c>
      <c r="B34" s="3"/>
      <c r="C34">
        <v>53</v>
      </c>
      <c r="E34" t="s">
        <v>21</v>
      </c>
      <c r="I34">
        <v>11</v>
      </c>
      <c r="K34">
        <v>955633.8911</v>
      </c>
      <c r="L34" s="4">
        <f t="shared" si="1"/>
        <v>0.05</v>
      </c>
      <c r="M34" s="6">
        <f t="shared" si="2"/>
        <v>1.1</v>
      </c>
      <c r="N34">
        <f t="shared" si="0"/>
        <v>52559.86401050001</v>
      </c>
    </row>
    <row r="35" spans="1:14" ht="15">
      <c r="A35">
        <v>1</v>
      </c>
      <c r="B35" s="3"/>
      <c r="C35">
        <v>53</v>
      </c>
      <c r="E35" t="s">
        <v>22</v>
      </c>
      <c r="I35">
        <v>9</v>
      </c>
      <c r="K35">
        <v>249386.9414</v>
      </c>
      <c r="L35" s="4">
        <f t="shared" si="1"/>
        <v>0.02</v>
      </c>
      <c r="M35" s="6">
        <f t="shared" si="2"/>
        <v>1.3</v>
      </c>
      <c r="N35">
        <f t="shared" si="0"/>
        <v>6484.060476400001</v>
      </c>
    </row>
    <row r="36" spans="11:14" ht="15">
      <c r="K36">
        <f>SUM(K24:K35)</f>
        <v>5332318.3464</v>
      </c>
      <c r="N36">
        <f>SUM(N24:N35)</f>
        <v>336022.75321450003</v>
      </c>
    </row>
  </sheetData>
  <sheetProtection/>
  <mergeCells count="1">
    <mergeCell ref="I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Kaurov</dc:creator>
  <cp:keywords/>
  <dc:description/>
  <cp:lastModifiedBy>Гусев Александр Валентинович</cp:lastModifiedBy>
  <dcterms:created xsi:type="dcterms:W3CDTF">2016-04-27T01:13:26Z</dcterms:created>
  <dcterms:modified xsi:type="dcterms:W3CDTF">2016-04-27T06:50:01Z</dcterms:modified>
  <cp:category/>
  <cp:version/>
  <cp:contentType/>
  <cp:contentStatus/>
</cp:coreProperties>
</file>