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ЭтаКнига" defaultThemeVersion="124226"/>
  <bookViews>
    <workbookView xWindow="9975" yWindow="165" windowWidth="9300" windowHeight="9795" tabRatio="764"/>
  </bookViews>
  <sheets>
    <sheet name="МЗ-2 на 2016" sheetId="20" r:id="rId1"/>
    <sheet name="Изменения" sheetId="21" r:id="rId2"/>
  </sheets>
  <definedNames>
    <definedName name="_xlnm._FilterDatabase" localSheetId="1" hidden="1">Изменения!$A$3:$I$36</definedName>
    <definedName name="_xlnm._FilterDatabase" localSheetId="0" hidden="1">'МЗ-2 на 2016'!$A$5:$R$249</definedName>
    <definedName name="_xlnm.Print_Titles" localSheetId="0">'МЗ-2 на 2016'!$1:$5</definedName>
    <definedName name="_xlnm.Print_Area" localSheetId="0">'МЗ-2 на 2016'!$A$1:$Q$249</definedName>
  </definedNames>
  <calcPr calcId="144525"/>
</workbook>
</file>

<file path=xl/calcChain.xml><?xml version="1.0" encoding="utf-8"?>
<calcChain xmlns="http://schemas.openxmlformats.org/spreadsheetml/2006/main">
  <c r="H249" i="20" l="1"/>
  <c r="G249" i="20"/>
  <c r="H248" i="20"/>
  <c r="G248" i="20"/>
  <c r="H247" i="20"/>
  <c r="G247" i="20"/>
  <c r="H246" i="20"/>
  <c r="G246" i="20"/>
  <c r="H245" i="20"/>
  <c r="G245" i="20"/>
  <c r="H244" i="20"/>
  <c r="G244" i="20"/>
  <c r="H243" i="20"/>
  <c r="R243" i="20"/>
  <c r="G243" i="20"/>
  <c r="H242" i="20"/>
  <c r="G242" i="20"/>
  <c r="H241" i="20"/>
  <c r="G241" i="20"/>
  <c r="H240" i="20"/>
  <c r="G240" i="20"/>
  <c r="H239" i="20"/>
  <c r="I239" i="20"/>
  <c r="G239" i="20"/>
  <c r="H238" i="20"/>
  <c r="G238" i="20"/>
  <c r="H237" i="20"/>
  <c r="G237" i="20"/>
  <c r="H235" i="20"/>
  <c r="G235" i="20"/>
  <c r="H234" i="20"/>
  <c r="G234" i="20"/>
  <c r="H233" i="20"/>
  <c r="G233" i="20"/>
  <c r="H232" i="20"/>
  <c r="G232" i="20"/>
  <c r="H230" i="20"/>
  <c r="G230" i="20"/>
  <c r="H229" i="20"/>
  <c r="G229" i="20"/>
  <c r="H228" i="20"/>
  <c r="G228" i="20"/>
  <c r="H227" i="20"/>
  <c r="G227" i="20"/>
  <c r="H226" i="20"/>
  <c r="G226" i="20"/>
  <c r="H225" i="20"/>
  <c r="G225" i="20"/>
  <c r="H224" i="20"/>
  <c r="G224" i="20"/>
  <c r="H222" i="20"/>
  <c r="G222" i="20"/>
  <c r="H221" i="20"/>
  <c r="G221" i="20"/>
  <c r="H220" i="20"/>
  <c r="G220" i="20"/>
  <c r="H219" i="20"/>
  <c r="G219" i="20"/>
  <c r="H218" i="20"/>
  <c r="G218" i="20"/>
  <c r="H216" i="20"/>
  <c r="G216" i="20"/>
  <c r="H215" i="20"/>
  <c r="G215" i="20"/>
  <c r="H214" i="20"/>
  <c r="G214" i="20"/>
  <c r="H213" i="20"/>
  <c r="G213" i="20"/>
  <c r="H212" i="20"/>
  <c r="I212" i="20"/>
  <c r="G212" i="20"/>
  <c r="H211" i="20"/>
  <c r="G211" i="20"/>
  <c r="H210" i="20"/>
  <c r="G210" i="20"/>
  <c r="H209" i="20"/>
  <c r="I209" i="20"/>
  <c r="G209" i="20"/>
  <c r="H208" i="20"/>
  <c r="G208" i="20"/>
  <c r="H207" i="20"/>
  <c r="G207" i="20"/>
  <c r="H206" i="20"/>
  <c r="G206" i="20"/>
  <c r="H205" i="20"/>
  <c r="G205" i="20"/>
  <c r="H204" i="20"/>
  <c r="G204" i="20"/>
  <c r="H202" i="20"/>
  <c r="R202" i="20"/>
  <c r="G202" i="20"/>
  <c r="H201" i="20"/>
  <c r="G201" i="20"/>
  <c r="H200" i="20"/>
  <c r="G200" i="20"/>
  <c r="H199" i="20"/>
  <c r="G199" i="20"/>
  <c r="H198" i="20"/>
  <c r="G198" i="20"/>
  <c r="H197" i="20"/>
  <c r="G197" i="20"/>
  <c r="H196" i="20"/>
  <c r="I196" i="20"/>
  <c r="G196" i="20"/>
  <c r="H195" i="20"/>
  <c r="G195" i="20"/>
  <c r="H192" i="20"/>
  <c r="G192" i="20"/>
  <c r="H191" i="20"/>
  <c r="R191" i="20"/>
  <c r="G191" i="20"/>
  <c r="H190" i="20"/>
  <c r="G190" i="20"/>
  <c r="H189" i="20"/>
  <c r="G189" i="20"/>
  <c r="H188" i="20"/>
  <c r="I188" i="20"/>
  <c r="G188" i="20"/>
  <c r="H187" i="20"/>
  <c r="G187" i="20"/>
  <c r="H186" i="20"/>
  <c r="G186" i="20"/>
  <c r="H184" i="20"/>
  <c r="G184" i="20"/>
  <c r="H183" i="20"/>
  <c r="G183" i="20"/>
  <c r="H182" i="20"/>
  <c r="G182" i="20"/>
  <c r="H181" i="20"/>
  <c r="G181" i="20"/>
  <c r="H180" i="20"/>
  <c r="R180" i="20"/>
  <c r="G180" i="20"/>
  <c r="H178" i="20"/>
  <c r="G178" i="20"/>
  <c r="H177" i="20"/>
  <c r="G177" i="20"/>
  <c r="H176" i="20"/>
  <c r="G176" i="20"/>
  <c r="H175" i="20"/>
  <c r="R175" i="20"/>
  <c r="G175" i="20"/>
  <c r="H174" i="20"/>
  <c r="G174" i="20"/>
  <c r="H173" i="20"/>
  <c r="G173" i="20"/>
  <c r="H172" i="20"/>
  <c r="I172" i="20"/>
  <c r="G172" i="20"/>
  <c r="H171" i="20"/>
  <c r="G171" i="20"/>
  <c r="H170" i="20"/>
  <c r="G170" i="20"/>
  <c r="H169" i="20"/>
  <c r="G169" i="20"/>
  <c r="H168" i="20"/>
  <c r="G168" i="20"/>
  <c r="H167" i="20"/>
  <c r="G167" i="20"/>
  <c r="H166" i="20"/>
  <c r="G166" i="20"/>
  <c r="H165" i="20"/>
  <c r="G165" i="20"/>
  <c r="G164" i="20"/>
  <c r="H163" i="20"/>
  <c r="I163" i="20"/>
  <c r="G163" i="20"/>
  <c r="H162" i="20"/>
  <c r="G162" i="20"/>
  <c r="H161" i="20"/>
  <c r="G161" i="20"/>
  <c r="H160" i="20"/>
  <c r="I160" i="20"/>
  <c r="G160" i="20"/>
  <c r="H159" i="20"/>
  <c r="R159" i="20"/>
  <c r="G159" i="20"/>
  <c r="H158" i="20"/>
  <c r="G158" i="20"/>
  <c r="H157" i="20"/>
  <c r="I157" i="20"/>
  <c r="G157" i="20"/>
  <c r="H156" i="20"/>
  <c r="G156" i="20"/>
  <c r="H155" i="20"/>
  <c r="G155" i="20"/>
  <c r="H153" i="20"/>
  <c r="I153" i="20"/>
  <c r="G153" i="20"/>
  <c r="H152" i="20"/>
  <c r="G152" i="20"/>
  <c r="H151" i="20"/>
  <c r="G151" i="20"/>
  <c r="H150" i="20"/>
  <c r="I150" i="20"/>
  <c r="G150" i="20"/>
  <c r="H149" i="20"/>
  <c r="G149" i="20"/>
  <c r="H147" i="20"/>
  <c r="G147" i="20"/>
  <c r="H146" i="20"/>
  <c r="I146" i="20"/>
  <c r="G146" i="20"/>
  <c r="H145" i="20"/>
  <c r="G145" i="20"/>
  <c r="H144" i="20"/>
  <c r="G144" i="20"/>
  <c r="H143" i="20"/>
  <c r="I143" i="20"/>
  <c r="G143" i="20"/>
  <c r="H142" i="20"/>
  <c r="G142" i="20"/>
  <c r="H141" i="20"/>
  <c r="I141" i="20"/>
  <c r="G141" i="20"/>
  <c r="H140" i="20"/>
  <c r="I140" i="20"/>
  <c r="G140" i="20"/>
  <c r="H139" i="20"/>
  <c r="G139" i="20"/>
  <c r="H138" i="20"/>
  <c r="I138" i="20"/>
  <c r="G138" i="20"/>
  <c r="H137" i="20"/>
  <c r="I137" i="20"/>
  <c r="G137" i="20"/>
  <c r="H136" i="20"/>
  <c r="G136" i="20"/>
  <c r="H135" i="20"/>
  <c r="I135" i="20"/>
  <c r="G135" i="20"/>
  <c r="H134" i="20"/>
  <c r="I134" i="20"/>
  <c r="G134" i="20"/>
  <c r="H133" i="20"/>
  <c r="G133" i="20"/>
  <c r="H132" i="20"/>
  <c r="I132" i="20"/>
  <c r="G132" i="20"/>
  <c r="H131" i="20"/>
  <c r="I131" i="20"/>
  <c r="G131" i="20"/>
  <c r="H130" i="20"/>
  <c r="G130" i="20"/>
  <c r="H129" i="20"/>
  <c r="I129" i="20"/>
  <c r="G129" i="20"/>
  <c r="H128" i="20"/>
  <c r="I128" i="20"/>
  <c r="G128" i="20"/>
  <c r="H127" i="20"/>
  <c r="G127" i="20"/>
  <c r="H125" i="20"/>
  <c r="I125" i="20"/>
  <c r="G125" i="20"/>
  <c r="H124" i="20"/>
  <c r="I124" i="20"/>
  <c r="I123" i="20"/>
  <c r="G124" i="20"/>
  <c r="H122" i="20"/>
  <c r="G122" i="20"/>
  <c r="H121" i="20"/>
  <c r="I121" i="20"/>
  <c r="G121" i="20"/>
  <c r="H120" i="20"/>
  <c r="I120" i="20"/>
  <c r="G120" i="20"/>
  <c r="H119" i="20"/>
  <c r="G119" i="20"/>
  <c r="H118" i="20"/>
  <c r="I118" i="20"/>
  <c r="G118" i="20"/>
  <c r="H117" i="20"/>
  <c r="I117" i="20"/>
  <c r="G117" i="20"/>
  <c r="H116" i="20"/>
  <c r="G116" i="20"/>
  <c r="H115" i="20"/>
  <c r="I115" i="20"/>
  <c r="G115" i="20"/>
  <c r="H114" i="20"/>
  <c r="I114" i="20"/>
  <c r="G114" i="20"/>
  <c r="H113" i="20"/>
  <c r="G113" i="20"/>
  <c r="H112" i="20"/>
  <c r="I112" i="20"/>
  <c r="G112" i="20"/>
  <c r="H111" i="20"/>
  <c r="I111" i="20"/>
  <c r="G111" i="20"/>
  <c r="H109" i="20"/>
  <c r="G109" i="20"/>
  <c r="H108" i="20"/>
  <c r="I108" i="20"/>
  <c r="G108" i="20"/>
  <c r="H107" i="20"/>
  <c r="I107" i="20"/>
  <c r="G107" i="20"/>
  <c r="H106" i="20"/>
  <c r="G106" i="20"/>
  <c r="H105" i="20"/>
  <c r="I105" i="20"/>
  <c r="G105" i="20"/>
  <c r="H104" i="20"/>
  <c r="I104" i="20"/>
  <c r="G104" i="20"/>
  <c r="H103" i="20"/>
  <c r="G103" i="20"/>
  <c r="H101" i="20"/>
  <c r="I101" i="20"/>
  <c r="G101" i="20"/>
  <c r="H100" i="20"/>
  <c r="I100" i="20"/>
  <c r="G100" i="20"/>
  <c r="H99" i="20"/>
  <c r="G99" i="20"/>
  <c r="H98" i="20"/>
  <c r="I98" i="20"/>
  <c r="G98" i="20"/>
  <c r="H97" i="20"/>
  <c r="I97" i="20"/>
  <c r="G97" i="20"/>
  <c r="H96" i="20"/>
  <c r="G96" i="20"/>
  <c r="H95" i="20"/>
  <c r="I95" i="20"/>
  <c r="G95" i="20"/>
  <c r="H94" i="20"/>
  <c r="I94" i="20"/>
  <c r="G94" i="20"/>
  <c r="H93" i="20"/>
  <c r="G93" i="20"/>
  <c r="H92" i="20"/>
  <c r="I92" i="20"/>
  <c r="G92" i="20"/>
  <c r="H91" i="20"/>
  <c r="I91" i="20"/>
  <c r="G91" i="20"/>
  <c r="H90" i="20"/>
  <c r="G90" i="20"/>
  <c r="H89" i="20"/>
  <c r="I89" i="20"/>
  <c r="G89" i="20"/>
  <c r="H88" i="20"/>
  <c r="I88" i="20"/>
  <c r="G88" i="20"/>
  <c r="H87" i="20"/>
  <c r="G87" i="20"/>
  <c r="H86" i="20"/>
  <c r="I86" i="20"/>
  <c r="G86" i="20"/>
  <c r="H85" i="20"/>
  <c r="I85" i="20"/>
  <c r="G85" i="20"/>
  <c r="H84" i="20"/>
  <c r="G84" i="20"/>
  <c r="H83" i="20"/>
  <c r="I83" i="20"/>
  <c r="G83" i="20"/>
  <c r="H82" i="20"/>
  <c r="I82" i="20"/>
  <c r="G82" i="20"/>
  <c r="H81" i="20"/>
  <c r="G81" i="20"/>
  <c r="H80" i="20"/>
  <c r="I80" i="20"/>
  <c r="G80" i="20"/>
  <c r="H79" i="20"/>
  <c r="I79" i="20"/>
  <c r="G79" i="20"/>
  <c r="H78" i="20"/>
  <c r="G78" i="20"/>
  <c r="H77" i="20"/>
  <c r="I77" i="20"/>
  <c r="G77" i="20"/>
  <c r="H76" i="20"/>
  <c r="I76" i="20"/>
  <c r="G76" i="20"/>
  <c r="H75" i="20"/>
  <c r="G75" i="20"/>
  <c r="H74" i="20"/>
  <c r="I74" i="20"/>
  <c r="G74" i="20"/>
  <c r="H73" i="20"/>
  <c r="I73" i="20"/>
  <c r="G73" i="20"/>
  <c r="H72" i="20"/>
  <c r="G72" i="20"/>
  <c r="H71" i="20"/>
  <c r="I71" i="20"/>
  <c r="G71" i="20"/>
  <c r="H70" i="20"/>
  <c r="I70" i="20"/>
  <c r="G70" i="20"/>
  <c r="H69" i="20"/>
  <c r="G69" i="20"/>
  <c r="H68" i="20"/>
  <c r="I68" i="20"/>
  <c r="G68" i="20"/>
  <c r="H67" i="20"/>
  <c r="I67" i="20"/>
  <c r="G67" i="20"/>
  <c r="H64" i="20"/>
  <c r="G64" i="20"/>
  <c r="H63" i="20"/>
  <c r="I63" i="20"/>
  <c r="G63" i="20"/>
  <c r="H62" i="20"/>
  <c r="I62" i="20"/>
  <c r="G62" i="20"/>
  <c r="H60" i="20"/>
  <c r="G60" i="20"/>
  <c r="H59" i="20"/>
  <c r="I59" i="20"/>
  <c r="G59" i="20"/>
  <c r="H58" i="20"/>
  <c r="I58" i="20"/>
  <c r="G58" i="20"/>
  <c r="H57" i="20"/>
  <c r="G57" i="20"/>
  <c r="H55" i="20"/>
  <c r="I55" i="20"/>
  <c r="G55" i="20"/>
  <c r="H54" i="20"/>
  <c r="I54" i="20"/>
  <c r="G54" i="20"/>
  <c r="H53" i="20"/>
  <c r="G53" i="20"/>
  <c r="H52" i="20"/>
  <c r="I52" i="20"/>
  <c r="G52" i="20"/>
  <c r="H50" i="20"/>
  <c r="I50" i="20"/>
  <c r="G50" i="20"/>
  <c r="H49" i="20"/>
  <c r="G49" i="20"/>
  <c r="H48" i="20"/>
  <c r="I48" i="20"/>
  <c r="G48" i="20"/>
  <c r="H47" i="20"/>
  <c r="I47" i="20"/>
  <c r="G47" i="20"/>
  <c r="H45" i="20"/>
  <c r="G45" i="20"/>
  <c r="H44" i="20"/>
  <c r="I44" i="20"/>
  <c r="G44" i="20"/>
  <c r="H42" i="20"/>
  <c r="I42" i="20"/>
  <c r="G42" i="20"/>
  <c r="H41" i="20"/>
  <c r="G41" i="20"/>
  <c r="H40" i="20"/>
  <c r="I40" i="20"/>
  <c r="G40" i="20"/>
  <c r="H39" i="20"/>
  <c r="I39" i="20"/>
  <c r="G39" i="20"/>
  <c r="H38" i="20"/>
  <c r="G38" i="20"/>
  <c r="H37" i="20"/>
  <c r="I37" i="20"/>
  <c r="G37" i="20"/>
  <c r="H36" i="20"/>
  <c r="I36" i="20"/>
  <c r="G36" i="20"/>
  <c r="H35" i="20"/>
  <c r="G35" i="20"/>
  <c r="H34" i="20"/>
  <c r="I34" i="20"/>
  <c r="G34" i="20"/>
  <c r="H32" i="20"/>
  <c r="I32" i="20"/>
  <c r="G32" i="20"/>
  <c r="H31" i="20"/>
  <c r="G31" i="20"/>
  <c r="H30" i="20"/>
  <c r="I30" i="20"/>
  <c r="G30" i="20"/>
  <c r="H29" i="20"/>
  <c r="I29" i="20"/>
  <c r="G29" i="20"/>
  <c r="H28" i="20"/>
  <c r="R28" i="20"/>
  <c r="G28" i="20"/>
  <c r="H27" i="20"/>
  <c r="I27" i="20"/>
  <c r="G27" i="20"/>
  <c r="H26" i="20"/>
  <c r="I26" i="20"/>
  <c r="G26" i="20"/>
  <c r="H25" i="20"/>
  <c r="G25" i="20"/>
  <c r="H24" i="20"/>
  <c r="I24" i="20"/>
  <c r="G24" i="20"/>
  <c r="H23" i="20"/>
  <c r="I23" i="20"/>
  <c r="G23" i="20"/>
  <c r="H22" i="20"/>
  <c r="G22" i="20"/>
  <c r="H21" i="20"/>
  <c r="I21" i="20"/>
  <c r="G21" i="20"/>
  <c r="H20" i="20"/>
  <c r="I20" i="20"/>
  <c r="G20" i="20"/>
  <c r="H19" i="20"/>
  <c r="G19" i="20"/>
  <c r="H18" i="20"/>
  <c r="I18" i="20"/>
  <c r="G18" i="20"/>
  <c r="H17" i="20"/>
  <c r="I17" i="20"/>
  <c r="G17" i="20"/>
  <c r="H15" i="20"/>
  <c r="G15" i="20"/>
  <c r="H14" i="20"/>
  <c r="R14" i="20" s="1"/>
  <c r="I14" i="20"/>
  <c r="G14" i="20"/>
  <c r="H13" i="20"/>
  <c r="I13" i="20"/>
  <c r="G13" i="20"/>
  <c r="H12" i="20"/>
  <c r="G12" i="20"/>
  <c r="H11" i="20"/>
  <c r="I11" i="20"/>
  <c r="G11" i="20"/>
  <c r="H10" i="20"/>
  <c r="I10" i="20"/>
  <c r="G10" i="20"/>
  <c r="H9" i="20"/>
  <c r="G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A152" i="20"/>
  <c r="A153" i="20"/>
  <c r="A154" i="20"/>
  <c r="A155" i="20"/>
  <c r="A156" i="20"/>
  <c r="A157" i="20"/>
  <c r="A158" i="20"/>
  <c r="A159" i="20"/>
  <c r="A160" i="20"/>
  <c r="A161" i="20"/>
  <c r="A162" i="20"/>
  <c r="A163" i="20"/>
  <c r="A164" i="20"/>
  <c r="A165" i="20"/>
  <c r="A166" i="20"/>
  <c r="A167" i="20"/>
  <c r="A168" i="20"/>
  <c r="A169" i="20"/>
  <c r="A170" i="20"/>
  <c r="A171" i="20"/>
  <c r="A172" i="20"/>
  <c r="A173" i="20"/>
  <c r="A174" i="20"/>
  <c r="A175" i="20"/>
  <c r="A176" i="20"/>
  <c r="A177" i="20"/>
  <c r="A178" i="20"/>
  <c r="A179" i="20"/>
  <c r="A180" i="20"/>
  <c r="A181" i="20"/>
  <c r="A182" i="20"/>
  <c r="A183" i="20"/>
  <c r="A184" i="20"/>
  <c r="A185" i="20"/>
  <c r="A186" i="20"/>
  <c r="A187" i="20"/>
  <c r="A188" i="20"/>
  <c r="A189" i="20"/>
  <c r="A190" i="20"/>
  <c r="A191" i="20"/>
  <c r="A192" i="20"/>
  <c r="A193" i="20"/>
  <c r="A194" i="20"/>
  <c r="A195" i="20"/>
  <c r="A196" i="20"/>
  <c r="A197" i="20"/>
  <c r="A198" i="20"/>
  <c r="A199" i="20"/>
  <c r="A200" i="20"/>
  <c r="A201" i="20"/>
  <c r="A202" i="20"/>
  <c r="A203" i="20"/>
  <c r="A204" i="20"/>
  <c r="A205" i="20"/>
  <c r="A206" i="20"/>
  <c r="A207" i="20"/>
  <c r="A208" i="20"/>
  <c r="A209" i="20"/>
  <c r="A210" i="20"/>
  <c r="A211" i="20"/>
  <c r="A212" i="20"/>
  <c r="A213" i="20"/>
  <c r="A214" i="20"/>
  <c r="A215" i="20"/>
  <c r="A216" i="20"/>
  <c r="A217" i="20"/>
  <c r="A218" i="20"/>
  <c r="A219" i="20"/>
  <c r="A220" i="20"/>
  <c r="A221" i="20"/>
  <c r="A222" i="20"/>
  <c r="A223" i="20"/>
  <c r="A224" i="20"/>
  <c r="A225" i="20"/>
  <c r="A226" i="20"/>
  <c r="A227" i="20"/>
  <c r="A228" i="20"/>
  <c r="A229" i="20"/>
  <c r="A230" i="20"/>
  <c r="A231" i="20"/>
  <c r="A232" i="20"/>
  <c r="A233" i="20"/>
  <c r="A234" i="20"/>
  <c r="A235" i="20"/>
  <c r="A236" i="20"/>
  <c r="A237" i="20"/>
  <c r="A238" i="20"/>
  <c r="A239" i="20"/>
  <c r="A240" i="20"/>
  <c r="A241" i="20"/>
  <c r="A242" i="20"/>
  <c r="A243" i="20"/>
  <c r="A244" i="20"/>
  <c r="A245" i="20"/>
  <c r="A246" i="20"/>
  <c r="A247" i="20"/>
  <c r="A248" i="20"/>
  <c r="A249" i="20"/>
  <c r="A9" i="20"/>
  <c r="A10" i="20"/>
  <c r="A11" i="20"/>
  <c r="A12" i="20"/>
  <c r="A13" i="20"/>
  <c r="A14" i="20"/>
  <c r="A15" i="20"/>
  <c r="A16" i="20"/>
  <c r="A17" i="20"/>
  <c r="A18" i="20"/>
  <c r="A19" i="20"/>
  <c r="A8" i="20"/>
  <c r="G8" i="20"/>
  <c r="H8" i="20"/>
  <c r="R8" i="20"/>
  <c r="G56" i="20"/>
  <c r="G102" i="20"/>
  <c r="G179" i="20"/>
  <c r="G148" i="20"/>
  <c r="G123" i="20"/>
  <c r="G203" i="20"/>
  <c r="G231" i="20"/>
  <c r="G46" i="20"/>
  <c r="G223" i="20"/>
  <c r="G33" i="20"/>
  <c r="G16" i="20"/>
  <c r="G61" i="20"/>
  <c r="G236" i="20"/>
  <c r="G194" i="20"/>
  <c r="G185" i="20"/>
  <c r="G154" i="20"/>
  <c r="G110" i="20"/>
  <c r="G66" i="20"/>
  <c r="G51" i="20"/>
  <c r="G217" i="20"/>
  <c r="G43" i="20"/>
  <c r="G7" i="20"/>
  <c r="I167" i="20"/>
  <c r="R167" i="20"/>
  <c r="I170" i="20"/>
  <c r="R170" i="20"/>
  <c r="I173" i="20"/>
  <c r="R173" i="20"/>
  <c r="I176" i="20"/>
  <c r="R176" i="20"/>
  <c r="I180" i="20"/>
  <c r="I183" i="20"/>
  <c r="R183" i="20"/>
  <c r="I187" i="20"/>
  <c r="R187" i="20"/>
  <c r="I190" i="20"/>
  <c r="R190" i="20"/>
  <c r="I195" i="20"/>
  <c r="R195" i="20"/>
  <c r="I198" i="20"/>
  <c r="R198" i="20"/>
  <c r="I201" i="20"/>
  <c r="R201" i="20"/>
  <c r="I205" i="20"/>
  <c r="R205" i="20"/>
  <c r="I208" i="20"/>
  <c r="R208" i="20"/>
  <c r="I211" i="20"/>
  <c r="R211" i="20"/>
  <c r="I214" i="20"/>
  <c r="R214" i="20"/>
  <c r="I218" i="20"/>
  <c r="R218" i="20"/>
  <c r="I221" i="20"/>
  <c r="R221" i="20"/>
  <c r="I225" i="20"/>
  <c r="R225" i="20"/>
  <c r="I228" i="20"/>
  <c r="R228" i="20"/>
  <c r="I232" i="20"/>
  <c r="R232" i="20"/>
  <c r="I235" i="20"/>
  <c r="R235" i="20"/>
  <c r="R239" i="20"/>
  <c r="I242" i="20"/>
  <c r="R242" i="20"/>
  <c r="I245" i="20"/>
  <c r="R245" i="20"/>
  <c r="I248" i="20"/>
  <c r="R248" i="20"/>
  <c r="R10" i="20"/>
  <c r="R20" i="20"/>
  <c r="R24" i="20"/>
  <c r="R34" i="20"/>
  <c r="R39" i="20"/>
  <c r="R44" i="20"/>
  <c r="R50" i="20"/>
  <c r="R55" i="20"/>
  <c r="R62" i="20"/>
  <c r="R68" i="20"/>
  <c r="R73" i="20"/>
  <c r="R77" i="20"/>
  <c r="R82" i="20"/>
  <c r="R86" i="20"/>
  <c r="R91" i="20"/>
  <c r="R95" i="20"/>
  <c r="R100" i="20"/>
  <c r="R105" i="20"/>
  <c r="R111" i="20"/>
  <c r="R115" i="20"/>
  <c r="R125" i="20"/>
  <c r="R131" i="20"/>
  <c r="R135" i="20"/>
  <c r="R146" i="20"/>
  <c r="R157" i="20"/>
  <c r="I9" i="20"/>
  <c r="R9" i="20"/>
  <c r="I12" i="20"/>
  <c r="R12" i="20"/>
  <c r="I15" i="20"/>
  <c r="R15" i="20"/>
  <c r="I19" i="20"/>
  <c r="R19" i="20"/>
  <c r="I22" i="20"/>
  <c r="R22" i="20"/>
  <c r="I25" i="20"/>
  <c r="R25" i="20"/>
  <c r="I28" i="20"/>
  <c r="I31" i="20"/>
  <c r="R31" i="20"/>
  <c r="I35" i="20"/>
  <c r="R35" i="20"/>
  <c r="I38" i="20"/>
  <c r="R38" i="20"/>
  <c r="I41" i="20"/>
  <c r="R41" i="20"/>
  <c r="I45" i="20"/>
  <c r="R45" i="20"/>
  <c r="I49" i="20"/>
  <c r="I46" i="20"/>
  <c r="R49" i="20"/>
  <c r="I53" i="20"/>
  <c r="R53" i="20"/>
  <c r="I57" i="20"/>
  <c r="R57" i="20"/>
  <c r="I60" i="20"/>
  <c r="R60" i="20"/>
  <c r="I64" i="20"/>
  <c r="I61" i="20"/>
  <c r="R64" i="20"/>
  <c r="I69" i="20"/>
  <c r="R69" i="20"/>
  <c r="I72" i="20"/>
  <c r="R72" i="20"/>
  <c r="I75" i="20"/>
  <c r="R75" i="20"/>
  <c r="I78" i="20"/>
  <c r="R78" i="20"/>
  <c r="I81" i="20"/>
  <c r="R81" i="20"/>
  <c r="I84" i="20"/>
  <c r="R84" i="20"/>
  <c r="I87" i="20"/>
  <c r="R87" i="20"/>
  <c r="I90" i="20"/>
  <c r="R90" i="20"/>
  <c r="I93" i="20"/>
  <c r="R93" i="20"/>
  <c r="I96" i="20"/>
  <c r="R96" i="20"/>
  <c r="I99" i="20"/>
  <c r="R99" i="20"/>
  <c r="I103" i="20"/>
  <c r="R103" i="20"/>
  <c r="I106" i="20"/>
  <c r="R106" i="20"/>
  <c r="I109" i="20"/>
  <c r="R109" i="20"/>
  <c r="I113" i="20"/>
  <c r="R113" i="20"/>
  <c r="I116" i="20"/>
  <c r="R116" i="20"/>
  <c r="I119" i="20"/>
  <c r="R119" i="20"/>
  <c r="I122" i="20"/>
  <c r="R122" i="20"/>
  <c r="I127" i="20"/>
  <c r="R127" i="20"/>
  <c r="I130" i="20"/>
  <c r="R130" i="20"/>
  <c r="I133" i="20"/>
  <c r="R133" i="20"/>
  <c r="I136" i="20"/>
  <c r="R136" i="20"/>
  <c r="I139" i="20"/>
  <c r="R139" i="20"/>
  <c r="I142" i="20"/>
  <c r="R142" i="20"/>
  <c r="I145" i="20"/>
  <c r="R145" i="20"/>
  <c r="I149" i="20"/>
  <c r="R149" i="20"/>
  <c r="I152" i="20"/>
  <c r="R152" i="20"/>
  <c r="I156" i="20"/>
  <c r="R156" i="20"/>
  <c r="I159" i="20"/>
  <c r="I162" i="20"/>
  <c r="R162" i="20"/>
  <c r="I166" i="20"/>
  <c r="R166" i="20"/>
  <c r="I169" i="20"/>
  <c r="R169" i="20"/>
  <c r="R172" i="20"/>
  <c r="I175" i="20"/>
  <c r="I178" i="20"/>
  <c r="R178" i="20"/>
  <c r="I182" i="20"/>
  <c r="R182" i="20"/>
  <c r="I186" i="20"/>
  <c r="R186" i="20"/>
  <c r="I189" i="20"/>
  <c r="R189" i="20"/>
  <c r="I192" i="20"/>
  <c r="R192" i="20"/>
  <c r="I197" i="20"/>
  <c r="R197" i="20"/>
  <c r="I200" i="20"/>
  <c r="R200" i="20"/>
  <c r="I204" i="20"/>
  <c r="R204" i="20"/>
  <c r="I207" i="20"/>
  <c r="R207" i="20"/>
  <c r="I210" i="20"/>
  <c r="R210" i="20"/>
  <c r="I213" i="20"/>
  <c r="R213" i="20"/>
  <c r="I216" i="20"/>
  <c r="R216" i="20"/>
  <c r="I220" i="20"/>
  <c r="R220" i="20"/>
  <c r="I224" i="20"/>
  <c r="R224" i="20"/>
  <c r="I227" i="20"/>
  <c r="R227" i="20"/>
  <c r="I230" i="20"/>
  <c r="R230" i="20"/>
  <c r="I234" i="20"/>
  <c r="R234" i="20"/>
  <c r="I238" i="20"/>
  <c r="R238" i="20"/>
  <c r="I241" i="20"/>
  <c r="R241" i="20"/>
  <c r="I244" i="20"/>
  <c r="R244" i="20"/>
  <c r="I247" i="20"/>
  <c r="R247" i="20"/>
  <c r="R11" i="20"/>
  <c r="R17" i="20"/>
  <c r="R21" i="20"/>
  <c r="R26" i="20"/>
  <c r="R30" i="20"/>
  <c r="R36" i="20"/>
  <c r="R40" i="20"/>
  <c r="R47" i="20"/>
  <c r="R52" i="20"/>
  <c r="R58" i="20"/>
  <c r="R63" i="20"/>
  <c r="R70" i="20"/>
  <c r="R74" i="20"/>
  <c r="R79" i="20"/>
  <c r="R83" i="20"/>
  <c r="R88" i="20"/>
  <c r="R92" i="20"/>
  <c r="R97" i="20"/>
  <c r="R101" i="20"/>
  <c r="R112" i="20"/>
  <c r="R117" i="20"/>
  <c r="R121" i="20"/>
  <c r="R128" i="20"/>
  <c r="R132" i="20"/>
  <c r="R137" i="20"/>
  <c r="R141" i="20"/>
  <c r="R150" i="20"/>
  <c r="R160" i="20"/>
  <c r="I144" i="20"/>
  <c r="R144" i="20"/>
  <c r="I147" i="20"/>
  <c r="R147" i="20"/>
  <c r="I151" i="20"/>
  <c r="R151" i="20"/>
  <c r="I155" i="20"/>
  <c r="R155" i="20"/>
  <c r="I158" i="20"/>
  <c r="R158" i="20"/>
  <c r="I161" i="20"/>
  <c r="R161" i="20"/>
  <c r="I165" i="20"/>
  <c r="R165" i="20"/>
  <c r="I168" i="20"/>
  <c r="R168" i="20"/>
  <c r="I171" i="20"/>
  <c r="R171" i="20"/>
  <c r="I174" i="20"/>
  <c r="R174" i="20"/>
  <c r="I177" i="20"/>
  <c r="R177" i="20"/>
  <c r="I181" i="20"/>
  <c r="R181" i="20"/>
  <c r="I184" i="20"/>
  <c r="R184" i="20"/>
  <c r="R188" i="20"/>
  <c r="I191" i="20"/>
  <c r="R196" i="20"/>
  <c r="I199" i="20"/>
  <c r="R199" i="20"/>
  <c r="I202" i="20"/>
  <c r="I206" i="20"/>
  <c r="R206" i="20"/>
  <c r="R209" i="20"/>
  <c r="R212" i="20"/>
  <c r="I215" i="20"/>
  <c r="R215" i="20"/>
  <c r="I219" i="20"/>
  <c r="R219" i="20"/>
  <c r="I222" i="20"/>
  <c r="R222" i="20"/>
  <c r="I226" i="20"/>
  <c r="R226" i="20"/>
  <c r="I229" i="20"/>
  <c r="I223" i="20"/>
  <c r="R229" i="20"/>
  <c r="I233" i="20"/>
  <c r="R233" i="20"/>
  <c r="I237" i="20"/>
  <c r="R237" i="20"/>
  <c r="I240" i="20"/>
  <c r="R240" i="20"/>
  <c r="I243" i="20"/>
  <c r="I246" i="20"/>
  <c r="R246" i="20"/>
  <c r="I249" i="20"/>
  <c r="R249" i="20"/>
  <c r="R13" i="20"/>
  <c r="R18" i="20"/>
  <c r="R27" i="20"/>
  <c r="R32" i="20"/>
  <c r="R37" i="20"/>
  <c r="R42" i="20"/>
  <c r="R48" i="20"/>
  <c r="R54" i="20"/>
  <c r="R59" i="20"/>
  <c r="R67" i="20"/>
  <c r="R71" i="20"/>
  <c r="R76" i="20"/>
  <c r="R80" i="20"/>
  <c r="R89" i="20"/>
  <c r="R98" i="20"/>
  <c r="R104" i="20"/>
  <c r="R108" i="20"/>
  <c r="R114" i="20"/>
  <c r="R118" i="20"/>
  <c r="R124" i="20"/>
  <c r="R129" i="20"/>
  <c r="R134" i="20"/>
  <c r="R138" i="20"/>
  <c r="R143" i="20"/>
  <c r="R153" i="20"/>
  <c r="R163" i="20"/>
  <c r="I8" i="20"/>
  <c r="I7" i="20"/>
  <c r="G6" i="20"/>
  <c r="I148" i="20"/>
  <c r="G193" i="20"/>
  <c r="I43" i="20"/>
  <c r="I231" i="20"/>
  <c r="I217" i="20"/>
  <c r="I236" i="20"/>
  <c r="I194" i="20"/>
  <c r="G126" i="20"/>
  <c r="R140" i="20"/>
  <c r="R107" i="20"/>
  <c r="R29" i="20"/>
  <c r="R23" i="20"/>
  <c r="I203" i="20"/>
  <c r="I154" i="20"/>
  <c r="I102" i="20"/>
  <c r="R85" i="20"/>
  <c r="I185" i="20"/>
  <c r="I164" i="20"/>
  <c r="I126" i="20"/>
  <c r="I110" i="20"/>
  <c r="R120" i="20"/>
  <c r="R94" i="20"/>
  <c r="I66" i="20"/>
  <c r="I56" i="20"/>
  <c r="I33" i="20"/>
  <c r="I16" i="20"/>
  <c r="I193" i="20"/>
  <c r="I179" i="20"/>
  <c r="I51" i="20"/>
  <c r="I6" i="20"/>
  <c r="G65" i="20"/>
  <c r="I65" i="20"/>
</calcChain>
</file>

<file path=xl/sharedStrings.xml><?xml version="1.0" encoding="utf-8"?>
<sst xmlns="http://schemas.openxmlformats.org/spreadsheetml/2006/main" count="666" uniqueCount="321">
  <si>
    <t>Материал пломбировочный химического отверждения, 50,0</t>
  </si>
  <si>
    <t>Бромдигидрохлорфенилбензодиазепин, раствор для внутривенного и внутримышечного введения 1 мг/мл, 1 мл в ампуле</t>
  </si>
  <si>
    <t>Диазепам, раствор для внутривенного и внутримышечного введения 5 мг/мл, 2 мл в ампуле</t>
  </si>
  <si>
    <t xml:space="preserve">Магния сульфат, раствор для внутривенного введения 250 мг/мл, 10 мл в ампуле </t>
  </si>
  <si>
    <t>Медазепам, таблетки 10 мг, 50 штук в упаковке</t>
  </si>
  <si>
    <t>Миансерин, таблетки 30 мг, 20 штук в упаковке</t>
  </si>
  <si>
    <t>Ново-пассит , раствор для приема внутрь, 100 мл во флаконе</t>
  </si>
  <si>
    <t>Тофизопам, таблетки 50 мг, 60 штук в упаковке</t>
  </si>
  <si>
    <t>Гамма-аминомасляная кислота, таблетки покрытые оболочкой 250 мг, 100 штук в упаковке</t>
  </si>
  <si>
    <t xml:space="preserve">Пирацетам, раствор для инфузий 100 мг/мл, 100 мл во флаконе </t>
  </si>
  <si>
    <t xml:space="preserve">Пирацетам, раствор для внутривенного и внутримышечного введения 200 мг/мл, 5 мл в ампуле </t>
  </si>
  <si>
    <t xml:space="preserve"> 1.4. Психостимулирующие  средства </t>
  </si>
  <si>
    <t>Кофеин раствор для подкожного и субконъюнктивального введения 200 мг/мл, 1 мл в ампуле</t>
  </si>
  <si>
    <t xml:space="preserve">Амантадин, раствор для инфузий 0.4 мг/мл, 500 мл во флаконе </t>
  </si>
  <si>
    <t>Атропин, раствор для инъекций 1 мг/мл, 1 мл, в ампуле</t>
  </si>
  <si>
    <t xml:space="preserve">Платифиллин, раствор для подкожного введения 2 мг/мл, 1 мл в ампуле </t>
  </si>
  <si>
    <t xml:space="preserve">Этилметилгидроксипиридина сукцинат, раствор для внутривенного и внутримышечного введения 50 мг/мл, 2 мл в ампуле </t>
  </si>
  <si>
    <t>Валсартан, 0,08 в таблетке, 28 штук в упаковке</t>
  </si>
  <si>
    <t>Верапамил, раствор для внутривенного введения 2,5 мг/мл, 2 мл в ампуле</t>
  </si>
  <si>
    <t>Дилтиазем, таблетки 60 мг, 30 штук в упаковке</t>
  </si>
  <si>
    <t>Дилтиазем, таблетки пролонгированного действия 90 мг, 30 штук в упаковке</t>
  </si>
  <si>
    <t xml:space="preserve">Изосорбида динитрат, концентрат для приготовления раствора для инфузий 1 мг/мл, 10 мл в ампуле </t>
  </si>
  <si>
    <t>Калия и магния аспарагинат раствор для инфузий, 400 мл во флаконе</t>
  </si>
  <si>
    <t>Калия и магния аспарагинат, раствор для внутривенного введения, 10 мл в ампуле</t>
  </si>
  <si>
    <t>Хинаприл,  таблетки 10 мг, 30 штук в упаковке</t>
  </si>
  <si>
    <t>Левоментола раствор в ментил изовалерате, таблетки 60 мг, 10 штук в упаковке</t>
  </si>
  <si>
    <t>Метопролол, таблетки пролонгированного действия, покрытые пленочной оболочкой 25 мг, 10 штук в упаковке</t>
  </si>
  <si>
    <t>Метопролол, раствор для внутривенного введения 1 мг/мл, 5 мл в ампуле</t>
  </si>
  <si>
    <t>Нифедипин, раствор для инфузий 0,1 мг/мл, 50 мл во флаконе</t>
  </si>
  <si>
    <t>Рамиприл, таблетки 5 мг, 10 штук в упаковке</t>
  </si>
  <si>
    <t xml:space="preserve">Прокаинамид, раствор для внутривенного и внутримышечного введения 100 мг/мл, 5 мл в ампуле </t>
  </si>
  <si>
    <t>Фозиноприл, таблетки 10 мг, 28 штук в упаковке</t>
  </si>
  <si>
    <t>Эпросартан, таблетки 600 мг, 14 штук в упаковке</t>
  </si>
  <si>
    <t>Норэпинефрин, концентрат для приготовления раствора для внутривенного введения 2 мг/мл, 4 мл в ампуле</t>
  </si>
  <si>
    <t>Феилэфрин, раствор для инъекций 10 мг/мл, 1 мл в ампуле</t>
  </si>
  <si>
    <t>Эпинефрин, раствор для инъекций 1 мг/мл, 1 мл в ампуле</t>
  </si>
  <si>
    <t>Аминокапроновая кислота, раствор для инфузий 50 мг/мл, 100 мл во флаконе</t>
  </si>
  <si>
    <t>Апротинин, лиофилизат для приготовления раствора для внутривенного введения 10 тыс.АТрЕ во флаконе</t>
  </si>
  <si>
    <t xml:space="preserve">Гепарин натрия, раствор для внутривенного и подкожного введения 5 тыс.МЕ/мл, 5 мл во флаконе </t>
  </si>
  <si>
    <t>Дипиридамол,таблетки покрытой оболочкой 25 мг, 120 штук в упаковке</t>
  </si>
  <si>
    <t>Клопидогрель, таблетки 75 мг, 10 штук в упаковке</t>
  </si>
  <si>
    <t>Надропарин кальция, раствор для подкожного введения 9.5 тыс.анти-Ха МЕ/мл, 0,6 мл  в шприце</t>
  </si>
  <si>
    <t>Пентоксифиллин, таблетки покрытые оболочкой 400 мг, 20 штук в упаковке</t>
  </si>
  <si>
    <t>Пентоксифиллин, концентрат для приготовления раствора для внутривенного и внутриартериального введения 20 мг/мл, 5 мл в ампуле</t>
  </si>
  <si>
    <t xml:space="preserve">Транексамовая кислота, раствор для внутривенного введения 50 мг/мл, 5 мл в ампуле </t>
  </si>
  <si>
    <t>тыс.доз</t>
  </si>
  <si>
    <t xml:space="preserve">4.4. Миорелаксанты </t>
  </si>
  <si>
    <t>тыс.компл.</t>
  </si>
  <si>
    <t xml:space="preserve">5. СРЕДСТВА, ПРИМЕНЯЕМЫЕ ПРИ ОТРАВЛЕНИЯХ И ИНТОКСИКАЦИЯХ </t>
  </si>
  <si>
    <t xml:space="preserve">1. СРЕДСТВА, ДЕЙСТВУЮЩИЕ НА ЦНС </t>
  </si>
  <si>
    <t xml:space="preserve">1.2. Антидепрессанты, транквилизаторы, снотворные и седативные средства </t>
  </si>
  <si>
    <t xml:space="preserve">1.3. Ноотропные средства  </t>
  </si>
  <si>
    <t xml:space="preserve">1.6. Противоэпилептические средства </t>
  </si>
  <si>
    <t xml:space="preserve">1.8. Холинолитики </t>
  </si>
  <si>
    <t>тыс.шприц.</t>
  </si>
  <si>
    <t xml:space="preserve">2.3. Антигипертензивные средства </t>
  </si>
  <si>
    <t xml:space="preserve">Неионное контрастное средство раствор для инъекций </t>
  </si>
  <si>
    <t xml:space="preserve">1.7. Противопаркинсонические средства </t>
  </si>
  <si>
    <t>тыс.амп.</t>
  </si>
  <si>
    <t xml:space="preserve">2. СЕРДЕЧНО-СОСУДИСТЫЕ СРЕДСТВА </t>
  </si>
  <si>
    <t xml:space="preserve">4.3. Наркотические анальгетики </t>
  </si>
  <si>
    <t xml:space="preserve">1.1. Нейролептические средства </t>
  </si>
  <si>
    <t>тыс.флак.</t>
  </si>
  <si>
    <t>тыс.туб</t>
  </si>
  <si>
    <t>Поливитамины (состав: витамины- А не менее 0,568 мг,Е не менее 7,5 мг,В1 не менее 0,581 мг,В2 не менее 1 мг, В6 не менее 2, 5 мг, В12 не менее 3 мкг,Р не менее 12,5 мг,С не менее 35 мг,РР не менее 4 мг, фолиевая кислота не менее 50 мкг, пантотеновая кислота - В5 не менее 2,5 мг, железа не менее 2,5 мкг,кальция не менее 25 мг,кобальта не менее 50 мкг,магния не менее 40 мг,марганца не менее 1,25 мг, меди не менее 400 мкг,селена  не менее 25 мкг,цинка не менее 2 мг,фосфор не менее 30 мг таблетки, 60 штук в упаковке</t>
  </si>
  <si>
    <t xml:space="preserve">4.5. Дофаминергические средства </t>
  </si>
  <si>
    <t xml:space="preserve">2.1. Антиангинальные средства </t>
  </si>
  <si>
    <t xml:space="preserve">2.2. Антиаритмические средства </t>
  </si>
  <si>
    <t xml:space="preserve">2.4. Средства для лечения гипотонии </t>
  </si>
  <si>
    <t xml:space="preserve">2.5. Антикоaгулянты и их антагонисты, антиагреганты,  фибринолитические средства </t>
  </si>
  <si>
    <t xml:space="preserve">2.6. Сердечные гликозиды и их синтетические аналоги и кардиотоники </t>
  </si>
  <si>
    <t xml:space="preserve">2.7. Периферические вазодилятаторы </t>
  </si>
  <si>
    <t xml:space="preserve">2.8. Средства для лечения нарушений кровообращения </t>
  </si>
  <si>
    <t xml:space="preserve">2.9. Средства для лечения атеросклероза (вторичная профилактика) </t>
  </si>
  <si>
    <t xml:space="preserve"> 4.1. Средства для наркоза </t>
  </si>
  <si>
    <t xml:space="preserve">4.2. Местноанестезирующие средства </t>
  </si>
  <si>
    <t>тыс.упак.</t>
  </si>
  <si>
    <t>тыс.шт.</t>
  </si>
  <si>
    <t xml:space="preserve">3. ДИУРЕТИЧЕСКИЕ СРЕДСТВА </t>
  </si>
  <si>
    <t xml:space="preserve">4. СРЕДСТВА ДЛЯ АНЕСТЕЗИОЛОГИИ И РЕАНИМАЦИИ </t>
  </si>
  <si>
    <t xml:space="preserve">Моксонидин, таблетки покрытые оболочкой 0,2 мг,  10 штук  в упаковке </t>
  </si>
  <si>
    <t>Эналаприл, таблетки 10 мг, 20 штук в упаковке</t>
  </si>
  <si>
    <t>Эналаприл, таблетки 20 мг, 20 штук в упаковке</t>
  </si>
  <si>
    <t xml:space="preserve">Ацетилсалициловая кислота, таблетки покрытые кишечнорастворимой оболочкой 100 мг, 30 штук в упаковке  </t>
  </si>
  <si>
    <t>Варфарин, таблетки 2,5 мг, 50 штук в упаковке</t>
  </si>
  <si>
    <t xml:space="preserve">Протамина сульфат, раствор для внутривенного введения 10 мг/мл, 1 штук, 2 мл в ампуле </t>
  </si>
  <si>
    <t xml:space="preserve">Транексамовая кислота, таблетки покрытые пленочной оболочкой 250 мг, 10 штук в упаковке </t>
  </si>
  <si>
    <t>Этамзилат, таблетки 250 мг, 50 штук в упаковке</t>
  </si>
  <si>
    <t>Дигоксин, таблетки 0,25 мг, 50 штук в упаковке</t>
  </si>
  <si>
    <t>Дигоксин, таблетки (для детей) 0,1 мг, 50 штук в упаковке</t>
  </si>
  <si>
    <t>Аминофиллин, таблетки 150 мг, 30 штук в упаковке</t>
  </si>
  <si>
    <t xml:space="preserve">Дротаверин, таблетки 40 мг, 20 штук в упаковке </t>
  </si>
  <si>
    <t>Дротаверин, таблетки 80 мг, 20 штук в упаковке</t>
  </si>
  <si>
    <t xml:space="preserve">Фенспирид, таблетки покрытые пленочной оболочкой 80 мг, 30 штук в упаковке </t>
  </si>
  <si>
    <t>Винпоцетин, таблетки 5 мг, 50 штук в  упаковке</t>
  </si>
  <si>
    <t>Винпоцетин, таблетки 10 мг, 30 штук в упаковке</t>
  </si>
  <si>
    <t xml:space="preserve">Глицин, таблетки подъязычные 100 мг, 50 штук в упаковке </t>
  </si>
  <si>
    <t xml:space="preserve">Аторвастатин, таблетки покрытые пленочной оболочкой 20 мг, 30 штук - упаковки </t>
  </si>
  <si>
    <t xml:space="preserve">Розувастатин, таблетки покрытые пленочной оболочкой 20 мг, 30 штук в упаковке </t>
  </si>
  <si>
    <t xml:space="preserve">Симвастатин, таблетки покрытые пленочной оболочкой 20 мг, 30 штук - упаковки </t>
  </si>
  <si>
    <t>Фенофибрат, таблетки покрытые пленочной оболочкой 145 мг, 30 штук в упаковке</t>
  </si>
  <si>
    <t>Гидрохлоротиазид, таблетки 25 мг, 50 штук в упаковке</t>
  </si>
  <si>
    <t xml:space="preserve">Гидрохлоротиазид, таблетки 100 мг, 20 штук в упаковке </t>
  </si>
  <si>
    <t xml:space="preserve">Индапамид, таблетки с модифицированным высвобождением покрытые оболочкой 1,5 мг, 30 штук в упаковке </t>
  </si>
  <si>
    <t>Спиронолактон, таблетки 25 мг, 20 штук в упаковке</t>
  </si>
  <si>
    <t xml:space="preserve">Бупивакаин раствор для инъекций 5 мг/мл, 1 штук, 4 мл в ампуле </t>
  </si>
  <si>
    <t xml:space="preserve">Тизанидин, таблетки 2 мг, 30 штук в упаковке </t>
  </si>
  <si>
    <t xml:space="preserve">Активированный уголь, таблетки 250 мг, 10 штук в упаковке </t>
  </si>
  <si>
    <t>Смектит диоктаэдрический, порошок для приготовления суспензии для приема внутрь 3 г в пакетике, 30 штук в упаковке</t>
  </si>
  <si>
    <t xml:space="preserve">Зафирлукаст, таблетки покрытые оболочкой 20 мг, 28 штук в упаковке </t>
  </si>
  <si>
    <t>Губка гемостатическая коллагеновая 10 штук в упаковке</t>
  </si>
  <si>
    <t>№ п/п</t>
  </si>
  <si>
    <t>Галоперидол, раствор для внутривенного и внутримышечного введения 5 мг/мл, 1 мл в ампуле</t>
  </si>
  <si>
    <t>Перициазин, раствор для приема внутрь 125 мл во флаконе темного стекла в комплекте со шприцем дозатором</t>
  </si>
  <si>
    <t>Хлорпромазин, раствор для внутривенного и внутримышечного введения 25 мг/мл, 2 мл в ампуле</t>
  </si>
  <si>
    <t>Инозин+Никотинамид+Рибофлавин+Янтарная кислота, таблетки покрытые кишечнорастворимой оболочкой 50 мг + 25 мг + 5 мг + 300 мг, 100 штук в упаковке</t>
  </si>
  <si>
    <t>Нимодипин, раствор для инфузий 0,2 мг/мл, 50 мл во флаконе</t>
  </si>
  <si>
    <t xml:space="preserve">Нимодипин, таблетки покрытые пленочной оболочкой 30 мг, 100 штук в упаковке </t>
  </si>
  <si>
    <t>Катетеры типа Фоллей для катетеризации мочевого пузыря</t>
  </si>
  <si>
    <t>Гепарин  натрий, гель для наружного применения 1000 МЕ/г, 2 г в тубе</t>
  </si>
  <si>
    <t xml:space="preserve">Эноксапарин натрия, раствор для подкожного введения 10 тыс.анти-Ха МЕ/мл, 0,4 мл в шприце </t>
  </si>
  <si>
    <t>Этамзилат, раствор для внутривенного и внутримышечного введения 125 мг/мл, 2 мл в ампуле</t>
  </si>
  <si>
    <t>Добутамин, раствор для инфузий 250 мг/50 мл, 50 мл в ампуле</t>
  </si>
  <si>
    <t xml:space="preserve">Левосимендан, концентрат для приготовления раствора для инфузий 2,5 мг/мл, 5 мл во флаконе </t>
  </si>
  <si>
    <t xml:space="preserve">Аминофиллин, раствор для внутривенного введения 24 мг/мл, 10 мл в ампуле </t>
  </si>
  <si>
    <t xml:space="preserve">Белладонны настойка+Валерианы лекарственной корневищ с корнями настойка+Мяты перечной листьев настойка+Полыни горькой травы настойка, капли для приема внутрь по 25 мл во флаконе </t>
  </si>
  <si>
    <t>Дротаверин, раствор для инъекций 20 мг/мл, 2 мл в ампуле</t>
  </si>
  <si>
    <t>Папаверин,  раствор для инъекций 20 мг/мл, 2 мл в ампуле</t>
  </si>
  <si>
    <t xml:space="preserve">Теофиллин, таблетки пролонгированного действия 100 мг, 50 штук в упаковке </t>
  </si>
  <si>
    <t>Алпростадил, лиофилизат для приготовления раствора для инфузий 60 мкг в ампуле</t>
  </si>
  <si>
    <t>Алпростадил, концентрат для приготовления раствора для инфузий 0,5 мг/мл, 0,2 мл в ампуле</t>
  </si>
  <si>
    <t>Винпоцетин, концентрат для приготовления раствора для инфузий 5 мг/мл, 2 мл в ампуле</t>
  </si>
  <si>
    <t xml:space="preserve">Мельдоний, раствор для инъекций 100мг/мл, 5 мл в ампуле </t>
  </si>
  <si>
    <t>Никотиновая кислота + дротаверина гидрохлорид, таблетки 100 мг, 50 штук в упаковке</t>
  </si>
  <si>
    <t>Ницерголин, таблетки 5 мг, 30 штук в упаковке</t>
  </si>
  <si>
    <t>Циннаризин, таблетки 25 мг, 50 штук в упаковке</t>
  </si>
  <si>
    <t>Цитиколин, раствор для приема внутрь 100 мг/мл, 30 мл во флаконе</t>
  </si>
  <si>
    <t>Цитиколин, раствор для внутривенного и внутримышечного введения 500 мг, 4 мл в ампуле</t>
  </si>
  <si>
    <t>Инозин+Никотинамид+Рибофлавин+Янтарная кислота, раствор для внутривенного введения, 10 мл в ампуле</t>
  </si>
  <si>
    <t>Маннитол, раствор для инфузий 150 мг/мл, 400 мл во флаконе</t>
  </si>
  <si>
    <t xml:space="preserve">Фуросемид, раствор для внутривенного и внутримышечного введения 10 мг/мл, 2 мл в ампуле </t>
  </si>
  <si>
    <t>Изофлуран,  жидкость для ингаляций, 100 мл во флаконе</t>
  </si>
  <si>
    <t>Кетамин, раствор для внутривенного и внутримышечного введения 50 мг/мл, 2 мл в ампуле</t>
  </si>
  <si>
    <t>Мидазолам, раствор для внутривенного и внутримышечного введения 5 мг/мл, 3 мл в ампуле</t>
  </si>
  <si>
    <t>Натрия оксибутират, раствор для внутривенного и внутримышечного введения 200 мг/мл, 5 мл в ампуле</t>
  </si>
  <si>
    <t xml:space="preserve">Пропофол, эмульсия для внутривенного введения 10 мг/мл, 20 мл в ампуле </t>
  </si>
  <si>
    <t xml:space="preserve">Севофлуран, жидкость для ингаляций, 250 мл во флаконе </t>
  </si>
  <si>
    <t>Тиопентал натрия, порошок для приготовления раствора для внутривенного введения 1,0 г во флаконе объемом 20мл</t>
  </si>
  <si>
    <t>Артикаин + эпинефрин 40 мг/мл+0,01 мг/мл  по 1,8 мл в картридже</t>
  </si>
  <si>
    <t>тыс.катр.</t>
  </si>
  <si>
    <t xml:space="preserve">Бензидамин, спрей для местного применения дозированный 0,255 мг/доза, 30 мл во флаконе </t>
  </si>
  <si>
    <t xml:space="preserve">Лидокаин, раствор для инъекций 100 мг/мл, 2 мл в ампуле </t>
  </si>
  <si>
    <t>Лидокаин, раствор для инъекций 20 мг/мл, 2 мл в ампуле</t>
  </si>
  <si>
    <t>Прокаин, раствор для инъекций 0,5%, 400 мл во флаконе</t>
  </si>
  <si>
    <t>Прокаин, раствор для инъекций 0,5% , 5 мл в ампуле</t>
  </si>
  <si>
    <t>Прокаин, раствор для инъекций 2%, 2 мл в ампуле</t>
  </si>
  <si>
    <t xml:space="preserve">Ропивакаин, раствор для инъекций 5 мг/мл, 10 мл в ампуле </t>
  </si>
  <si>
    <t>Ропивакаин, раствор для инъекций 10 мг/мл, 10 мл в ампуле</t>
  </si>
  <si>
    <t>Ропивакаин, раствор для инъекций 2 мг/мл, 20 мл в ампуле</t>
  </si>
  <si>
    <t>Бупренорфин, раствор для инъекций               0,3 мг/мл, 1 мл в ампуле</t>
  </si>
  <si>
    <t>Морфин, раствор для инъекций 10 мг/мл, 1 мл в ампуле</t>
  </si>
  <si>
    <t xml:space="preserve">Тримепиредин, раствор для инъекций 20 мг/мл, 1 мл в ампуле </t>
  </si>
  <si>
    <t>Тримепиредин, раствор для инъекций 20 мг/мл, 1 мл в шприц-тюбике</t>
  </si>
  <si>
    <t>Фентанил, раствор для инъекций 50 мкг/мл, 2 мл в ампуле</t>
  </si>
  <si>
    <t>Фентанил, трансдермальная терапевтическая система 100 мкг/ч</t>
  </si>
  <si>
    <t>Атракурия безилат, раствор для внутривенного введения 10 мг/мл, 5 мл в ампуле</t>
  </si>
  <si>
    <t>Пипекурония бромид, лиофилизат для приготовления раствора для внутривенного введения 4 мг в ампуле</t>
  </si>
  <si>
    <t xml:space="preserve">Рокурония бромид, раствор для внутривенного введения 10 мг/мл, 5 мл во флаконе </t>
  </si>
  <si>
    <t>Суксаметония йодид, раствор для внутривенного и внутримышечного введения 20 мг/мл, 5 мл в ампуле</t>
  </si>
  <si>
    <t>Толперизон, таблетки покрытые оболочкой 50 мг, 30 штук в упаковке</t>
  </si>
  <si>
    <t>Цисатракурия безилат, раствор для внутривенного введения 2 мг/мл, 5 мл в ампуле</t>
  </si>
  <si>
    <t xml:space="preserve">Допамин, концентрат для приготовления раствора для инфузий 10 мг/мл, 5 мл в ампуле </t>
  </si>
  <si>
    <t>Допамин, концентрат для приготовления раствора для инфузий 40 мг/мл, 5 мл - ампулы</t>
  </si>
  <si>
    <t xml:space="preserve">Цинка бисвинилимидазола диацетат, раствор для внутримышечного введения 60 мг/мл, 1 мл в ампуле </t>
  </si>
  <si>
    <t>Димеркаптопропансульфонат натрия, раствор для внутримышечного и подкожного введения 50 мг/мл, 5 мл в ампуле</t>
  </si>
  <si>
    <t>Калия хлорид+Магния хлорид+Натрия хлорид+Натрия фумарат, раствор для инфузий, 400 мл во флаконе</t>
  </si>
  <si>
    <t>Калия хлорид 1,0 + Натрия ацетат 2,0 + Натрия хлорид 5,0 , раствор для инфузий, 400 мл во флаконе</t>
  </si>
  <si>
    <t>Натрия ацетат 2,0+ Натрия хлорид 6,0, раствор для инфузий, 400 мл во флаконе</t>
  </si>
  <si>
    <t>Натрия тиосульфат, раствор для внутривенного введения 300 мг/мл, 10 мл в ампуле</t>
  </si>
  <si>
    <t>Калия хлорид+Кальция хлорид+Магния хлорид+Натрия гидрокарбонат+Натрия хлорид+Повидон-8 тыс., раствор для инфузий, 400 мл во флаконе</t>
  </si>
  <si>
    <t>Кремния диоксид коллоидный, порошок для приготовления суспензии для приема внутрь,50 гр в упаковке</t>
  </si>
  <si>
    <t>Калия хлорид+Натрия гидрокарбонат+Натрия хлорид, раствор для инфузий, 400 мл во флаконе</t>
  </si>
  <si>
    <t>Лигнин гидролизный, таблетки 400 мг, 50 штук в упаковке</t>
  </si>
  <si>
    <t>Калия хлорид 1,5 + Натрия ацетат 3,6 + Натрия хлорид 4,75 , раствор для инфузий, 400 мл во флаконе</t>
  </si>
  <si>
    <t xml:space="preserve">Линекс, капсулы  280 мг,  32 штуки в упаковке </t>
  </si>
  <si>
    <t>Гентамицин+Дексаметазон, капли глазные, 5 мл во флаконе</t>
  </si>
  <si>
    <t>Аминометилбензойной кислоты 1% раствор для инъекций, 5 мл в ампуле</t>
  </si>
  <si>
    <t>Коргликона 0,06% раствор для инъекций, 1 мл в ампуле</t>
  </si>
  <si>
    <t>Допамина 0,5% раствор для инъекций, 5 мл в ампуле</t>
  </si>
  <si>
    <t>Фенилэфрина 1% раствор для инъекций, 1 мл в ампуле</t>
  </si>
  <si>
    <t>Нитроглицерина 0,1% раствор для инфузий, 5 мл в ампуле</t>
  </si>
  <si>
    <t>Нитроглицерин 0,5 мг в таблетке, 40 штук в упаковке</t>
  </si>
  <si>
    <t xml:space="preserve">Изосорбида динитрат, таблетки 10 мг, 25 штук в упаковке </t>
  </si>
  <si>
    <t>Азаметония бромида 5% раствор для инъекций, 1 мл в ампуле</t>
  </si>
  <si>
    <t>Фуросемид, таблетки 40 мг, 10 штук в упаковке</t>
  </si>
  <si>
    <t>Пропранолола 0,25% раствор для инъекций, 1 мл в ампуле</t>
  </si>
  <si>
    <t>Атенолол, таблетки покрытые пленочной оболочкой 100 мг, 30 штук в упаковке</t>
  </si>
  <si>
    <t>Нифедипин, 0,01 в таблетке, 30 штук в упаковке</t>
  </si>
  <si>
    <t xml:space="preserve">Артикаина раствор 4% раствор для инъекций с эпинефрином (1 : 200 000), 1,7 мл в карпуле </t>
  </si>
  <si>
    <t>тыс.карп.</t>
  </si>
  <si>
    <t>Дроперидол, раствор для внутривенного и внутримышечного введения 2,5 мг/мл, 5 мл в ампуле</t>
  </si>
  <si>
    <t>Пропофол, эмульсия для внутривенного введения 10 мг/мл, 20 мл во флаконе</t>
  </si>
  <si>
    <t>Лидокаин 10% спрей для местного применения, 38 г в упаковке</t>
  </si>
  <si>
    <t xml:space="preserve">Кофеин 100 мг в таблетке, 6 штук в упаковке </t>
  </si>
  <si>
    <t>Аминостигмина 0,1% раствор для инъекций, 1 мл в ампуле</t>
  </si>
  <si>
    <t xml:space="preserve">1.9. Холиномиметики </t>
  </si>
  <si>
    <t>Неостигмина метилсульфата 0,05% раствор для инъекций, 1 мл в ампуле</t>
  </si>
  <si>
    <t xml:space="preserve">Димеркаптопропансульфоната натрия 5% раствор для инъекций, 5 мл в ампуле </t>
  </si>
  <si>
    <t>Натрия тиосульфата 30% раствор для инъекций, 10 мл в ампуле</t>
  </si>
  <si>
    <t>Рисперидон, порошок для приготовления суспензии для внутримышечного введения пролонгированного действия 25 мг во флаконе в комплекте с растворителем (шприцы) 2 мл, иглой-1 штука и система с безыгольным устройством</t>
  </si>
  <si>
    <t>тыс.наб.</t>
  </si>
  <si>
    <t>Амиодарон, раствор для внутривенного введения 50 мг/мл, 3 мл в ампуле</t>
  </si>
  <si>
    <t>+</t>
  </si>
  <si>
    <t>Верапамил, таблетки покрытые оболочкой 80 мг, 50 штук в упаковке</t>
  </si>
  <si>
    <t>Амлодипин+Валсартан, таблетки покрытые пленочной оболочкой 10 мг+160 мг, 28 штук в упаковке</t>
  </si>
  <si>
    <t>Амлодипин+Лизиноприл, таблетки 5 мг+10 мг, 30 штук в упаковке</t>
  </si>
  <si>
    <t>Эналаприлат, раствор для внутривенного введения 1,25 мг/мл, 1 мл в ампуле</t>
  </si>
  <si>
    <t>Дабигатрана этексилат, капсулы 110 мг, 60 штук в упаковке</t>
  </si>
  <si>
    <t>Фондапаринукс натрия, раствор для подкожного введения 5 мг/мл, 0,5 мл в шприце</t>
  </si>
  <si>
    <t>Эзетимиб, таблетки 10 мг, 28 штук в упаковке</t>
  </si>
  <si>
    <t>Рисперидон, таблетки покрытые оболочкой 2 мг, 10 штук в упаковке</t>
  </si>
  <si>
    <t>Сульпирид, таблетки 200 мг, 30 штук в упаковке</t>
  </si>
  <si>
    <t xml:space="preserve">Хлорпромазин, драже 50 мг, 10 штук в упаковке </t>
  </si>
  <si>
    <t>Амитриптилин, таблетки 25 мг, 50 штук в упаковке</t>
  </si>
  <si>
    <t>Бромдигидрохлорфенилбензодиазепин, таблетки 0,5 мг, 50 штук в упаковке</t>
  </si>
  <si>
    <t>Гидроксизин, таблетки покрытые оболочкой 25 мг, 25 штук в упаковке</t>
  </si>
  <si>
    <t xml:space="preserve">Диазепам, таблетки 5 мг, 20 штук в упаковке </t>
  </si>
  <si>
    <t xml:space="preserve">Зопиклон, таблетки покрытые пленочной оболочкой 7,5 мг, 20 штук - упаковки </t>
  </si>
  <si>
    <t>Нитразепам, таблетки 5мг, 20 штук в упаковке</t>
  </si>
  <si>
    <t>Пароксетин, таблетки покрытые оболочкой 20 мг, 10 штук в упаковке</t>
  </si>
  <si>
    <t>Флуоксетин, капсулы 10 мг, 10 штук в упаковке</t>
  </si>
  <si>
    <t>Галантамин, таблетки покрытые пленочной оболочкой 4 мг, 14 штук в упаковке</t>
  </si>
  <si>
    <t>Мемантин, таблетки покрытые пленочной оболочкой 10 мг, 30 штук в упаковке</t>
  </si>
  <si>
    <t>Пирацетам, капсулы 400 мг, 60 штук в упаковке</t>
  </si>
  <si>
    <t>Пирацетам, таблетки покрытые оболочкой 1200 мг, 20 штук в упаковке</t>
  </si>
  <si>
    <t>Ацетазоламид, таблетки 250 мг, 24 штук в упаковке</t>
  </si>
  <si>
    <t>Вальпроевая кислота, таблетки покрытые кишечнорастворимой оболочкой 300 мг, 100 штук в упаковке</t>
  </si>
  <si>
    <t>Карбамазепин, таблетки 200 мг, 50 штук в упаковке</t>
  </si>
  <si>
    <t>Леветирацетам, таблетки покрытые пленочной оболочкой 500 мг, 50 штук в упаковке</t>
  </si>
  <si>
    <t>Амантадин, таблетки покрытые оболочкой 100 мг, 100 штук в упаковке</t>
  </si>
  <si>
    <t>Леводопа + Бенсеразид, таблетки 200 мг+50 мг, 100 штук в упаковке</t>
  </si>
  <si>
    <t>Прамипексол, таблетки 1 мг, 30 штук в упаковке</t>
  </si>
  <si>
    <t>Бетагистин, таблетки 8 мг, 30 штук в упаковке</t>
  </si>
  <si>
    <t>Мебеверин, капсулы пролонгированного действия, 200 мг - 10 штук, 30 штук в упаковке</t>
  </si>
  <si>
    <t xml:space="preserve">Неостигмина метилсульфат, таблетки 15 мг, 20 штук в упаковке </t>
  </si>
  <si>
    <t xml:space="preserve">Этилметилгидроксипиридина сукцинат таблетки покрытые пленочной оболочкой 125 мг, 30 штук в упаковке </t>
  </si>
  <si>
    <t>Амлодипин, таблетки 5 мг, 30 штук в упаковке</t>
  </si>
  <si>
    <t>Атенолол, таблетки покрытые пленочной оболочкой 50 мг, 30 штук в упаковке</t>
  </si>
  <si>
    <t>Бисопролол, таблетки покрытые пленочной оболочкой 5 мг, 30 штук в упаковке</t>
  </si>
  <si>
    <t>Верапамил, таблетки пролонгированного действия покрытые оболочкой 240 мг, 20 штук в упаковке</t>
  </si>
  <si>
    <t>Изосорбида динитрат, таблетки пролонгированного действия 40 мг, 50 штук в упаковке</t>
  </si>
  <si>
    <t xml:space="preserve">Изосорбида динитрат, таблетки пролонгированного действия 60 мг, 50 штук в упаковке </t>
  </si>
  <si>
    <t>Изосорбида мононитрат, таблетки 20 мг, 30 штук в упаковке</t>
  </si>
  <si>
    <t xml:space="preserve">Изосорбида мононитрат, таблетки 40 мг, 30 штук в упаковке </t>
  </si>
  <si>
    <t>Изосорбида мононитрат, капсулы ретард 60 мг, 30 штук в упаковке</t>
  </si>
  <si>
    <t>Калия и магния аспарагинат, таблетки, 50 штук в упаковке</t>
  </si>
  <si>
    <t>Метопролол таблетки 50 мг, 30 штук в упаковке</t>
  </si>
  <si>
    <t>Нифедипин, таблетки пролонгированного действия покрытые оболочкой 20 мг, 60 штук в упаковке</t>
  </si>
  <si>
    <t xml:space="preserve">Нифедипин, таблетки с модифицированным высвобождением покрытые оболочкой, 40 мг, 20 штук в упаковке </t>
  </si>
  <si>
    <t>Периндоприл, таблетки 5 мг, 30 штук в упаковке</t>
  </si>
  <si>
    <t xml:space="preserve">Амиодарон, таблетки 200 мг, 10 штук в упаковке </t>
  </si>
  <si>
    <t>Лаппаконитина гидробромид, таблетки 25 мг, 30 штук в упаковке</t>
  </si>
  <si>
    <t>Пропафенон, таблетки покрытые оболочкой 150 мг, 50 штук в упаковке</t>
  </si>
  <si>
    <t>Соталол, таблетки 160 мг, 30 штук в упаковке</t>
  </si>
  <si>
    <t xml:space="preserve">Каптоприл, таблетки 50 мг, 40 штук в упаковке </t>
  </si>
  <si>
    <t>Карведилол, таблетки 12,5 мг, 30 штук в упаковке</t>
  </si>
  <si>
    <t xml:space="preserve">Лозартан, таблетки покрытые оболочкой 50 мг, 30 штук в упаковке </t>
  </si>
  <si>
    <t>Набор полосок иммунохроматографических для одновременного выявления до 5 видов наркотических средств и психотропных веществ</t>
  </si>
  <si>
    <t>Натрия хлорида 0,9% раствор для инфузий, 500 мл в полиэтиленовом мешке</t>
  </si>
  <si>
    <t>Удалено</t>
  </si>
  <si>
    <t xml:space="preserve">дублирование </t>
  </si>
  <si>
    <t>поз.</t>
  </si>
  <si>
    <t>Основание</t>
  </si>
  <si>
    <t>Действие</t>
  </si>
  <si>
    <t>Изменение формы выпуска</t>
  </si>
  <si>
    <t>Аминофенилмасляная кислота, таблетки 250 мг, 10 штук в упаковке</t>
  </si>
  <si>
    <t>Форма выпуска по 250 мг в приказе МО РФ 2222</t>
  </si>
  <si>
    <t xml:space="preserve">Изменено название "Тест-система для определения содержания наркотических средств в организме" </t>
  </si>
  <si>
    <t>сложности при размещения госконтрактов</t>
  </si>
  <si>
    <t>Исключено "в комплекте со стерильным устройством однократного применения для вливаний кровезаменителей и инфузионных растворов из полимерных емкостей"</t>
  </si>
  <si>
    <t>814-816</t>
  </si>
  <si>
    <t>Дифенгидрамин, раствор для внутривенного и внутримышечного введения 10 мг/мл, 1 мл в ампуле</t>
  </si>
  <si>
    <t>Дифенгидрамин, таблетки 50 мг, 10 штук в упаковке</t>
  </si>
  <si>
    <t>Исправление</t>
  </si>
  <si>
    <t>ранее указанное название "дифенилгидрамин" отсутствует в ГРЛС</t>
  </si>
  <si>
    <t>в целях текущего снабжения не применяется</t>
  </si>
  <si>
    <t xml:space="preserve">Нитроксолин, таблетки покрытые оболочкой 50 мг, 50 штук в упаковке </t>
  </si>
  <si>
    <t>ранее указанное форма выпуска "500 мг" отсутствует в ГРЛС</t>
  </si>
  <si>
    <r>
      <rPr>
        <b/>
        <sz val="10"/>
        <rFont val="Arial Cyr"/>
        <charset val="204"/>
      </rPr>
      <t xml:space="preserve">приказом 590 </t>
    </r>
    <r>
      <rPr>
        <sz val="10"/>
        <rFont val="Arial Cyr"/>
        <charset val="204"/>
      </rPr>
      <t>определена пропись Bifidobacterium infantis – 84 мг, Enteroсосcus faecium – 84 мг, Lactobacillus acidophilus – 84 мг в капсуле, 32 штуки в упаковке</t>
    </r>
  </si>
  <si>
    <r>
      <rPr>
        <b/>
        <sz val="10"/>
        <rFont val="Arial Cyr"/>
        <charset val="204"/>
      </rPr>
      <t>приказом 590</t>
    </r>
    <r>
      <rPr>
        <sz val="10"/>
        <rFont val="Arial Cyr"/>
        <charset val="204"/>
      </rPr>
      <t xml:space="preserve"> определена пропись поливитаминов Поливитамины (состав: витамины А, Е, В1, В2, В6, В12, Р, С, РР, Вс, В5 и минералы), таблетки, 60 штук в упаковке (A11AA04)</t>
    </r>
  </si>
  <si>
    <t>тыс.туб.</t>
  </si>
  <si>
    <t>Гидроксиметилхиноксилиндиоксида 5% мазь, 30 г в упаковке</t>
  </si>
  <si>
    <t>Нитрофурал, таблетки 20 мг, 10 штук в упаковке</t>
  </si>
  <si>
    <t xml:space="preserve"> Исключено описание "для приготовления раствора для местного применения", ограничивающее конкуренцию</t>
  </si>
  <si>
    <t>В ГРЛС Тетрациклина мазь глазная (10000 ЕД в 1 г) не зарегестрирована</t>
  </si>
  <si>
    <t>Тетрациклина мазь глазная 1%, 10 г в тубе</t>
  </si>
  <si>
    <t xml:space="preserve">Метилфенилтиометил-диметиламинометил-гидроксиброминдол карбоновой кислоты этиловый эфир (умофеновир), капсулы 100 мг, 40 штук в упаковке </t>
  </si>
  <si>
    <t xml:space="preserve">Метилфенилтиометил-диметиламинометил-гидроксиброминдол карбоновой кислоты этиловый эфир (умофеновир), таблетки покрытые пленочной оболочкой 50 мг, 20 штук в упаковке </t>
  </si>
  <si>
    <t>Добавлено МНН "умофеновир"</t>
  </si>
  <si>
    <t>Потребность ВС РФ на год н превышает 1 тыс. упаковок</t>
  </si>
  <si>
    <t>Беклометазон,  суспензия для ингаляций 400 мкг/мл, 2 мл в ампуле пластиковой, 20 ампул в упаковке</t>
  </si>
  <si>
    <t>Добавлено</t>
  </si>
  <si>
    <t>Рапорт главного терапевта</t>
  </si>
  <si>
    <t>Беклометазон+Формотерол, аэрозоль для ингаляций дозированный 100 мкг + 6 мкг/доза, 120 доз в баллоне аэрозольном</t>
  </si>
  <si>
    <t>Иммунохроматографическая тест-система для определения 5 видов наркотических средств и психотропных веществ в моче, совместимая с аппаратно-программным комплексом (для автоматизированного лабораторного обследования диагностики состояний, связанных с  употреблением наркотических средств и психотропных веществ, на основе применения видеоцифровых аналитических систем открытого типа)</t>
  </si>
  <si>
    <t>Иммунохроматографическая тест-система для определения 10 видов наркотических средств и психотропных веществ в моче, совместимая с аппаратно-программным комплексом (для автоматизированного лабораторного обследования диагностики состояний, связанных с  употреблением наркотических средств и психотропных веществ, на основе применения видеоцифровых аналитических систем открытого типа)</t>
  </si>
  <si>
    <t>Централизованная поставка АПК</t>
  </si>
  <si>
    <t>Анатоксин дифтерийно-столбнячный очищенный адсорбированный с уменьшенным содержанием антигенов жидкий (АДС-М-анатоксин)</t>
  </si>
  <si>
    <t>Анатоксин дифтерийный очищенный адсорбированный с уменьшенным содержанием антигена жидкий (АД-М анатоксин)</t>
  </si>
  <si>
    <t>Анатоксин столбнячный очищенный адсорбированный жидкий</t>
  </si>
  <si>
    <t>Исключено "1 амп.=0,5 мл=1 доза" согласно предложений ГГСВ</t>
  </si>
  <si>
    <t>Аллерген туберкулезный рекомбинантный в стандартном разведении</t>
  </si>
  <si>
    <t>Рапорт ГГСВ</t>
  </si>
  <si>
    <t>Неионное контрастное средство раствор для инъекций 370 мг 100 мл во флаконе</t>
  </si>
  <si>
    <t>Неионное контрастное средство раствор для инъекций 370 мг 50 мл во флаконе</t>
  </si>
  <si>
    <t>Рапорт главного рентгенолога</t>
  </si>
  <si>
    <t>Отсутствие потребности</t>
  </si>
  <si>
    <t>Контрастное средство для МРТ раствор для инъекций по 15 мл во флаконе</t>
  </si>
  <si>
    <t>Изменение наименования</t>
  </si>
  <si>
    <t>В ранее упомянутом наименованиии "Гидроксиметилхиноксилиндиоксида 5% мазь  на водорастворимой основе (диоксидиновая мазь), 30 г в упаковке" фигурирует торговое наименование. Кроме того,изменена форма выпуска на тубы (удобство применения)</t>
  </si>
  <si>
    <t>Список изменений макета МЗ-2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</si>
</sst>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7" x14ac:knownFonts="1">
    <font>
      <sz val="10"/>
      <name val="Arial Cyr"/>
      <charset val="204"/>
    </font>
    <font>
      <sz val="8"/>
      <name val="Times New Roman"/>
      <family val="1"/>
      <charset val="204"/>
    </font>
    <font>
      <b/>
      <sz val="8"/>
      <name val="Times New Roman"/>
      <family val="1"/>
      <charset val="204"/>
    </font>
    <font>
      <sz val="7"/>
      <name val="Times New Roman"/>
      <family val="1"/>
      <charset val="204"/>
    </font>
    <font>
      <b/>
      <sz val="7"/>
      <name val="Times New Roman"/>
      <family val="1"/>
      <charset val="204"/>
    </font>
    <font>
      <b/>
      <sz val="9"/>
      <name val="Arial"/>
      <family val="2"/>
      <charset val="204"/>
    </font>
    <font>
      <b/>
      <sz val="8"/>
      <name val="Arial"/>
      <family val="2"/>
      <charset val="204"/>
    </font>
    <font>
      <sz val="8"/>
      <name val="Arial"/>
      <family val="2"/>
      <charset val="204"/>
    </font>
    <font>
      <sz val="8"/>
      <name val="Times New Roman"/>
      <family val="1"/>
    </font>
    <font>
      <sz val="10"/>
      <name val="Arial Cyr"/>
      <family val="2"/>
      <charset val="204"/>
    </font>
    <font>
      <b/>
      <sz val="10"/>
      <name val="Times New Roman"/>
      <family val="1"/>
    </font>
    <font>
      <sz val="10"/>
      <name val="Helv"/>
      <charset val="204"/>
    </font>
    <font>
      <sz val="8"/>
      <name val="Arial Cyr"/>
      <family val="2"/>
      <charset val="204"/>
    </font>
    <font>
      <b/>
      <sz val="10"/>
      <name val="Times New Roman"/>
      <family val="1"/>
      <charset val="204"/>
    </font>
    <font>
      <sz val="16"/>
      <name val="Arial Cyr"/>
      <charset val="204"/>
    </font>
    <font>
      <sz val="10"/>
      <name val="Times New Roman"/>
      <family val="1"/>
      <charset val="204"/>
    </font>
    <font>
      <b/>
      <sz val="10"/>
      <name val="Arial Cyr"/>
      <charset val="204"/>
    </font>
  </fonts>
  <fills count="5">
    <fill>
      <patternFill patternType="none"/>
    </fill>
    <fill>
      <patternFill patternType="gray125"/>
    </fill>
    <fill>
      <patternFill patternType="solid">
        <fgColor indexed="46"/>
        <bgColor indexed="64"/>
      </patternFill>
    </fill>
    <fill>
      <patternFill patternType="solid">
        <fgColor indexed="44"/>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11" fillId="0" borderId="0"/>
  </cellStyleXfs>
  <cellXfs count="85">
    <xf numFmtId="0" fontId="0" fillId="0" borderId="0" xfId="0"/>
    <xf numFmtId="4" fontId="6" fillId="0" borderId="1" xfId="0" applyNumberFormat="1" applyFont="1" applyFill="1" applyBorder="1" applyAlignment="1" applyProtection="1">
      <alignment horizontal="center" vertical="center" wrapText="1"/>
      <protection locked="0"/>
    </xf>
    <xf numFmtId="4" fontId="5" fillId="2" borderId="1" xfId="0" applyNumberFormat="1" applyFont="1" applyFill="1" applyBorder="1" applyAlignment="1" applyProtection="1">
      <alignment horizontal="center" vertical="center" wrapText="1"/>
      <protection locked="0"/>
    </xf>
    <xf numFmtId="4" fontId="6" fillId="3" borderId="1" xfId="0" applyNumberFormat="1" applyFont="1" applyFill="1" applyBorder="1" applyAlignment="1" applyProtection="1">
      <alignment horizontal="center" vertical="center" wrapText="1"/>
      <protection locked="0"/>
    </xf>
    <xf numFmtId="164" fontId="6" fillId="0" borderId="1" xfId="0" applyNumberFormat="1" applyFont="1" applyFill="1" applyBorder="1" applyAlignment="1" applyProtection="1">
      <alignment horizontal="center" vertical="center" wrapText="1"/>
      <protection locked="0"/>
    </xf>
    <xf numFmtId="164" fontId="5" fillId="2" borderId="1" xfId="0" applyNumberFormat="1" applyFont="1" applyFill="1" applyBorder="1" applyAlignment="1" applyProtection="1">
      <alignment horizontal="center" vertical="center" wrapText="1"/>
      <protection locked="0"/>
    </xf>
    <xf numFmtId="164" fontId="6" fillId="3" borderId="1" xfId="0"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0" xfId="0" applyFill="1" applyProtection="1">
      <protection locked="0"/>
    </xf>
    <xf numFmtId="49" fontId="0" fillId="0" borderId="0" xfId="0" applyNumberFormat="1" applyFill="1" applyProtection="1">
      <protection locked="0"/>
    </xf>
    <xf numFmtId="0" fontId="1" fillId="0" borderId="1" xfId="0" applyFont="1" applyFill="1" applyBorder="1" applyAlignment="1" applyProtection="1">
      <alignment horizontal="center" vertical="center" wrapText="1"/>
    </xf>
    <xf numFmtId="0" fontId="12" fillId="0" borderId="1" xfId="0" applyFont="1" applyBorder="1" applyAlignment="1" applyProtection="1">
      <alignment horizontal="center" vertical="top"/>
    </xf>
    <xf numFmtId="49" fontId="12" fillId="0" borderId="4" xfId="0" applyNumberFormat="1" applyFont="1" applyFill="1" applyBorder="1" applyAlignment="1" applyProtection="1">
      <alignment horizontal="center" vertical="top"/>
    </xf>
    <xf numFmtId="0" fontId="8" fillId="0" borderId="4"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0" fillId="0" borderId="1" xfId="0" applyBorder="1" applyAlignment="1" applyProtection="1">
      <alignment horizontal="center" vertical="top"/>
    </xf>
    <xf numFmtId="49" fontId="0" fillId="0" borderId="1" xfId="0" applyNumberFormat="1" applyFill="1" applyBorder="1" applyAlignment="1" applyProtection="1">
      <alignment horizontal="center" vertical="top"/>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49" fontId="12" fillId="0" borderId="1" xfId="0" applyNumberFormat="1" applyFont="1" applyFill="1" applyBorder="1" applyAlignment="1" applyProtection="1">
      <alignment horizontal="center" vertical="top"/>
    </xf>
    <xf numFmtId="0" fontId="1" fillId="0" borderId="6" xfId="0" applyFont="1" applyFill="1" applyBorder="1" applyAlignment="1" applyProtection="1">
      <alignment horizontal="left" vertical="center" wrapText="1"/>
    </xf>
    <xf numFmtId="0" fontId="1" fillId="0" borderId="3"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6" fillId="3" borderId="3" xfId="0" applyFont="1" applyFill="1" applyBorder="1" applyAlignment="1" applyProtection="1">
      <alignment horizontal="centerContinuous" vertical="center" wrapText="1"/>
    </xf>
    <xf numFmtId="0" fontId="1" fillId="0" borderId="2" xfId="0" applyFont="1" applyFill="1" applyBorder="1" applyAlignment="1" applyProtection="1">
      <alignment horizontal="left" vertical="center" wrapText="1"/>
    </xf>
    <xf numFmtId="0" fontId="6" fillId="3" borderId="2" xfId="0" applyFont="1" applyFill="1" applyBorder="1" applyAlignment="1" applyProtection="1">
      <alignment horizontal="center" vertical="top" wrapText="1"/>
    </xf>
    <xf numFmtId="0" fontId="7" fillId="3" borderId="3" xfId="0" applyFont="1" applyFill="1" applyBorder="1" applyAlignment="1" applyProtection="1">
      <alignment horizontal="left" vertical="center" wrapText="1"/>
    </xf>
    <xf numFmtId="0" fontId="1" fillId="0" borderId="2" xfId="0" applyFont="1" applyFill="1" applyBorder="1" applyAlignment="1" applyProtection="1">
      <alignment vertical="center" wrapText="1" shrinkToFit="1"/>
    </xf>
    <xf numFmtId="0" fontId="1"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 fillId="0" borderId="2" xfId="0" applyFont="1" applyFill="1" applyBorder="1" applyAlignment="1" applyProtection="1">
      <alignment wrapText="1"/>
    </xf>
    <xf numFmtId="0" fontId="1" fillId="0" borderId="1" xfId="0" applyFont="1" applyFill="1" applyBorder="1" applyAlignment="1" applyProtection="1">
      <alignment horizontal="center" vertical="center"/>
    </xf>
    <xf numFmtId="4" fontId="5" fillId="2" borderId="1" xfId="0" applyNumberFormat="1" applyFont="1" applyFill="1" applyBorder="1" applyAlignment="1" applyProtection="1">
      <alignment horizontal="center" vertical="center" wrapText="1"/>
    </xf>
    <xf numFmtId="4" fontId="6" fillId="3" borderId="1" xfId="0" applyNumberFormat="1"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wrapText="1"/>
    </xf>
    <xf numFmtId="164" fontId="6" fillId="0" borderId="1" xfId="0" applyNumberFormat="1" applyFont="1" applyFill="1" applyBorder="1" applyAlignment="1" applyProtection="1">
      <alignment horizontal="center" vertical="center" wrapText="1"/>
    </xf>
    <xf numFmtId="0" fontId="14" fillId="0" borderId="0" xfId="0" applyFont="1"/>
    <xf numFmtId="0" fontId="15" fillId="0" borderId="0" xfId="0" applyFont="1" applyAlignment="1">
      <alignment wrapText="1"/>
    </xf>
    <xf numFmtId="0" fontId="12" fillId="0" borderId="1" xfId="0" applyFont="1" applyFill="1" applyBorder="1" applyAlignment="1" applyProtection="1">
      <alignment horizontal="center" vertical="top"/>
    </xf>
    <xf numFmtId="0" fontId="0" fillId="0" borderId="1" xfId="0" applyBorder="1" applyAlignment="1">
      <alignment wrapText="1"/>
    </xf>
    <xf numFmtId="0" fontId="14" fillId="0" borderId="1" xfId="0" applyFont="1" applyBorder="1"/>
    <xf numFmtId="0" fontId="0" fillId="0" borderId="1" xfId="0" applyBorder="1"/>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vertical="center" wrapText="1"/>
    </xf>
    <xf numFmtId="0" fontId="1" fillId="4" borderId="1" xfId="0" applyFont="1" applyFill="1" applyBorder="1" applyAlignment="1" applyProtection="1">
      <alignment horizontal="center" vertical="center" wrapText="1"/>
    </xf>
    <xf numFmtId="0" fontId="1" fillId="0" borderId="1" xfId="0" applyFont="1" applyFill="1" applyBorder="1" applyAlignment="1" applyProtection="1">
      <alignment vertical="center" wrapText="1" shrinkToFit="1"/>
    </xf>
    <xf numFmtId="0" fontId="0" fillId="0" borderId="9" xfId="0" applyFill="1" applyBorder="1"/>
    <xf numFmtId="0" fontId="0" fillId="0" borderId="1" xfId="0" applyFill="1" applyBorder="1"/>
    <xf numFmtId="0" fontId="1" fillId="0" borderId="8" xfId="0" applyFont="1" applyFill="1" applyBorder="1" applyAlignment="1" applyProtection="1">
      <alignment horizontal="center" vertical="center" wrapText="1"/>
    </xf>
    <xf numFmtId="0" fontId="0" fillId="0" borderId="5" xfId="0" applyFill="1" applyBorder="1"/>
    <xf numFmtId="0" fontId="0" fillId="0" borderId="5" xfId="0" applyBorder="1"/>
    <xf numFmtId="0" fontId="1" fillId="0" borderId="1" xfId="0" applyFont="1" applyFill="1" applyBorder="1" applyAlignment="1" applyProtection="1">
      <alignment wrapText="1"/>
    </xf>
    <xf numFmtId="0" fontId="1" fillId="0" borderId="1" xfId="0" applyFont="1" applyFill="1" applyBorder="1" applyAlignment="1" applyProtection="1">
      <alignment horizontal="center" wrapText="1"/>
    </xf>
    <xf numFmtId="0" fontId="1" fillId="0" borderId="7" xfId="0" applyFont="1" applyFill="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1" fillId="0" borderId="11" xfId="0" applyFont="1" applyFill="1" applyBorder="1" applyAlignment="1" applyProtection="1">
      <alignment horizontal="center" vertical="center"/>
    </xf>
    <xf numFmtId="0" fontId="14" fillId="0" borderId="0" xfId="0" applyFont="1" applyFill="1"/>
    <xf numFmtId="0" fontId="0" fillId="0" borderId="0" xfId="0" applyFill="1"/>
    <xf numFmtId="0" fontId="14" fillId="0" borderId="1" xfId="0" applyFont="1" applyFill="1" applyBorder="1"/>
    <xf numFmtId="0" fontId="1" fillId="0" borderId="1" xfId="0" applyFont="1" applyFill="1" applyBorder="1" applyAlignment="1" applyProtection="1">
      <alignment vertical="top" wrapText="1"/>
    </xf>
    <xf numFmtId="0" fontId="1" fillId="0" borderId="5" xfId="0" applyFont="1" applyFill="1" applyBorder="1" applyAlignment="1" applyProtection="1">
      <alignment horizontal="left" vertical="center" wrapText="1"/>
    </xf>
    <xf numFmtId="0" fontId="12" fillId="0" borderId="9" xfId="0" applyFont="1" applyFill="1" applyBorder="1" applyAlignment="1" applyProtection="1">
      <alignment horizontal="center" vertical="top"/>
    </xf>
    <xf numFmtId="0" fontId="1" fillId="0" borderId="1" xfId="0" applyFont="1" applyFill="1" applyBorder="1" applyAlignment="1" applyProtection="1">
      <alignment horizontal="center" vertical="center" textRotation="90" wrapText="1"/>
      <protection locked="0"/>
    </xf>
    <xf numFmtId="0" fontId="2" fillId="4"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textRotation="90" wrapText="1"/>
    </xf>
    <xf numFmtId="0" fontId="3" fillId="4" borderId="1" xfId="0" applyFont="1" applyFill="1" applyBorder="1" applyAlignment="1" applyProtection="1">
      <alignment horizontal="center" vertical="center" textRotation="90" wrapText="1"/>
    </xf>
    <xf numFmtId="0" fontId="4" fillId="0" borderId="1" xfId="0" applyFont="1" applyFill="1" applyBorder="1" applyAlignment="1" applyProtection="1">
      <alignment horizontal="center" vertical="center" textRotation="90" wrapText="1"/>
    </xf>
    <xf numFmtId="0" fontId="3" fillId="0" borderId="1" xfId="0" applyFont="1" applyFill="1" applyBorder="1" applyAlignment="1" applyProtection="1">
      <alignment horizontal="center" vertical="center" textRotation="90" wrapText="1"/>
    </xf>
    <xf numFmtId="49" fontId="13" fillId="0" borderId="5" xfId="0" applyNumberFormat="1" applyFont="1" applyFill="1" applyBorder="1" applyAlignment="1" applyProtection="1">
      <alignment horizontal="center" vertical="center" wrapText="1"/>
    </xf>
    <xf numFmtId="49" fontId="13" fillId="0" borderId="9" xfId="0" applyNumberFormat="1" applyFont="1" applyFill="1" applyBorder="1" applyAlignment="1" applyProtection="1">
      <alignment horizontal="center" vertical="center" wrapText="1"/>
    </xf>
    <xf numFmtId="49" fontId="13" fillId="0" borderId="12"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9"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3" fillId="0" borderId="12"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cellXfs>
  <cellStyles count="3">
    <cellStyle name="Обычный" xfId="0" builtinId="0"/>
    <cellStyle name="Обычный 2" xfId="1"/>
    <cellStyle name="Стиль 1" xfId="2"/>
  </cellStyles>
  <dxfs count="760">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ill>
        <patternFill>
          <bgColor indexed="10"/>
        </patternFill>
      </fill>
    </dxf>
    <dxf>
      <font>
        <color theme="0"/>
      </font>
    </dxf>
    <dxf>
      <font>
        <strike val="0"/>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9"/>
  <sheetViews>
    <sheetView tabSelected="1" zoomScale="70" zoomScaleNormal="70" zoomScaleSheetLayoutView="100" workbookViewId="0">
      <selection activeCell="G246" sqref="G246"/>
    </sheetView>
  </sheetViews>
  <sheetFormatPr defaultRowHeight="12.75" x14ac:dyDescent="0.2"/>
  <cols>
    <col min="1" max="1" width="4.42578125" style="7" customWidth="1"/>
    <col min="2" max="2" width="6.7109375" style="9" customWidth="1"/>
    <col min="3" max="3" width="46.7109375" style="7" customWidth="1"/>
    <col min="4" max="4" width="8.28515625" style="7" customWidth="1"/>
    <col min="5" max="5" width="12.140625" style="7" customWidth="1"/>
    <col min="6" max="6" width="9.140625" style="7"/>
    <col min="7" max="7" width="14.7109375" style="7" customWidth="1"/>
    <col min="8" max="8" width="10.7109375" style="7" customWidth="1"/>
    <col min="9" max="9" width="16.42578125" style="7" customWidth="1"/>
    <col min="10" max="10" width="9.28515625" style="7" customWidth="1"/>
    <col min="11" max="11" width="7.42578125" style="7" customWidth="1"/>
    <col min="12" max="12" width="8.140625" style="7" customWidth="1"/>
    <col min="13" max="13" width="9.28515625" style="7" customWidth="1"/>
    <col min="14" max="14" width="9" style="7" customWidth="1"/>
    <col min="15" max="15" width="11.28515625" style="7" customWidth="1"/>
    <col min="16" max="16" width="7.42578125" style="7" customWidth="1"/>
    <col min="17" max="17" width="8.5703125" style="7" customWidth="1"/>
    <col min="18" max="18" width="14.85546875" style="7" customWidth="1"/>
    <col min="19" max="19" width="10" style="7" customWidth="1"/>
    <col min="20" max="16384" width="9.140625" style="7"/>
  </cols>
  <sheetData>
    <row r="1" spans="1:18" ht="65.25" customHeight="1" x14ac:dyDescent="0.2">
      <c r="A1" s="81"/>
      <c r="B1" s="74"/>
      <c r="C1" s="77"/>
      <c r="D1" s="78"/>
      <c r="E1" s="69"/>
      <c r="F1" s="68"/>
      <c r="G1" s="68"/>
      <c r="H1" s="69"/>
      <c r="I1" s="69"/>
      <c r="J1" s="69"/>
      <c r="K1" s="69"/>
      <c r="L1" s="69"/>
      <c r="M1" s="69"/>
      <c r="N1" s="69"/>
      <c r="O1" s="69"/>
      <c r="P1" s="69"/>
      <c r="Q1" s="69"/>
    </row>
    <row r="2" spans="1:18" ht="12.75" customHeight="1" x14ac:dyDescent="0.2">
      <c r="A2" s="82"/>
      <c r="B2" s="75"/>
      <c r="C2" s="77"/>
      <c r="D2" s="79"/>
      <c r="E2" s="84"/>
      <c r="F2" s="70"/>
      <c r="G2" s="71"/>
      <c r="H2" s="72"/>
      <c r="I2" s="73"/>
      <c r="J2" s="67"/>
      <c r="K2" s="67"/>
      <c r="L2" s="67"/>
      <c r="M2" s="67"/>
      <c r="N2" s="67"/>
      <c r="O2" s="67"/>
      <c r="P2" s="67"/>
      <c r="Q2" s="67"/>
    </row>
    <row r="3" spans="1:18" x14ac:dyDescent="0.2">
      <c r="A3" s="82"/>
      <c r="B3" s="75"/>
      <c r="C3" s="77"/>
      <c r="D3" s="79"/>
      <c r="E3" s="84"/>
      <c r="F3" s="70"/>
      <c r="G3" s="71"/>
      <c r="H3" s="72"/>
      <c r="I3" s="73"/>
      <c r="J3" s="67"/>
      <c r="K3" s="67"/>
      <c r="L3" s="67"/>
      <c r="M3" s="67"/>
      <c r="N3" s="67"/>
      <c r="O3" s="67"/>
      <c r="P3" s="67"/>
      <c r="Q3" s="67"/>
    </row>
    <row r="4" spans="1:18" ht="39" customHeight="1" x14ac:dyDescent="0.2">
      <c r="A4" s="83"/>
      <c r="B4" s="76"/>
      <c r="C4" s="77"/>
      <c r="D4" s="80"/>
      <c r="E4" s="84"/>
      <c r="F4" s="70"/>
      <c r="G4" s="71"/>
      <c r="H4" s="72"/>
      <c r="I4" s="73"/>
      <c r="J4" s="67"/>
      <c r="K4" s="67"/>
      <c r="L4" s="67"/>
      <c r="M4" s="67"/>
      <c r="N4" s="67"/>
      <c r="O4" s="67"/>
      <c r="P4" s="67"/>
      <c r="Q4" s="67"/>
    </row>
    <row r="5" spans="1:18" s="8" customFormat="1" x14ac:dyDescent="0.2">
      <c r="A5" s="43">
        <v>1</v>
      </c>
      <c r="B5" s="12"/>
      <c r="C5" s="10">
        <v>2</v>
      </c>
      <c r="D5" s="13">
        <v>3</v>
      </c>
      <c r="E5" s="14">
        <v>4</v>
      </c>
      <c r="F5" s="10">
        <v>5</v>
      </c>
      <c r="G5" s="15">
        <v>6</v>
      </c>
      <c r="H5" s="10">
        <v>7</v>
      </c>
      <c r="I5" s="10">
        <v>8</v>
      </c>
      <c r="J5" s="13">
        <v>9</v>
      </c>
      <c r="K5" s="10">
        <v>10</v>
      </c>
      <c r="L5" s="10">
        <v>11</v>
      </c>
      <c r="M5" s="15">
        <v>12</v>
      </c>
      <c r="N5" s="15">
        <v>13</v>
      </c>
      <c r="O5" s="10">
        <v>14</v>
      </c>
      <c r="P5" s="10">
        <v>15</v>
      </c>
      <c r="Q5" s="10">
        <v>16</v>
      </c>
    </row>
    <row r="6" spans="1:18" x14ac:dyDescent="0.2">
      <c r="A6" s="16"/>
      <c r="B6" s="17"/>
      <c r="C6" s="18" t="s">
        <v>49</v>
      </c>
      <c r="D6" s="19"/>
      <c r="E6" s="2"/>
      <c r="F6" s="5"/>
      <c r="G6" s="37">
        <f>G7+G16+G33+G43+G46+G51+G56+G61</f>
        <v>19101.981666666667</v>
      </c>
      <c r="H6" s="37"/>
      <c r="I6" s="37">
        <f>I7+I16+I33+I43+I46+I51+I56+I61</f>
        <v>222198.7</v>
      </c>
      <c r="J6" s="5"/>
      <c r="K6" s="5"/>
      <c r="L6" s="5"/>
      <c r="M6" s="5"/>
      <c r="N6" s="5"/>
      <c r="O6" s="5"/>
      <c r="P6" s="5"/>
      <c r="Q6" s="5"/>
    </row>
    <row r="7" spans="1:18" x14ac:dyDescent="0.2">
      <c r="A7" s="16"/>
      <c r="B7" s="17"/>
      <c r="C7" s="20" t="s">
        <v>61</v>
      </c>
      <c r="D7" s="21"/>
      <c r="E7" s="3"/>
      <c r="F7" s="6"/>
      <c r="G7" s="38">
        <f>SUM(G8:G15)</f>
        <v>26</v>
      </c>
      <c r="H7" s="38"/>
      <c r="I7" s="38">
        <f>SUM(I8:I15)</f>
        <v>4502.3999999999996</v>
      </c>
      <c r="J7" s="6"/>
      <c r="K7" s="6"/>
      <c r="L7" s="6"/>
      <c r="M7" s="6"/>
      <c r="N7" s="6"/>
      <c r="O7" s="6"/>
      <c r="P7" s="6"/>
      <c r="Q7" s="6"/>
    </row>
    <row r="8" spans="1:18" ht="22.5" x14ac:dyDescent="0.2">
      <c r="A8" s="11">
        <f>IF(ISBLANK(D8),"",COUNTA($D$7:D8))</f>
        <v>1</v>
      </c>
      <c r="B8" s="22"/>
      <c r="C8" s="23" t="s">
        <v>112</v>
      </c>
      <c r="D8" s="24" t="s">
        <v>58</v>
      </c>
      <c r="E8" s="1"/>
      <c r="F8" s="4"/>
      <c r="G8" s="39">
        <f>E8*F8</f>
        <v>0</v>
      </c>
      <c r="H8" s="40">
        <f>J8+K8+L8+M8+N8+O8+P8+Q8</f>
        <v>0</v>
      </c>
      <c r="I8" s="39">
        <f>H8*E8</f>
        <v>0</v>
      </c>
      <c r="J8" s="4"/>
      <c r="K8" s="4"/>
      <c r="L8" s="4"/>
      <c r="M8" s="4"/>
      <c r="N8" s="4"/>
      <c r="O8" s="4"/>
      <c r="P8" s="4"/>
      <c r="Q8" s="4"/>
      <c r="R8" s="7" t="e">
        <f>H8/F8</f>
        <v>#DIV/0!</v>
      </c>
    </row>
    <row r="9" spans="1:18" ht="22.5" x14ac:dyDescent="0.2">
      <c r="A9" s="11">
        <f>IF(ISBLANK(D9),"",COUNTA($D$7:D9))</f>
        <v>2</v>
      </c>
      <c r="B9" s="22" t="s">
        <v>212</v>
      </c>
      <c r="C9" s="23" t="s">
        <v>200</v>
      </c>
      <c r="D9" s="24" t="s">
        <v>58</v>
      </c>
      <c r="E9" s="1">
        <v>65000</v>
      </c>
      <c r="F9" s="4"/>
      <c r="G9" s="39">
        <f t="shared" ref="G9:G15" si="0">E9*F9</f>
        <v>0</v>
      </c>
      <c r="H9" s="40">
        <f t="shared" ref="H9:H15" si="1">J9+K9+L9+M9+N9+O9+P9+Q9</f>
        <v>0.05</v>
      </c>
      <c r="I9" s="39">
        <f t="shared" ref="I9:I15" si="2">H9*E9</f>
        <v>3250</v>
      </c>
      <c r="J9" s="4">
        <v>0.05</v>
      </c>
      <c r="K9" s="4"/>
      <c r="L9" s="4"/>
      <c r="M9" s="4"/>
      <c r="N9" s="4"/>
      <c r="O9" s="4"/>
      <c r="P9" s="4"/>
      <c r="Q9" s="4"/>
      <c r="R9" s="7" t="e">
        <f t="shared" ref="R9:R15" si="3">H9/F9</f>
        <v>#DIV/0!</v>
      </c>
    </row>
    <row r="10" spans="1:18" ht="22.5" x14ac:dyDescent="0.2">
      <c r="A10" s="11">
        <f>IF(ISBLANK(D10),"",COUNTA($D$7:D10))</f>
        <v>3</v>
      </c>
      <c r="B10" s="22"/>
      <c r="C10" s="23" t="s">
        <v>113</v>
      </c>
      <c r="D10" s="24" t="s">
        <v>47</v>
      </c>
      <c r="E10" s="1"/>
      <c r="F10" s="4"/>
      <c r="G10" s="39">
        <f t="shared" si="0"/>
        <v>0</v>
      </c>
      <c r="H10" s="40">
        <f t="shared" si="1"/>
        <v>0</v>
      </c>
      <c r="I10" s="39">
        <f t="shared" si="2"/>
        <v>0</v>
      </c>
      <c r="J10" s="4"/>
      <c r="K10" s="4"/>
      <c r="L10" s="4"/>
      <c r="M10" s="4"/>
      <c r="N10" s="4"/>
      <c r="O10" s="4"/>
      <c r="P10" s="4"/>
      <c r="Q10" s="4"/>
      <c r="R10" s="7" t="e">
        <f t="shared" si="3"/>
        <v>#DIV/0!</v>
      </c>
    </row>
    <row r="11" spans="1:18" ht="45" x14ac:dyDescent="0.2">
      <c r="A11" s="11">
        <f>IF(ISBLANK(D11),"",COUNTA($D$7:D11))</f>
        <v>4</v>
      </c>
      <c r="B11" s="22"/>
      <c r="C11" s="23" t="s">
        <v>209</v>
      </c>
      <c r="D11" s="24" t="s">
        <v>47</v>
      </c>
      <c r="E11" s="1"/>
      <c r="F11" s="4"/>
      <c r="G11" s="39">
        <f t="shared" si="0"/>
        <v>0</v>
      </c>
      <c r="H11" s="40">
        <f t="shared" si="1"/>
        <v>0</v>
      </c>
      <c r="I11" s="39">
        <f t="shared" si="2"/>
        <v>0</v>
      </c>
      <c r="J11" s="4"/>
      <c r="K11" s="4"/>
      <c r="L11" s="4"/>
      <c r="M11" s="4"/>
      <c r="N11" s="4"/>
      <c r="O11" s="4"/>
      <c r="P11" s="4"/>
      <c r="Q11" s="4"/>
      <c r="R11" s="7" t="e">
        <f t="shared" si="3"/>
        <v>#DIV/0!</v>
      </c>
    </row>
    <row r="12" spans="1:18" ht="22.5" x14ac:dyDescent="0.2">
      <c r="A12" s="43">
        <f>IF(ISBLANK(D12),"",COUNTA($D$7:D12))</f>
        <v>5</v>
      </c>
      <c r="B12" s="22"/>
      <c r="C12" s="23" t="s">
        <v>220</v>
      </c>
      <c r="D12" s="24" t="s">
        <v>76</v>
      </c>
      <c r="E12" s="1"/>
      <c r="F12" s="4"/>
      <c r="G12" s="39">
        <f t="shared" si="0"/>
        <v>0</v>
      </c>
      <c r="H12" s="40">
        <f t="shared" si="1"/>
        <v>0</v>
      </c>
      <c r="I12" s="39">
        <f t="shared" si="2"/>
        <v>0</v>
      </c>
      <c r="J12" s="4"/>
      <c r="K12" s="4"/>
      <c r="L12" s="4"/>
      <c r="M12" s="4"/>
      <c r="N12" s="4"/>
      <c r="O12" s="4"/>
      <c r="P12" s="4"/>
      <c r="Q12" s="4"/>
      <c r="R12" s="7" t="e">
        <f t="shared" si="3"/>
        <v>#DIV/0!</v>
      </c>
    </row>
    <row r="13" spans="1:18" x14ac:dyDescent="0.2">
      <c r="A13" s="43">
        <f>IF(ISBLANK(D13),"",COUNTA($D$7:D13))</f>
        <v>6</v>
      </c>
      <c r="B13" s="22"/>
      <c r="C13" s="23" t="s">
        <v>221</v>
      </c>
      <c r="D13" s="24" t="s">
        <v>76</v>
      </c>
      <c r="E13" s="1">
        <v>119000</v>
      </c>
      <c r="F13" s="4"/>
      <c r="G13" s="39">
        <f t="shared" si="0"/>
        <v>0</v>
      </c>
      <c r="H13" s="40">
        <f t="shared" si="1"/>
        <v>0.01</v>
      </c>
      <c r="I13" s="39">
        <f t="shared" si="2"/>
        <v>1190</v>
      </c>
      <c r="J13" s="4">
        <v>0.01</v>
      </c>
      <c r="K13" s="4"/>
      <c r="L13" s="4"/>
      <c r="M13" s="4"/>
      <c r="N13" s="4"/>
      <c r="O13" s="4"/>
      <c r="P13" s="4"/>
      <c r="Q13" s="4"/>
      <c r="R13" s="7" t="e">
        <f t="shared" si="3"/>
        <v>#DIV/0!</v>
      </c>
    </row>
    <row r="14" spans="1:18" ht="22.5" x14ac:dyDescent="0.2">
      <c r="A14" s="11">
        <f>IF(ISBLANK(D14),"",COUNTA($D$7:D14))</f>
        <v>7</v>
      </c>
      <c r="B14" s="22" t="s">
        <v>212</v>
      </c>
      <c r="C14" s="23" t="s">
        <v>114</v>
      </c>
      <c r="D14" s="24" t="s">
        <v>58</v>
      </c>
      <c r="E14" s="1">
        <v>3120</v>
      </c>
      <c r="F14" s="4">
        <v>8.3333333333333332E-3</v>
      </c>
      <c r="G14" s="39">
        <f t="shared" si="0"/>
        <v>26</v>
      </c>
      <c r="H14" s="40">
        <f t="shared" si="1"/>
        <v>0.02</v>
      </c>
      <c r="I14" s="39">
        <f t="shared" si="2"/>
        <v>62.4</v>
      </c>
      <c r="J14" s="4">
        <v>0.02</v>
      </c>
      <c r="K14" s="4"/>
      <c r="L14" s="4"/>
      <c r="M14" s="4"/>
      <c r="N14" s="4"/>
      <c r="O14" s="4"/>
      <c r="P14" s="4"/>
      <c r="Q14" s="4"/>
      <c r="R14" s="7">
        <f t="shared" si="3"/>
        <v>2.4</v>
      </c>
    </row>
    <row r="15" spans="1:18" x14ac:dyDescent="0.2">
      <c r="A15" s="43">
        <f>IF(ISBLANK(D15),"",COUNTA($D$7:D15))</f>
        <v>8</v>
      </c>
      <c r="B15" s="22"/>
      <c r="C15" s="23" t="s">
        <v>222</v>
      </c>
      <c r="D15" s="24" t="s">
        <v>76</v>
      </c>
      <c r="E15" s="1"/>
      <c r="F15" s="4"/>
      <c r="G15" s="39">
        <f t="shared" si="0"/>
        <v>0</v>
      </c>
      <c r="H15" s="40">
        <f t="shared" si="1"/>
        <v>0</v>
      </c>
      <c r="I15" s="39">
        <f t="shared" si="2"/>
        <v>0</v>
      </c>
      <c r="J15" s="4"/>
      <c r="K15" s="4"/>
      <c r="L15" s="4"/>
      <c r="M15" s="4"/>
      <c r="N15" s="4"/>
      <c r="O15" s="4"/>
      <c r="P15" s="4"/>
      <c r="Q15" s="4"/>
      <c r="R15" s="7" t="e">
        <f t="shared" si="3"/>
        <v>#DIV/0!</v>
      </c>
    </row>
    <row r="16" spans="1:18" ht="22.5" x14ac:dyDescent="0.2">
      <c r="A16" s="11" t="str">
        <f>IF(ISBLANK(D16),"",COUNTA($D$7:D16))</f>
        <v/>
      </c>
      <c r="B16" s="22"/>
      <c r="C16" s="20" t="s">
        <v>50</v>
      </c>
      <c r="D16" s="26"/>
      <c r="E16" s="3"/>
      <c r="F16" s="6"/>
      <c r="G16" s="38">
        <f>SUM(G17:G32)</f>
        <v>4302.4116666666669</v>
      </c>
      <c r="H16" s="38"/>
      <c r="I16" s="38">
        <f>SUM(I17:I32)</f>
        <v>32773.949999999997</v>
      </c>
      <c r="J16" s="6"/>
      <c r="K16" s="6"/>
      <c r="L16" s="6"/>
      <c r="M16" s="6"/>
      <c r="N16" s="6"/>
      <c r="O16" s="6"/>
      <c r="P16" s="6"/>
      <c r="Q16" s="6"/>
    </row>
    <row r="17" spans="1:18" x14ac:dyDescent="0.2">
      <c r="A17" s="43">
        <f>IF(ISBLANK(D17),"",COUNTA($D$7:D17))</f>
        <v>9</v>
      </c>
      <c r="B17" s="22"/>
      <c r="C17" s="23" t="s">
        <v>223</v>
      </c>
      <c r="D17" s="24" t="s">
        <v>76</v>
      </c>
      <c r="E17" s="1">
        <v>32000</v>
      </c>
      <c r="F17" s="4"/>
      <c r="G17" s="39">
        <f t="shared" ref="G17:G32" si="4">E17*F17</f>
        <v>0</v>
      </c>
      <c r="H17" s="40">
        <f t="shared" ref="H17:H32" si="5">J17+K17+L17+M17+N17+O17+P17+Q17</f>
        <v>5.0000000000000001E-3</v>
      </c>
      <c r="I17" s="39">
        <f t="shared" ref="I17:I32" si="6">H17*E17</f>
        <v>160</v>
      </c>
      <c r="J17" s="4">
        <v>5.0000000000000001E-3</v>
      </c>
      <c r="K17" s="4"/>
      <c r="L17" s="4"/>
      <c r="M17" s="4"/>
      <c r="N17" s="4"/>
      <c r="O17" s="4"/>
      <c r="P17" s="4"/>
      <c r="Q17" s="4"/>
      <c r="R17" s="7" t="e">
        <f t="shared" ref="R17:R32" si="7">H17/F17</f>
        <v>#DIV/0!</v>
      </c>
    </row>
    <row r="18" spans="1:18" ht="22.5" x14ac:dyDescent="0.2">
      <c r="A18" s="43">
        <f>IF(ISBLANK(D18),"",COUNTA($D$7:D18))</f>
        <v>10</v>
      </c>
      <c r="B18" s="22" t="s">
        <v>212</v>
      </c>
      <c r="C18" s="23" t="s">
        <v>224</v>
      </c>
      <c r="D18" s="24" t="s">
        <v>76</v>
      </c>
      <c r="E18" s="1">
        <v>29230</v>
      </c>
      <c r="F18" s="4">
        <v>7.166666666666667E-2</v>
      </c>
      <c r="G18" s="39">
        <f t="shared" si="4"/>
        <v>2094.8166666666666</v>
      </c>
      <c r="H18" s="40">
        <f t="shared" si="5"/>
        <v>0.1</v>
      </c>
      <c r="I18" s="39">
        <f t="shared" si="6"/>
        <v>2923</v>
      </c>
      <c r="J18" s="4"/>
      <c r="K18" s="4">
        <v>0.1</v>
      </c>
      <c r="L18" s="4"/>
      <c r="M18" s="4"/>
      <c r="N18" s="4"/>
      <c r="O18" s="4"/>
      <c r="P18" s="4"/>
      <c r="Q18" s="4"/>
      <c r="R18" s="7">
        <f t="shared" si="7"/>
        <v>1.3953488372093024</v>
      </c>
    </row>
    <row r="19" spans="1:18" ht="33.75" x14ac:dyDescent="0.2">
      <c r="A19" s="11">
        <f>IF(ISBLANK(D19),"",COUNTA($D$7:D19))</f>
        <v>11</v>
      </c>
      <c r="B19" s="22"/>
      <c r="C19" s="23" t="s">
        <v>1</v>
      </c>
      <c r="D19" s="24" t="s">
        <v>58</v>
      </c>
      <c r="E19" s="1"/>
      <c r="F19" s="4"/>
      <c r="G19" s="39">
        <f t="shared" si="4"/>
        <v>0</v>
      </c>
      <c r="H19" s="40">
        <f t="shared" si="5"/>
        <v>0</v>
      </c>
      <c r="I19" s="39">
        <f t="shared" si="6"/>
        <v>0</v>
      </c>
      <c r="J19" s="4"/>
      <c r="K19" s="4"/>
      <c r="L19" s="4"/>
      <c r="M19" s="4"/>
      <c r="N19" s="4"/>
      <c r="O19" s="4"/>
      <c r="P19" s="4"/>
      <c r="Q19" s="4"/>
      <c r="R19" s="7" t="e">
        <f t="shared" si="7"/>
        <v>#DIV/0!</v>
      </c>
    </row>
    <row r="20" spans="1:18" ht="22.5" x14ac:dyDescent="0.2">
      <c r="A20" s="43">
        <f>IF(ISBLANK(D20),"",COUNTA($D$7:D20))</f>
        <v>12</v>
      </c>
      <c r="B20" s="22"/>
      <c r="C20" s="23" t="s">
        <v>225</v>
      </c>
      <c r="D20" s="24" t="s">
        <v>76</v>
      </c>
      <c r="E20" s="1"/>
      <c r="F20" s="4"/>
      <c r="G20" s="39">
        <f t="shared" si="4"/>
        <v>0</v>
      </c>
      <c r="H20" s="40">
        <f t="shared" si="5"/>
        <v>0</v>
      </c>
      <c r="I20" s="39">
        <f t="shared" si="6"/>
        <v>0</v>
      </c>
      <c r="J20" s="4"/>
      <c r="K20" s="4"/>
      <c r="L20" s="4"/>
      <c r="M20" s="4"/>
      <c r="N20" s="4"/>
      <c r="O20" s="4"/>
      <c r="P20" s="4"/>
      <c r="Q20" s="4"/>
      <c r="R20" s="7" t="e">
        <f t="shared" si="7"/>
        <v>#DIV/0!</v>
      </c>
    </row>
    <row r="21" spans="1:18" x14ac:dyDescent="0.2">
      <c r="A21" s="43">
        <f>IF(ISBLANK(D21),"",COUNTA($D$7:D21))</f>
        <v>13</v>
      </c>
      <c r="B21" s="22"/>
      <c r="C21" s="23" t="s">
        <v>226</v>
      </c>
      <c r="D21" s="24" t="s">
        <v>76</v>
      </c>
      <c r="E21" s="1">
        <v>17560</v>
      </c>
      <c r="F21" s="4">
        <v>1E-3</v>
      </c>
      <c r="G21" s="39">
        <f t="shared" si="4"/>
        <v>17.559999999999999</v>
      </c>
      <c r="H21" s="40">
        <f t="shared" si="5"/>
        <v>5.0000000000000001E-3</v>
      </c>
      <c r="I21" s="39">
        <f t="shared" si="6"/>
        <v>87.8</v>
      </c>
      <c r="J21" s="4">
        <v>5.0000000000000001E-3</v>
      </c>
      <c r="K21" s="4"/>
      <c r="L21" s="4"/>
      <c r="M21" s="4"/>
      <c r="N21" s="4"/>
      <c r="O21" s="4"/>
      <c r="P21" s="4"/>
      <c r="Q21" s="4"/>
      <c r="R21" s="7">
        <f t="shared" si="7"/>
        <v>5</v>
      </c>
    </row>
    <row r="22" spans="1:18" ht="22.5" x14ac:dyDescent="0.2">
      <c r="A22" s="11">
        <f>IF(ISBLANK(D22),"",COUNTA($D$7:D22))</f>
        <v>14</v>
      </c>
      <c r="B22" s="22" t="s">
        <v>212</v>
      </c>
      <c r="C22" s="23" t="s">
        <v>2</v>
      </c>
      <c r="D22" s="24" t="s">
        <v>58</v>
      </c>
      <c r="E22" s="1">
        <v>19110</v>
      </c>
      <c r="F22" s="4">
        <v>1.8499999999999999E-2</v>
      </c>
      <c r="G22" s="39">
        <f t="shared" si="4"/>
        <v>353.53499999999997</v>
      </c>
      <c r="H22" s="40">
        <f t="shared" si="5"/>
        <v>0.2</v>
      </c>
      <c r="I22" s="39">
        <f t="shared" si="6"/>
        <v>3822</v>
      </c>
      <c r="J22" s="4">
        <v>0.2</v>
      </c>
      <c r="K22" s="4"/>
      <c r="L22" s="4"/>
      <c r="M22" s="4"/>
      <c r="N22" s="4"/>
      <c r="O22" s="4"/>
      <c r="P22" s="4"/>
      <c r="Q22" s="4"/>
      <c r="R22" s="7">
        <f t="shared" si="7"/>
        <v>10.810810810810812</v>
      </c>
    </row>
    <row r="23" spans="1:18" ht="22.5" x14ac:dyDescent="0.2">
      <c r="A23" s="43">
        <f>IF(ISBLANK(D23),"",COUNTA($D$7:D23))</f>
        <v>15</v>
      </c>
      <c r="B23" s="22"/>
      <c r="C23" s="23" t="s">
        <v>227</v>
      </c>
      <c r="D23" s="24" t="s">
        <v>76</v>
      </c>
      <c r="E23" s="1">
        <v>141000</v>
      </c>
      <c r="F23" s="4"/>
      <c r="G23" s="39">
        <f t="shared" si="4"/>
        <v>0</v>
      </c>
      <c r="H23" s="40">
        <f t="shared" si="5"/>
        <v>5.0000000000000001E-3</v>
      </c>
      <c r="I23" s="39">
        <f t="shared" si="6"/>
        <v>705</v>
      </c>
      <c r="J23" s="4">
        <v>5.0000000000000001E-3</v>
      </c>
      <c r="K23" s="4"/>
      <c r="L23" s="4"/>
      <c r="M23" s="4"/>
      <c r="N23" s="4"/>
      <c r="O23" s="4"/>
      <c r="P23" s="4"/>
      <c r="Q23" s="4"/>
      <c r="R23" s="7" t="e">
        <f t="shared" si="7"/>
        <v>#DIV/0!</v>
      </c>
    </row>
    <row r="24" spans="1:18" ht="22.5" x14ac:dyDescent="0.2">
      <c r="A24" s="11">
        <f>IF(ISBLANK(D24),"",COUNTA($D$7:D24))</f>
        <v>16</v>
      </c>
      <c r="B24" s="22" t="s">
        <v>212</v>
      </c>
      <c r="C24" s="23" t="s">
        <v>3</v>
      </c>
      <c r="D24" s="24" t="s">
        <v>58</v>
      </c>
      <c r="E24" s="1">
        <v>2320</v>
      </c>
      <c r="F24" s="4">
        <v>0.33933333333333332</v>
      </c>
      <c r="G24" s="39">
        <f t="shared" si="4"/>
        <v>787.25333333333333</v>
      </c>
      <c r="H24" s="40">
        <f t="shared" si="5"/>
        <v>1</v>
      </c>
      <c r="I24" s="39">
        <f t="shared" si="6"/>
        <v>2320</v>
      </c>
      <c r="J24" s="4">
        <v>1</v>
      </c>
      <c r="K24" s="4"/>
      <c r="L24" s="4"/>
      <c r="M24" s="4"/>
      <c r="N24" s="4"/>
      <c r="O24" s="4"/>
      <c r="P24" s="4"/>
      <c r="Q24" s="4"/>
      <c r="R24" s="7">
        <f t="shared" si="7"/>
        <v>2.9469548133595285</v>
      </c>
    </row>
    <row r="25" spans="1:18" x14ac:dyDescent="0.2">
      <c r="A25" s="43">
        <f>IF(ISBLANK(D25),"",COUNTA($D$7:D25))</f>
        <v>17</v>
      </c>
      <c r="B25" s="22"/>
      <c r="C25" s="23" t="s">
        <v>4</v>
      </c>
      <c r="D25" s="24" t="s">
        <v>76</v>
      </c>
      <c r="E25" s="1"/>
      <c r="F25" s="4"/>
      <c r="G25" s="39">
        <f t="shared" si="4"/>
        <v>0</v>
      </c>
      <c r="H25" s="40">
        <f t="shared" si="5"/>
        <v>0</v>
      </c>
      <c r="I25" s="39">
        <f t="shared" si="6"/>
        <v>0</v>
      </c>
      <c r="J25" s="4"/>
      <c r="K25" s="4"/>
      <c r="L25" s="4"/>
      <c r="M25" s="4"/>
      <c r="N25" s="4"/>
      <c r="O25" s="4"/>
      <c r="P25" s="4"/>
      <c r="Q25" s="4"/>
      <c r="R25" s="7" t="e">
        <f t="shared" si="7"/>
        <v>#DIV/0!</v>
      </c>
    </row>
    <row r="26" spans="1:18" x14ac:dyDescent="0.2">
      <c r="A26" s="43">
        <f>IF(ISBLANK(D26),"",COUNTA($D$7:D26))</f>
        <v>18</v>
      </c>
      <c r="B26" s="22"/>
      <c r="C26" s="23" t="s">
        <v>5</v>
      </c>
      <c r="D26" s="24" t="s">
        <v>76</v>
      </c>
      <c r="E26" s="1"/>
      <c r="F26" s="4"/>
      <c r="G26" s="39">
        <f t="shared" si="4"/>
        <v>0</v>
      </c>
      <c r="H26" s="40">
        <f t="shared" si="5"/>
        <v>0</v>
      </c>
      <c r="I26" s="39">
        <f t="shared" si="6"/>
        <v>0</v>
      </c>
      <c r="J26" s="4"/>
      <c r="K26" s="4"/>
      <c r="L26" s="4"/>
      <c r="M26" s="4"/>
      <c r="N26" s="4"/>
      <c r="O26" s="4"/>
      <c r="P26" s="4"/>
      <c r="Q26" s="4"/>
      <c r="R26" s="7" t="e">
        <f t="shared" si="7"/>
        <v>#DIV/0!</v>
      </c>
    </row>
    <row r="27" spans="1:18" x14ac:dyDescent="0.2">
      <c r="A27" s="43">
        <f>IF(ISBLANK(D27),"",COUNTA($D$7:D27))</f>
        <v>19</v>
      </c>
      <c r="B27" s="22"/>
      <c r="C27" s="23" t="s">
        <v>228</v>
      </c>
      <c r="D27" s="24" t="s">
        <v>76</v>
      </c>
      <c r="E27" s="1">
        <v>156000</v>
      </c>
      <c r="F27" s="4"/>
      <c r="G27" s="39">
        <f t="shared" si="4"/>
        <v>0</v>
      </c>
      <c r="H27" s="40">
        <f t="shared" si="5"/>
        <v>5.0000000000000001E-3</v>
      </c>
      <c r="I27" s="39">
        <f t="shared" si="6"/>
        <v>780</v>
      </c>
      <c r="J27" s="4">
        <v>5.0000000000000001E-3</v>
      </c>
      <c r="K27" s="4"/>
      <c r="L27" s="4"/>
      <c r="M27" s="4"/>
      <c r="N27" s="4"/>
      <c r="O27" s="4"/>
      <c r="P27" s="4"/>
      <c r="Q27" s="4"/>
      <c r="R27" s="7" t="e">
        <f t="shared" si="7"/>
        <v>#DIV/0!</v>
      </c>
    </row>
    <row r="28" spans="1:18" x14ac:dyDescent="0.2">
      <c r="A28" s="11">
        <f>IF(ISBLANK(D28),"",COUNTA($D$7:D28))</f>
        <v>20</v>
      </c>
      <c r="B28" s="22"/>
      <c r="C28" s="23" t="s">
        <v>6</v>
      </c>
      <c r="D28" s="24" t="s">
        <v>62</v>
      </c>
      <c r="E28" s="1">
        <v>101540</v>
      </c>
      <c r="F28" s="4">
        <v>1.0333333333333333E-2</v>
      </c>
      <c r="G28" s="39">
        <f t="shared" si="4"/>
        <v>1049.2466666666667</v>
      </c>
      <c r="H28" s="40">
        <f t="shared" si="5"/>
        <v>0.16</v>
      </c>
      <c r="I28" s="39">
        <f t="shared" si="6"/>
        <v>16246.4</v>
      </c>
      <c r="J28" s="4">
        <v>0.09</v>
      </c>
      <c r="K28" s="4">
        <v>7.0000000000000007E-2</v>
      </c>
      <c r="L28" s="4"/>
      <c r="M28" s="4"/>
      <c r="N28" s="4"/>
      <c r="O28" s="4"/>
      <c r="P28" s="4"/>
      <c r="Q28" s="4"/>
      <c r="R28" s="7">
        <f t="shared" si="7"/>
        <v>15.483870967741936</v>
      </c>
    </row>
    <row r="29" spans="1:18" ht="22.5" x14ac:dyDescent="0.2">
      <c r="A29" s="43">
        <f>IF(ISBLANK(D29),"",COUNTA($D$7:D29))</f>
        <v>21</v>
      </c>
      <c r="B29" s="22"/>
      <c r="C29" s="23" t="s">
        <v>229</v>
      </c>
      <c r="D29" s="24" t="s">
        <v>76</v>
      </c>
      <c r="E29" s="1">
        <v>210000</v>
      </c>
      <c r="F29" s="4"/>
      <c r="G29" s="39">
        <f t="shared" si="4"/>
        <v>0</v>
      </c>
      <c r="H29" s="40">
        <f t="shared" si="5"/>
        <v>0.02</v>
      </c>
      <c r="I29" s="39">
        <f t="shared" si="6"/>
        <v>4200</v>
      </c>
      <c r="J29" s="4">
        <v>0.02</v>
      </c>
      <c r="K29" s="4"/>
      <c r="L29" s="4"/>
      <c r="M29" s="4"/>
      <c r="N29" s="4"/>
      <c r="O29" s="4"/>
      <c r="P29" s="4"/>
      <c r="Q29" s="4"/>
      <c r="R29" s="7" t="e">
        <f t="shared" si="7"/>
        <v>#DIV/0!</v>
      </c>
    </row>
    <row r="30" spans="1:18" x14ac:dyDescent="0.2">
      <c r="A30" s="43">
        <f>IF(ISBLANK(D30),"",COUNTA($D$7:D30))</f>
        <v>22</v>
      </c>
      <c r="B30" s="22"/>
      <c r="C30" s="23" t="s">
        <v>7</v>
      </c>
      <c r="D30" s="24" t="s">
        <v>76</v>
      </c>
      <c r="E30" s="1"/>
      <c r="F30" s="4"/>
      <c r="G30" s="39">
        <f t="shared" si="4"/>
        <v>0</v>
      </c>
      <c r="H30" s="40">
        <f t="shared" si="5"/>
        <v>0</v>
      </c>
      <c r="I30" s="39">
        <f t="shared" si="6"/>
        <v>0</v>
      </c>
      <c r="J30" s="4"/>
      <c r="K30" s="4"/>
      <c r="L30" s="4"/>
      <c r="M30" s="4"/>
      <c r="N30" s="4"/>
      <c r="O30" s="4"/>
      <c r="P30" s="4"/>
      <c r="Q30" s="4"/>
      <c r="R30" s="7" t="e">
        <f t="shared" si="7"/>
        <v>#DIV/0!</v>
      </c>
    </row>
    <row r="31" spans="1:18" ht="22.5" x14ac:dyDescent="0.2">
      <c r="A31" s="43">
        <f>IF(ISBLANK(D31),"",COUNTA($D$7:D31))</f>
        <v>23</v>
      </c>
      <c r="B31" s="22"/>
      <c r="C31" s="23" t="s">
        <v>275</v>
      </c>
      <c r="D31" s="24" t="s">
        <v>76</v>
      </c>
      <c r="E31" s="1">
        <v>6500</v>
      </c>
      <c r="F31" s="4"/>
      <c r="G31" s="39">
        <f t="shared" si="4"/>
        <v>0</v>
      </c>
      <c r="H31" s="40">
        <f t="shared" si="5"/>
        <v>7.0000000000000007E-2</v>
      </c>
      <c r="I31" s="39">
        <f t="shared" si="6"/>
        <v>455.00000000000006</v>
      </c>
      <c r="J31" s="4">
        <v>7.0000000000000007E-2</v>
      </c>
      <c r="K31" s="4"/>
      <c r="L31" s="4"/>
      <c r="M31" s="4"/>
      <c r="N31" s="4"/>
      <c r="O31" s="4"/>
      <c r="P31" s="4"/>
      <c r="Q31" s="4"/>
      <c r="R31" s="7" t="e">
        <f t="shared" si="7"/>
        <v>#DIV/0!</v>
      </c>
    </row>
    <row r="32" spans="1:18" x14ac:dyDescent="0.2">
      <c r="A32" s="43">
        <f>IF(ISBLANK(D32),"",COUNTA($D$7:D32))</f>
        <v>24</v>
      </c>
      <c r="B32" s="22"/>
      <c r="C32" s="23" t="s">
        <v>230</v>
      </c>
      <c r="D32" s="24" t="s">
        <v>76</v>
      </c>
      <c r="E32" s="1">
        <v>42990</v>
      </c>
      <c r="F32" s="4"/>
      <c r="G32" s="39">
        <f t="shared" si="4"/>
        <v>0</v>
      </c>
      <c r="H32" s="40">
        <f t="shared" si="5"/>
        <v>2.5000000000000001E-2</v>
      </c>
      <c r="I32" s="39">
        <f t="shared" si="6"/>
        <v>1074.75</v>
      </c>
      <c r="J32" s="4">
        <v>2.5000000000000001E-2</v>
      </c>
      <c r="K32" s="4"/>
      <c r="L32" s="4"/>
      <c r="M32" s="4"/>
      <c r="N32" s="4"/>
      <c r="O32" s="4"/>
      <c r="P32" s="4"/>
      <c r="Q32" s="4"/>
      <c r="R32" s="7" t="e">
        <f t="shared" si="7"/>
        <v>#DIV/0!</v>
      </c>
    </row>
    <row r="33" spans="1:18" x14ac:dyDescent="0.2">
      <c r="A33" s="11" t="str">
        <f>IF(ISBLANK(D33),"",COUNTA($D$7:D33))</f>
        <v/>
      </c>
      <c r="B33" s="22"/>
      <c r="C33" s="20" t="s">
        <v>51</v>
      </c>
      <c r="D33" s="21"/>
      <c r="E33" s="3"/>
      <c r="F33" s="6"/>
      <c r="G33" s="38">
        <f>SUM(G34:G42)</f>
        <v>1912.7466666666669</v>
      </c>
      <c r="H33" s="38"/>
      <c r="I33" s="38">
        <f>SUM(I34:I42)</f>
        <v>61200.2</v>
      </c>
      <c r="J33" s="6"/>
      <c r="K33" s="6"/>
      <c r="L33" s="6"/>
      <c r="M33" s="6"/>
      <c r="N33" s="6"/>
      <c r="O33" s="6"/>
      <c r="P33" s="6"/>
      <c r="Q33" s="6"/>
    </row>
    <row r="34" spans="1:18" ht="22.5" x14ac:dyDescent="0.2">
      <c r="A34" s="43">
        <f>IF(ISBLANK(D34),"",COUNTA($D$7:D34))</f>
        <v>25</v>
      </c>
      <c r="B34" s="22"/>
      <c r="C34" s="23" t="s">
        <v>231</v>
      </c>
      <c r="D34" s="24" t="s">
        <v>76</v>
      </c>
      <c r="E34" s="1"/>
      <c r="F34" s="4"/>
      <c r="G34" s="39">
        <f t="shared" ref="G34:G42" si="8">E34*F34</f>
        <v>0</v>
      </c>
      <c r="H34" s="40">
        <f t="shared" ref="H34:H42" si="9">J34+K34+L34+M34+N34+O34+P34+Q34</f>
        <v>0</v>
      </c>
      <c r="I34" s="39">
        <f t="shared" ref="I34:I42" si="10">H34*E34</f>
        <v>0</v>
      </c>
      <c r="J34" s="4"/>
      <c r="K34" s="4"/>
      <c r="L34" s="4"/>
      <c r="M34" s="4"/>
      <c r="N34" s="4"/>
      <c r="O34" s="4"/>
      <c r="P34" s="4"/>
      <c r="Q34" s="4"/>
      <c r="R34" s="7" t="e">
        <f t="shared" ref="R34:R42" si="11">H34/F34</f>
        <v>#DIV/0!</v>
      </c>
    </row>
    <row r="35" spans="1:18" ht="22.5" x14ac:dyDescent="0.2">
      <c r="A35" s="43">
        <f>IF(ISBLANK(D35),"",COUNTA($D$7:D35))</f>
        <v>26</v>
      </c>
      <c r="B35" s="22"/>
      <c r="C35" s="23" t="s">
        <v>8</v>
      </c>
      <c r="D35" s="24" t="s">
        <v>76</v>
      </c>
      <c r="E35" s="1"/>
      <c r="F35" s="4"/>
      <c r="G35" s="39">
        <f t="shared" si="8"/>
        <v>0</v>
      </c>
      <c r="H35" s="40">
        <f t="shared" si="9"/>
        <v>0</v>
      </c>
      <c r="I35" s="39">
        <f t="shared" si="10"/>
        <v>0</v>
      </c>
      <c r="J35" s="4"/>
      <c r="K35" s="4"/>
      <c r="L35" s="4"/>
      <c r="M35" s="4"/>
      <c r="N35" s="4"/>
      <c r="O35" s="4"/>
      <c r="P35" s="4"/>
      <c r="Q35" s="4"/>
      <c r="R35" s="7" t="e">
        <f t="shared" si="11"/>
        <v>#DIV/0!</v>
      </c>
    </row>
    <row r="36" spans="1:18" ht="22.5" x14ac:dyDescent="0.2">
      <c r="A36" s="43">
        <f>IF(ISBLANK(D36),"",COUNTA($D$7:D36))</f>
        <v>27</v>
      </c>
      <c r="B36" s="22"/>
      <c r="C36" s="23" t="s">
        <v>232</v>
      </c>
      <c r="D36" s="24" t="s">
        <v>76</v>
      </c>
      <c r="E36" s="1"/>
      <c r="F36" s="4"/>
      <c r="G36" s="39">
        <f t="shared" si="8"/>
        <v>0</v>
      </c>
      <c r="H36" s="40">
        <f t="shared" si="9"/>
        <v>0</v>
      </c>
      <c r="I36" s="39">
        <f t="shared" si="10"/>
        <v>0</v>
      </c>
      <c r="J36" s="4"/>
      <c r="K36" s="4"/>
      <c r="L36" s="4"/>
      <c r="M36" s="4"/>
      <c r="N36" s="4"/>
      <c r="O36" s="4"/>
      <c r="P36" s="4"/>
      <c r="Q36" s="4"/>
      <c r="R36" s="7" t="e">
        <f t="shared" si="11"/>
        <v>#DIV/0!</v>
      </c>
    </row>
    <row r="37" spans="1:18" x14ac:dyDescent="0.2">
      <c r="A37" s="43">
        <f>IF(ISBLANK(D37),"",COUNTA($D$7:D37))</f>
        <v>28</v>
      </c>
      <c r="B37" s="22" t="s">
        <v>212</v>
      </c>
      <c r="C37" s="23" t="s">
        <v>233</v>
      </c>
      <c r="D37" s="24" t="s">
        <v>76</v>
      </c>
      <c r="E37" s="1">
        <v>53620</v>
      </c>
      <c r="F37" s="4">
        <v>1.7333333333333336E-2</v>
      </c>
      <c r="G37" s="39">
        <f t="shared" si="8"/>
        <v>929.41333333333353</v>
      </c>
      <c r="H37" s="40">
        <f t="shared" si="9"/>
        <v>0.1</v>
      </c>
      <c r="I37" s="39">
        <f t="shared" si="10"/>
        <v>5362</v>
      </c>
      <c r="J37" s="4">
        <v>0.1</v>
      </c>
      <c r="K37" s="4"/>
      <c r="L37" s="4"/>
      <c r="M37" s="4"/>
      <c r="N37" s="4"/>
      <c r="O37" s="4"/>
      <c r="P37" s="4"/>
      <c r="Q37" s="4"/>
      <c r="R37" s="7">
        <f t="shared" si="11"/>
        <v>5.7692307692307683</v>
      </c>
    </row>
    <row r="38" spans="1:18" x14ac:dyDescent="0.2">
      <c r="A38" s="11">
        <f>IF(ISBLANK(D38),"",COUNTA($D$7:D38))</f>
        <v>29</v>
      </c>
      <c r="B38" s="22"/>
      <c r="C38" s="23" t="s">
        <v>9</v>
      </c>
      <c r="D38" s="24" t="s">
        <v>62</v>
      </c>
      <c r="E38" s="1"/>
      <c r="F38" s="4"/>
      <c r="G38" s="39">
        <f t="shared" si="8"/>
        <v>0</v>
      </c>
      <c r="H38" s="40">
        <f t="shared" si="9"/>
        <v>0</v>
      </c>
      <c r="I38" s="39">
        <f t="shared" si="10"/>
        <v>0</v>
      </c>
      <c r="J38" s="4"/>
      <c r="K38" s="4"/>
      <c r="L38" s="4"/>
      <c r="M38" s="4"/>
      <c r="N38" s="4"/>
      <c r="O38" s="4"/>
      <c r="P38" s="4"/>
      <c r="Q38" s="4"/>
      <c r="R38" s="7" t="e">
        <f t="shared" si="11"/>
        <v>#DIV/0!</v>
      </c>
    </row>
    <row r="39" spans="1:18" ht="22.5" x14ac:dyDescent="0.2">
      <c r="A39" s="11">
        <f>IF(ISBLANK(D39),"",COUNTA($D$7:D39))</f>
        <v>30</v>
      </c>
      <c r="B39" s="22"/>
      <c r="C39" s="23" t="s">
        <v>10</v>
      </c>
      <c r="D39" s="24" t="s">
        <v>58</v>
      </c>
      <c r="E39" s="1">
        <v>2360</v>
      </c>
      <c r="F39" s="4">
        <v>0.41666666666666669</v>
      </c>
      <c r="G39" s="39">
        <f t="shared" si="8"/>
        <v>983.33333333333337</v>
      </c>
      <c r="H39" s="40">
        <f t="shared" si="9"/>
        <v>1</v>
      </c>
      <c r="I39" s="39">
        <f t="shared" si="10"/>
        <v>2360</v>
      </c>
      <c r="J39" s="4">
        <v>0.8</v>
      </c>
      <c r="K39" s="4">
        <v>0.2</v>
      </c>
      <c r="L39" s="4"/>
      <c r="M39" s="4"/>
      <c r="N39" s="4"/>
      <c r="O39" s="4"/>
      <c r="P39" s="4"/>
      <c r="Q39" s="4"/>
      <c r="R39" s="7">
        <f t="shared" si="11"/>
        <v>2.4</v>
      </c>
    </row>
    <row r="40" spans="1:18" ht="22.5" x14ac:dyDescent="0.2">
      <c r="A40" s="43">
        <f>IF(ISBLANK(D40),"",COUNTA($D$7:D40))</f>
        <v>31</v>
      </c>
      <c r="B40" s="22"/>
      <c r="C40" s="23" t="s">
        <v>234</v>
      </c>
      <c r="D40" s="24" t="s">
        <v>76</v>
      </c>
      <c r="E40" s="1">
        <v>88990</v>
      </c>
      <c r="F40" s="4"/>
      <c r="G40" s="39">
        <f t="shared" si="8"/>
        <v>0</v>
      </c>
      <c r="H40" s="40">
        <f t="shared" si="9"/>
        <v>0.35</v>
      </c>
      <c r="I40" s="39">
        <f t="shared" si="10"/>
        <v>31146.499999999996</v>
      </c>
      <c r="J40" s="4">
        <v>0.05</v>
      </c>
      <c r="K40" s="4">
        <v>0.3</v>
      </c>
      <c r="L40" s="4"/>
      <c r="M40" s="4"/>
      <c r="N40" s="4"/>
      <c r="O40" s="4"/>
      <c r="P40" s="4"/>
      <c r="Q40" s="4"/>
      <c r="R40" s="7" t="e">
        <f t="shared" si="11"/>
        <v>#DIV/0!</v>
      </c>
    </row>
    <row r="41" spans="1:18" ht="22.5" x14ac:dyDescent="0.2">
      <c r="A41" s="43">
        <f>IF(ISBLANK(D41),"",COUNTA($D$7:D41))</f>
        <v>32</v>
      </c>
      <c r="B41" s="22"/>
      <c r="C41" s="27" t="s">
        <v>245</v>
      </c>
      <c r="D41" s="24" t="s">
        <v>76</v>
      </c>
      <c r="E41" s="1">
        <v>124290</v>
      </c>
      <c r="F41" s="4"/>
      <c r="G41" s="39">
        <f t="shared" si="8"/>
        <v>0</v>
      </c>
      <c r="H41" s="40">
        <f t="shared" si="9"/>
        <v>0.08</v>
      </c>
      <c r="I41" s="39">
        <f t="shared" si="10"/>
        <v>9943.2000000000007</v>
      </c>
      <c r="J41" s="4">
        <v>0.03</v>
      </c>
      <c r="K41" s="4">
        <v>0.05</v>
      </c>
      <c r="L41" s="4"/>
      <c r="M41" s="4"/>
      <c r="N41" s="4"/>
      <c r="O41" s="4"/>
      <c r="P41" s="4"/>
      <c r="Q41" s="4"/>
      <c r="R41" s="7" t="e">
        <f t="shared" si="11"/>
        <v>#DIV/0!</v>
      </c>
    </row>
    <row r="42" spans="1:18" ht="33.75" x14ac:dyDescent="0.2">
      <c r="A42" s="11">
        <f>IF(ISBLANK(D42),"",COUNTA($D$7:D42))</f>
        <v>33</v>
      </c>
      <c r="B42" s="22"/>
      <c r="C42" s="27" t="s">
        <v>16</v>
      </c>
      <c r="D42" s="24" t="s">
        <v>58</v>
      </c>
      <c r="E42" s="1">
        <v>27530</v>
      </c>
      <c r="F42" s="4"/>
      <c r="G42" s="39">
        <f t="shared" si="8"/>
        <v>0</v>
      </c>
      <c r="H42" s="40">
        <f t="shared" si="9"/>
        <v>0.44999999999999996</v>
      </c>
      <c r="I42" s="39">
        <f t="shared" si="10"/>
        <v>12388.499999999998</v>
      </c>
      <c r="J42" s="4">
        <v>0.15</v>
      </c>
      <c r="K42" s="4">
        <v>0.3</v>
      </c>
      <c r="L42" s="4"/>
      <c r="M42" s="4"/>
      <c r="N42" s="4"/>
      <c r="O42" s="4"/>
      <c r="P42" s="4"/>
      <c r="Q42" s="4"/>
      <c r="R42" s="7" t="e">
        <f t="shared" si="11"/>
        <v>#DIV/0!</v>
      </c>
    </row>
    <row r="43" spans="1:18" x14ac:dyDescent="0.2">
      <c r="A43" s="11" t="str">
        <f>IF(ISBLANK(D43),"",COUNTA($D$7:D43))</f>
        <v/>
      </c>
      <c r="B43" s="22"/>
      <c r="C43" s="28" t="s">
        <v>11</v>
      </c>
      <c r="D43" s="29"/>
      <c r="E43" s="3"/>
      <c r="F43" s="6"/>
      <c r="G43" s="38">
        <f>SUM(G44:G45)</f>
        <v>564.40000000000009</v>
      </c>
      <c r="H43" s="38"/>
      <c r="I43" s="38">
        <f>SUM(I44:I45)</f>
        <v>415</v>
      </c>
      <c r="J43" s="6"/>
      <c r="K43" s="6"/>
      <c r="L43" s="6"/>
      <c r="M43" s="6"/>
      <c r="N43" s="6"/>
      <c r="O43" s="6"/>
      <c r="P43" s="6"/>
      <c r="Q43" s="6"/>
    </row>
    <row r="44" spans="1:18" ht="22.5" x14ac:dyDescent="0.2">
      <c r="A44" s="11">
        <f>IF(ISBLANK(D44),"",COUNTA($D$7:D44))</f>
        <v>34</v>
      </c>
      <c r="B44" s="22" t="s">
        <v>212</v>
      </c>
      <c r="C44" s="23" t="s">
        <v>12</v>
      </c>
      <c r="D44" s="24" t="s">
        <v>58</v>
      </c>
      <c r="E44" s="1">
        <v>4150</v>
      </c>
      <c r="F44" s="4">
        <v>0.13600000000000001</v>
      </c>
      <c r="G44" s="39">
        <f>E44*F44</f>
        <v>564.40000000000009</v>
      </c>
      <c r="H44" s="40">
        <f>J44+K44+L44+M44+N44+O44+P44+Q44</f>
        <v>0.1</v>
      </c>
      <c r="I44" s="39">
        <f>H44*E44</f>
        <v>415</v>
      </c>
      <c r="J44" s="4">
        <v>0.1</v>
      </c>
      <c r="K44" s="4"/>
      <c r="L44" s="4"/>
      <c r="M44" s="4"/>
      <c r="N44" s="4"/>
      <c r="O44" s="4"/>
      <c r="P44" s="4"/>
      <c r="Q44" s="4"/>
      <c r="R44" s="7">
        <f>H44/F44</f>
        <v>0.73529411764705876</v>
      </c>
    </row>
    <row r="45" spans="1:18" x14ac:dyDescent="0.2">
      <c r="A45" s="43">
        <f>IF(ISBLANK(D45),"",COUNTA($D$7:D45))</f>
        <v>35</v>
      </c>
      <c r="B45" s="22" t="s">
        <v>212</v>
      </c>
      <c r="C45" s="23" t="s">
        <v>203</v>
      </c>
      <c r="D45" s="24" t="s">
        <v>76</v>
      </c>
      <c r="E45" s="1"/>
      <c r="F45" s="4"/>
      <c r="G45" s="39">
        <f>E45*F45</f>
        <v>0</v>
      </c>
      <c r="H45" s="40">
        <f>J45+K45+L45+M45+N45+O45+P45+Q45</f>
        <v>0</v>
      </c>
      <c r="I45" s="39">
        <f>H45*E45</f>
        <v>0</v>
      </c>
      <c r="J45" s="4"/>
      <c r="K45" s="4"/>
      <c r="L45" s="4"/>
      <c r="M45" s="4"/>
      <c r="N45" s="4"/>
      <c r="O45" s="4"/>
      <c r="P45" s="4"/>
      <c r="Q45" s="4"/>
      <c r="R45" s="7" t="e">
        <f>H45/F45</f>
        <v>#DIV/0!</v>
      </c>
    </row>
    <row r="46" spans="1:18" x14ac:dyDescent="0.2">
      <c r="A46" s="11" t="str">
        <f>IF(ISBLANK(D46),"",COUNTA($D$7:D46))</f>
        <v/>
      </c>
      <c r="B46" s="22"/>
      <c r="C46" s="20" t="s">
        <v>52</v>
      </c>
      <c r="D46" s="21"/>
      <c r="E46" s="3"/>
      <c r="F46" s="6"/>
      <c r="G46" s="38">
        <f>SUM(G47:G50)</f>
        <v>6747.65</v>
      </c>
      <c r="H46" s="38"/>
      <c r="I46" s="38">
        <f>SUM(I47:I50)</f>
        <v>45872.850000000006</v>
      </c>
      <c r="J46" s="6"/>
      <c r="K46" s="6"/>
      <c r="L46" s="6"/>
      <c r="M46" s="6"/>
      <c r="N46" s="6"/>
      <c r="O46" s="6"/>
      <c r="P46" s="6"/>
      <c r="Q46" s="6"/>
    </row>
    <row r="47" spans="1:18" x14ac:dyDescent="0.2">
      <c r="A47" s="43">
        <f>IF(ISBLANK(D47),"",COUNTA($D$7:D47))</f>
        <v>36</v>
      </c>
      <c r="B47" s="22"/>
      <c r="C47" s="23" t="s">
        <v>235</v>
      </c>
      <c r="D47" s="24" t="s">
        <v>76</v>
      </c>
      <c r="E47" s="1"/>
      <c r="F47" s="4"/>
      <c r="G47" s="39">
        <f>E47*F47</f>
        <v>0</v>
      </c>
      <c r="H47" s="40">
        <f>J47+K47+L47+M47+N47+O47+P47+Q47</f>
        <v>0</v>
      </c>
      <c r="I47" s="39">
        <f>H47*E47</f>
        <v>0</v>
      </c>
      <c r="J47" s="4"/>
      <c r="K47" s="4"/>
      <c r="L47" s="4"/>
      <c r="M47" s="4"/>
      <c r="N47" s="4"/>
      <c r="O47" s="4"/>
      <c r="P47" s="4"/>
      <c r="Q47" s="4"/>
      <c r="R47" s="7" t="e">
        <f>H47/F47</f>
        <v>#DIV/0!</v>
      </c>
    </row>
    <row r="48" spans="1:18" ht="22.5" x14ac:dyDescent="0.2">
      <c r="A48" s="43">
        <f>IF(ISBLANK(D48),"",COUNTA($D$7:D48))</f>
        <v>37</v>
      </c>
      <c r="B48" s="22"/>
      <c r="C48" s="23" t="s">
        <v>236</v>
      </c>
      <c r="D48" s="24" t="s">
        <v>76</v>
      </c>
      <c r="E48" s="1">
        <v>607940</v>
      </c>
      <c r="F48" s="4">
        <v>1.0999999999999999E-2</v>
      </c>
      <c r="G48" s="39">
        <f>E48*F48</f>
        <v>6687.3399999999992</v>
      </c>
      <c r="H48" s="40">
        <f>J48+K48+L48+M48+N48+O48+P48+Q48</f>
        <v>7.0000000000000007E-2</v>
      </c>
      <c r="I48" s="39">
        <f>H48*E48</f>
        <v>42555.8</v>
      </c>
      <c r="J48" s="4">
        <v>0.02</v>
      </c>
      <c r="K48" s="4">
        <v>0.05</v>
      </c>
      <c r="L48" s="4"/>
      <c r="M48" s="4"/>
      <c r="N48" s="4"/>
      <c r="O48" s="4"/>
      <c r="P48" s="4"/>
      <c r="Q48" s="4"/>
      <c r="R48" s="7">
        <f>H48/F48</f>
        <v>6.3636363636363642</v>
      </c>
    </row>
    <row r="49" spans="1:18" x14ac:dyDescent="0.2">
      <c r="A49" s="43">
        <f>IF(ISBLANK(D49),"",COUNTA($D$7:D49))</f>
        <v>38</v>
      </c>
      <c r="B49" s="22"/>
      <c r="C49" s="23" t="s">
        <v>237</v>
      </c>
      <c r="D49" s="24" t="s">
        <v>76</v>
      </c>
      <c r="E49" s="1">
        <v>60310</v>
      </c>
      <c r="F49" s="4">
        <v>1E-3</v>
      </c>
      <c r="G49" s="39">
        <f>E49*F49</f>
        <v>60.31</v>
      </c>
      <c r="H49" s="40">
        <f>J49+K49+L49+M49+N49+O49+P49+Q49</f>
        <v>5.5E-2</v>
      </c>
      <c r="I49" s="39">
        <f>H49*E49</f>
        <v>3317.05</v>
      </c>
      <c r="J49" s="4">
        <v>5.0000000000000001E-3</v>
      </c>
      <c r="K49" s="4">
        <v>0.05</v>
      </c>
      <c r="L49" s="4"/>
      <c r="M49" s="4"/>
      <c r="N49" s="4"/>
      <c r="O49" s="4"/>
      <c r="P49" s="4"/>
      <c r="Q49" s="4"/>
      <c r="R49" s="7">
        <f>H49/F49</f>
        <v>55</v>
      </c>
    </row>
    <row r="50" spans="1:18" ht="22.5" x14ac:dyDescent="0.2">
      <c r="A50" s="43">
        <f>IF(ISBLANK(D50),"",COUNTA($D$7:D50))</f>
        <v>39</v>
      </c>
      <c r="B50" s="22"/>
      <c r="C50" s="23" t="s">
        <v>238</v>
      </c>
      <c r="D50" s="24" t="s">
        <v>76</v>
      </c>
      <c r="E50" s="1"/>
      <c r="F50" s="4"/>
      <c r="G50" s="39">
        <f>E50*F50</f>
        <v>0</v>
      </c>
      <c r="H50" s="40">
        <f>J50+K50+L50+M50+N50+O50+P50+Q50</f>
        <v>0</v>
      </c>
      <c r="I50" s="39">
        <f>H50*E50</f>
        <v>0</v>
      </c>
      <c r="J50" s="4"/>
      <c r="K50" s="4"/>
      <c r="L50" s="4"/>
      <c r="M50" s="4"/>
      <c r="N50" s="4"/>
      <c r="O50" s="4"/>
      <c r="P50" s="4"/>
      <c r="Q50" s="4"/>
      <c r="R50" s="7" t="e">
        <f>H50/F50</f>
        <v>#DIV/0!</v>
      </c>
    </row>
    <row r="51" spans="1:18" x14ac:dyDescent="0.2">
      <c r="A51" s="11" t="str">
        <f>IF(ISBLANK(D51),"",COUNTA($D$7:D51))</f>
        <v/>
      </c>
      <c r="B51" s="22"/>
      <c r="C51" s="20" t="s">
        <v>57</v>
      </c>
      <c r="D51" s="21"/>
      <c r="E51" s="3"/>
      <c r="F51" s="6"/>
      <c r="G51" s="38">
        <f>SUM(G52:G55)</f>
        <v>0</v>
      </c>
      <c r="H51" s="38"/>
      <c r="I51" s="38">
        <f>SUM(I52:I55)</f>
        <v>7290</v>
      </c>
      <c r="J51" s="6"/>
      <c r="K51" s="6"/>
      <c r="L51" s="6"/>
      <c r="M51" s="6"/>
      <c r="N51" s="6"/>
      <c r="O51" s="6"/>
      <c r="P51" s="6"/>
      <c r="Q51" s="6"/>
    </row>
    <row r="52" spans="1:18" ht="22.5" x14ac:dyDescent="0.2">
      <c r="A52" s="43">
        <f>IF(ISBLANK(D52),"",COUNTA($D$7:D52))</f>
        <v>40</v>
      </c>
      <c r="B52" s="22"/>
      <c r="C52" s="23" t="s">
        <v>239</v>
      </c>
      <c r="D52" s="24" t="s">
        <v>76</v>
      </c>
      <c r="E52" s="1">
        <v>146000</v>
      </c>
      <c r="F52" s="4"/>
      <c r="G52" s="39">
        <f>E52*F52</f>
        <v>0</v>
      </c>
      <c r="H52" s="40">
        <f>J52+K52+L52+M52+N52+O52+P52+Q52</f>
        <v>5.0000000000000001E-3</v>
      </c>
      <c r="I52" s="39">
        <f>H52*E52</f>
        <v>730</v>
      </c>
      <c r="J52" s="4">
        <v>5.0000000000000001E-3</v>
      </c>
      <c r="K52" s="4"/>
      <c r="L52" s="4"/>
      <c r="M52" s="4"/>
      <c r="N52" s="4"/>
      <c r="O52" s="4"/>
      <c r="P52" s="4"/>
      <c r="Q52" s="4"/>
      <c r="R52" s="7" t="e">
        <f>H52/F52</f>
        <v>#DIV/0!</v>
      </c>
    </row>
    <row r="53" spans="1:18" x14ac:dyDescent="0.2">
      <c r="A53" s="11">
        <f>IF(ISBLANK(D53),"",COUNTA($D$7:D53))</f>
        <v>41</v>
      </c>
      <c r="B53" s="22"/>
      <c r="C53" s="23" t="s">
        <v>13</v>
      </c>
      <c r="D53" s="24" t="s">
        <v>62</v>
      </c>
      <c r="E53" s="1"/>
      <c r="F53" s="4"/>
      <c r="G53" s="39">
        <f>E53*F53</f>
        <v>0</v>
      </c>
      <c r="H53" s="40">
        <f>J53+K53+L53+M53+N53+O53+P53+Q53</f>
        <v>0</v>
      </c>
      <c r="I53" s="39">
        <f>H53*E53</f>
        <v>0</v>
      </c>
      <c r="J53" s="4"/>
      <c r="K53" s="4"/>
      <c r="L53" s="4"/>
      <c r="M53" s="4"/>
      <c r="N53" s="4"/>
      <c r="O53" s="4"/>
      <c r="P53" s="4"/>
      <c r="Q53" s="4"/>
      <c r="R53" s="7" t="e">
        <f>H53/F53</f>
        <v>#DIV/0!</v>
      </c>
    </row>
    <row r="54" spans="1:18" ht="22.5" x14ac:dyDescent="0.2">
      <c r="A54" s="43">
        <f>IF(ISBLANK(D54),"",COUNTA($D$7:D54))</f>
        <v>42</v>
      </c>
      <c r="B54" s="22"/>
      <c r="C54" s="23" t="s">
        <v>240</v>
      </c>
      <c r="D54" s="24" t="s">
        <v>76</v>
      </c>
      <c r="E54" s="1">
        <v>205000</v>
      </c>
      <c r="F54" s="4"/>
      <c r="G54" s="39">
        <f>E54*F54</f>
        <v>0</v>
      </c>
      <c r="H54" s="40">
        <f>J54+K54+L54+M54+N54+O54+P54+Q54</f>
        <v>3.2000000000000001E-2</v>
      </c>
      <c r="I54" s="39">
        <f>H54*E54</f>
        <v>6560</v>
      </c>
      <c r="J54" s="4">
        <v>2E-3</v>
      </c>
      <c r="K54" s="4">
        <v>0.03</v>
      </c>
      <c r="L54" s="4"/>
      <c r="M54" s="4"/>
      <c r="N54" s="4"/>
      <c r="O54" s="4"/>
      <c r="P54" s="4"/>
      <c r="Q54" s="4"/>
      <c r="R54" s="7" t="e">
        <f>H54/F54</f>
        <v>#DIV/0!</v>
      </c>
    </row>
    <row r="55" spans="1:18" x14ac:dyDescent="0.2">
      <c r="A55" s="43">
        <f>IF(ISBLANK(D55),"",COUNTA($D$7:D55))</f>
        <v>43</v>
      </c>
      <c r="B55" s="22"/>
      <c r="C55" s="23" t="s">
        <v>241</v>
      </c>
      <c r="D55" s="24" t="s">
        <v>76</v>
      </c>
      <c r="E55" s="1"/>
      <c r="F55" s="4"/>
      <c r="G55" s="39">
        <f>E55*F55</f>
        <v>0</v>
      </c>
      <c r="H55" s="40">
        <f>J55+K55+L55+M55+N55+O55+P55+Q55</f>
        <v>0</v>
      </c>
      <c r="I55" s="39">
        <f>H55*E55</f>
        <v>0</v>
      </c>
      <c r="J55" s="4"/>
      <c r="K55" s="4"/>
      <c r="L55" s="4"/>
      <c r="M55" s="4"/>
      <c r="N55" s="4"/>
      <c r="O55" s="4"/>
      <c r="P55" s="4"/>
      <c r="Q55" s="4"/>
      <c r="R55" s="7" t="e">
        <f>H55/F55</f>
        <v>#DIV/0!</v>
      </c>
    </row>
    <row r="56" spans="1:18" x14ac:dyDescent="0.2">
      <c r="A56" s="11" t="str">
        <f>IF(ISBLANK(D56),"",COUNTA($D$7:D56))</f>
        <v/>
      </c>
      <c r="B56" s="22"/>
      <c r="C56" s="20" t="s">
        <v>53</v>
      </c>
      <c r="D56" s="21"/>
      <c r="E56" s="3"/>
      <c r="F56" s="6"/>
      <c r="G56" s="38">
        <f>SUM(G57:G60)</f>
        <v>5492.373333333333</v>
      </c>
      <c r="H56" s="38"/>
      <c r="I56" s="38">
        <f>SUM(I57:I60)</f>
        <v>70144.3</v>
      </c>
      <c r="J56" s="6"/>
      <c r="K56" s="6"/>
      <c r="L56" s="6"/>
      <c r="M56" s="6"/>
      <c r="N56" s="6"/>
      <c r="O56" s="6"/>
      <c r="P56" s="6"/>
      <c r="Q56" s="6"/>
    </row>
    <row r="57" spans="1:18" x14ac:dyDescent="0.2">
      <c r="A57" s="11">
        <f>IF(ISBLANK(D57),"",COUNTA($D$7:D57))</f>
        <v>44</v>
      </c>
      <c r="B57" s="22" t="s">
        <v>212</v>
      </c>
      <c r="C57" s="23" t="s">
        <v>14</v>
      </c>
      <c r="D57" s="24" t="s">
        <v>58</v>
      </c>
      <c r="E57" s="1">
        <v>1950</v>
      </c>
      <c r="F57" s="4">
        <v>0.03</v>
      </c>
      <c r="G57" s="39">
        <f>E57*F57</f>
        <v>58.5</v>
      </c>
      <c r="H57" s="40">
        <f>J57+K57+L57+M57+N57+O57+P57+Q57</f>
        <v>0.15</v>
      </c>
      <c r="I57" s="39">
        <f>H57*E57</f>
        <v>292.5</v>
      </c>
      <c r="J57" s="4">
        <v>0.15</v>
      </c>
      <c r="K57" s="4"/>
      <c r="L57" s="4"/>
      <c r="M57" s="4"/>
      <c r="N57" s="4"/>
      <c r="O57" s="4"/>
      <c r="P57" s="4"/>
      <c r="Q57" s="4"/>
      <c r="R57" s="7">
        <f>H57/F57</f>
        <v>5</v>
      </c>
    </row>
    <row r="58" spans="1:18" x14ac:dyDescent="0.2">
      <c r="A58" s="43">
        <f>IF(ISBLANK(D58),"",COUNTA($D$7:D58))</f>
        <v>45</v>
      </c>
      <c r="B58" s="22"/>
      <c r="C58" s="23" t="s">
        <v>242</v>
      </c>
      <c r="D58" s="24" t="s">
        <v>76</v>
      </c>
      <c r="E58" s="1">
        <v>16100</v>
      </c>
      <c r="F58" s="4"/>
      <c r="G58" s="39">
        <f>E58*F58</f>
        <v>0</v>
      </c>
      <c r="H58" s="40">
        <f>J58+K58+L58+M58+N58+O58+P58+Q58</f>
        <v>0.30000000000000004</v>
      </c>
      <c r="I58" s="39">
        <f>H58*E58</f>
        <v>4830.0000000000009</v>
      </c>
      <c r="J58" s="4">
        <v>0.1</v>
      </c>
      <c r="K58" s="4">
        <v>0.2</v>
      </c>
      <c r="L58" s="4"/>
      <c r="M58" s="4"/>
      <c r="N58" s="4"/>
      <c r="O58" s="4"/>
      <c r="P58" s="4"/>
      <c r="Q58" s="4"/>
      <c r="R58" s="7" t="e">
        <f>H58/F58</f>
        <v>#DIV/0!</v>
      </c>
    </row>
    <row r="59" spans="1:18" ht="22.5" x14ac:dyDescent="0.2">
      <c r="A59" s="43">
        <f>IF(ISBLANK(D59),"",COUNTA($D$7:D59))</f>
        <v>46</v>
      </c>
      <c r="B59" s="22"/>
      <c r="C59" s="23" t="s">
        <v>243</v>
      </c>
      <c r="D59" s="24" t="s">
        <v>76</v>
      </c>
      <c r="E59" s="1">
        <v>324140</v>
      </c>
      <c r="F59" s="4">
        <v>1.6E-2</v>
      </c>
      <c r="G59" s="39">
        <f>E59*F59</f>
        <v>5186.24</v>
      </c>
      <c r="H59" s="40">
        <f>J59+K59+L59+M59+N59+O59+P59+Q59</f>
        <v>0.2</v>
      </c>
      <c r="I59" s="39">
        <f>H59*E59</f>
        <v>64828</v>
      </c>
      <c r="J59" s="4">
        <v>0.05</v>
      </c>
      <c r="K59" s="4">
        <v>0.15</v>
      </c>
      <c r="L59" s="4"/>
      <c r="M59" s="4"/>
      <c r="N59" s="4"/>
      <c r="O59" s="4"/>
      <c r="P59" s="4"/>
      <c r="Q59" s="4"/>
      <c r="R59" s="7">
        <f>H59/F59</f>
        <v>12.5</v>
      </c>
    </row>
    <row r="60" spans="1:18" ht="22.5" x14ac:dyDescent="0.2">
      <c r="A60" s="11">
        <f>IF(ISBLANK(D60),"",COUNTA($D$7:D60))</f>
        <v>47</v>
      </c>
      <c r="B60" s="22"/>
      <c r="C60" s="23" t="s">
        <v>15</v>
      </c>
      <c r="D60" s="24" t="s">
        <v>58</v>
      </c>
      <c r="E60" s="1">
        <v>6460</v>
      </c>
      <c r="F60" s="4">
        <v>3.833333333333333E-2</v>
      </c>
      <c r="G60" s="39">
        <f>E60*F60</f>
        <v>247.63333333333333</v>
      </c>
      <c r="H60" s="40">
        <f>J60+K60+L60+M60+N60+O60+P60+Q60</f>
        <v>0.03</v>
      </c>
      <c r="I60" s="39">
        <f>H60*E60</f>
        <v>193.79999999999998</v>
      </c>
      <c r="J60" s="4">
        <v>0.03</v>
      </c>
      <c r="K60" s="4"/>
      <c r="L60" s="4"/>
      <c r="M60" s="4"/>
      <c r="N60" s="4"/>
      <c r="O60" s="4"/>
      <c r="P60" s="4"/>
      <c r="Q60" s="4"/>
      <c r="R60" s="7">
        <f>H60/F60</f>
        <v>0.78260869565217395</v>
      </c>
    </row>
    <row r="61" spans="1:18" x14ac:dyDescent="0.2">
      <c r="A61" s="11" t="str">
        <f>IF(ISBLANK(D61),"",COUNTA($D$7:D61))</f>
        <v/>
      </c>
      <c r="B61" s="22"/>
      <c r="C61" s="20" t="s">
        <v>205</v>
      </c>
      <c r="D61" s="21"/>
      <c r="E61" s="3"/>
      <c r="F61" s="6"/>
      <c r="G61" s="38">
        <f>SUM(G62:G64)</f>
        <v>56.4</v>
      </c>
      <c r="H61" s="38"/>
      <c r="I61" s="38">
        <f>SUM(I62:I64)</f>
        <v>0</v>
      </c>
      <c r="J61" s="6"/>
      <c r="K61" s="6"/>
      <c r="L61" s="6"/>
      <c r="M61" s="6"/>
      <c r="N61" s="6"/>
      <c r="O61" s="6"/>
      <c r="P61" s="6"/>
      <c r="Q61" s="6"/>
    </row>
    <row r="62" spans="1:18" s="8" customFormat="1" x14ac:dyDescent="0.2">
      <c r="A62" s="11">
        <f>IF(ISBLANK(D62),"",COUNTA($D$7:D62))</f>
        <v>48</v>
      </c>
      <c r="B62" s="22" t="s">
        <v>212</v>
      </c>
      <c r="C62" s="23" t="s">
        <v>204</v>
      </c>
      <c r="D62" s="24" t="s">
        <v>58</v>
      </c>
      <c r="E62" s="1"/>
      <c r="F62" s="4"/>
      <c r="G62" s="39">
        <f>E62*F62</f>
        <v>0</v>
      </c>
      <c r="H62" s="40">
        <f>J62+K62+L62+M62+N62+O62+P62+Q62</f>
        <v>0</v>
      </c>
      <c r="I62" s="39">
        <f>H62*E62</f>
        <v>0</v>
      </c>
      <c r="J62" s="4"/>
      <c r="K62" s="4"/>
      <c r="L62" s="4"/>
      <c r="M62" s="4"/>
      <c r="N62" s="4"/>
      <c r="O62" s="4"/>
      <c r="P62" s="4"/>
      <c r="Q62" s="4"/>
      <c r="R62" s="7" t="e">
        <f>H62/F62</f>
        <v>#DIV/0!</v>
      </c>
    </row>
    <row r="63" spans="1:18" x14ac:dyDescent="0.2">
      <c r="A63" s="43">
        <f>IF(ISBLANK(D63),"",COUNTA($D$7:D63))</f>
        <v>49</v>
      </c>
      <c r="B63" s="22"/>
      <c r="C63" s="23" t="s">
        <v>244</v>
      </c>
      <c r="D63" s="24" t="s">
        <v>76</v>
      </c>
      <c r="E63" s="1"/>
      <c r="F63" s="4"/>
      <c r="G63" s="39">
        <f>E63*F63</f>
        <v>0</v>
      </c>
      <c r="H63" s="40">
        <f>J63+K63+L63+M63+N63+O63+P63+Q63</f>
        <v>0</v>
      </c>
      <c r="I63" s="39">
        <f>H63*E63</f>
        <v>0</v>
      </c>
      <c r="J63" s="4"/>
      <c r="K63" s="4"/>
      <c r="L63" s="4"/>
      <c r="M63" s="4"/>
      <c r="N63" s="4"/>
      <c r="O63" s="4"/>
      <c r="P63" s="4"/>
      <c r="Q63" s="4"/>
      <c r="R63" s="7" t="e">
        <f>H63/F63</f>
        <v>#DIV/0!</v>
      </c>
    </row>
    <row r="64" spans="1:18" ht="22.5" x14ac:dyDescent="0.2">
      <c r="A64" s="11">
        <f>IF(ISBLANK(D64),"",COUNTA($D$7:D64))</f>
        <v>50</v>
      </c>
      <c r="B64" s="22" t="s">
        <v>212</v>
      </c>
      <c r="C64" s="23" t="s">
        <v>206</v>
      </c>
      <c r="D64" s="24" t="s">
        <v>58</v>
      </c>
      <c r="E64" s="1">
        <v>940</v>
      </c>
      <c r="F64" s="4">
        <v>0.06</v>
      </c>
      <c r="G64" s="39">
        <f>E64*F64</f>
        <v>56.4</v>
      </c>
      <c r="H64" s="40">
        <f>J64+K64+L64+M64+N64+O64+P64+Q64</f>
        <v>0</v>
      </c>
      <c r="I64" s="39">
        <f>H64*E64</f>
        <v>0</v>
      </c>
      <c r="J64" s="4"/>
      <c r="K64" s="4"/>
      <c r="L64" s="4"/>
      <c r="M64" s="4"/>
      <c r="N64" s="4"/>
      <c r="O64" s="4"/>
      <c r="P64" s="4"/>
      <c r="Q64" s="4"/>
      <c r="R64" s="7">
        <f>H64/F64</f>
        <v>0</v>
      </c>
    </row>
    <row r="65" spans="1:18" ht="12" customHeight="1" x14ac:dyDescent="0.2">
      <c r="A65" s="11" t="str">
        <f>IF(ISBLANK(D65),"",COUNTA($D$7:D65))</f>
        <v/>
      </c>
      <c r="B65" s="22"/>
      <c r="C65" s="18" t="s">
        <v>59</v>
      </c>
      <c r="D65" s="19"/>
      <c r="E65" s="2"/>
      <c r="F65" s="5"/>
      <c r="G65" s="37">
        <f>G66+G102+G110+G123+G126+G148+G154+G164+G179</f>
        <v>159405.1103</v>
      </c>
      <c r="H65" s="37"/>
      <c r="I65" s="37">
        <f>I66+I102+I110+I123+I126+I148+I154+I164+I179</f>
        <v>1239931.2884999998</v>
      </c>
      <c r="J65" s="5"/>
      <c r="K65" s="5"/>
      <c r="L65" s="5"/>
      <c r="M65" s="5"/>
      <c r="N65" s="5"/>
      <c r="O65" s="5"/>
      <c r="P65" s="5"/>
      <c r="Q65" s="5"/>
    </row>
    <row r="66" spans="1:18" x14ac:dyDescent="0.2">
      <c r="A66" s="11" t="str">
        <f>IF(ISBLANK(D66),"",COUNTA($D$7:D66))</f>
        <v/>
      </c>
      <c r="B66" s="22"/>
      <c r="C66" s="20" t="s">
        <v>66</v>
      </c>
      <c r="D66" s="21"/>
      <c r="E66" s="3"/>
      <c r="F66" s="6"/>
      <c r="G66" s="38">
        <f>SUM(G67:G101)</f>
        <v>35854.791666666672</v>
      </c>
      <c r="H66" s="38"/>
      <c r="I66" s="38">
        <f>SUM(I67:I101)</f>
        <v>237025.17999999996</v>
      </c>
      <c r="J66" s="6"/>
      <c r="K66" s="6"/>
      <c r="L66" s="6"/>
      <c r="M66" s="6"/>
      <c r="N66" s="6"/>
      <c r="O66" s="6"/>
      <c r="P66" s="6"/>
      <c r="Q66" s="6"/>
    </row>
    <row r="67" spans="1:18" x14ac:dyDescent="0.2">
      <c r="A67" s="43">
        <f>IF(ISBLANK(D67),"",COUNTA($D$7:D67))</f>
        <v>51</v>
      </c>
      <c r="B67" s="22"/>
      <c r="C67" s="23" t="s">
        <v>246</v>
      </c>
      <c r="D67" s="24" t="s">
        <v>76</v>
      </c>
      <c r="E67" s="1">
        <v>6050</v>
      </c>
      <c r="F67" s="4">
        <v>6.5000000000000002E-2</v>
      </c>
      <c r="G67" s="39">
        <f t="shared" ref="G67:G101" si="12">E67*F67</f>
        <v>393.25</v>
      </c>
      <c r="H67" s="40">
        <f t="shared" ref="H67:H101" si="13">J67+K67+L67+M67+N67+O67+P67+Q67</f>
        <v>0.33499999999999996</v>
      </c>
      <c r="I67" s="39">
        <f t="shared" ref="I67:I101" si="14">H67*E67</f>
        <v>2026.7499999999998</v>
      </c>
      <c r="J67" s="4">
        <v>3.5000000000000003E-2</v>
      </c>
      <c r="K67" s="4">
        <v>0.3</v>
      </c>
      <c r="L67" s="4"/>
      <c r="M67" s="4"/>
      <c r="N67" s="4"/>
      <c r="O67" s="4"/>
      <c r="P67" s="4"/>
      <c r="Q67" s="4"/>
      <c r="R67" s="7">
        <f t="shared" ref="R67:R101" si="15">H67/F67</f>
        <v>5.1538461538461533</v>
      </c>
    </row>
    <row r="68" spans="1:18" ht="22.5" x14ac:dyDescent="0.2">
      <c r="A68" s="43">
        <f>IF(ISBLANK(D68),"",COUNTA($D$7:D68))</f>
        <v>52</v>
      </c>
      <c r="B68" s="22"/>
      <c r="C68" s="23" t="s">
        <v>247</v>
      </c>
      <c r="D68" s="24" t="s">
        <v>76</v>
      </c>
      <c r="E68" s="1">
        <v>104830</v>
      </c>
      <c r="F68" s="4">
        <v>3.0000000000000001E-3</v>
      </c>
      <c r="G68" s="39">
        <f t="shared" si="12"/>
        <v>314.49</v>
      </c>
      <c r="H68" s="40">
        <f t="shared" si="13"/>
        <v>3.5000000000000003E-2</v>
      </c>
      <c r="I68" s="39">
        <f t="shared" si="14"/>
        <v>3669.05</v>
      </c>
      <c r="J68" s="4">
        <v>3.5000000000000003E-2</v>
      </c>
      <c r="K68" s="4"/>
      <c r="L68" s="4"/>
      <c r="M68" s="4"/>
      <c r="N68" s="4"/>
      <c r="O68" s="4"/>
      <c r="P68" s="4"/>
      <c r="Q68" s="4"/>
      <c r="R68" s="7">
        <f t="shared" si="15"/>
        <v>11.666666666666668</v>
      </c>
    </row>
    <row r="69" spans="1:18" ht="22.5" x14ac:dyDescent="0.2">
      <c r="A69" s="43">
        <f>IF(ISBLANK(D69),"",COUNTA($D$7:D69))</f>
        <v>53</v>
      </c>
      <c r="B69" s="22" t="s">
        <v>212</v>
      </c>
      <c r="C69" s="23" t="s">
        <v>196</v>
      </c>
      <c r="D69" s="24" t="s">
        <v>76</v>
      </c>
      <c r="E69" s="1">
        <v>619780</v>
      </c>
      <c r="F69" s="4">
        <v>1.6E-2</v>
      </c>
      <c r="G69" s="39">
        <f t="shared" si="12"/>
        <v>9916.48</v>
      </c>
      <c r="H69" s="40">
        <f t="shared" si="13"/>
        <v>0.1</v>
      </c>
      <c r="I69" s="39">
        <f t="shared" si="14"/>
        <v>61978</v>
      </c>
      <c r="J69" s="4"/>
      <c r="K69" s="4">
        <v>0.1</v>
      </c>
      <c r="L69" s="4"/>
      <c r="M69" s="4"/>
      <c r="N69" s="4"/>
      <c r="O69" s="4"/>
      <c r="P69" s="4"/>
      <c r="Q69" s="4"/>
      <c r="R69" s="7">
        <f t="shared" si="15"/>
        <v>6.25</v>
      </c>
    </row>
    <row r="70" spans="1:18" ht="22.5" x14ac:dyDescent="0.2">
      <c r="A70" s="43">
        <f>IF(ISBLANK(D70),"",COUNTA($D$7:D70))</f>
        <v>54</v>
      </c>
      <c r="B70" s="22"/>
      <c r="C70" s="23" t="s">
        <v>248</v>
      </c>
      <c r="D70" s="24" t="s">
        <v>76</v>
      </c>
      <c r="E70" s="1">
        <v>33540</v>
      </c>
      <c r="F70" s="4">
        <v>5.9000000000000004E-2</v>
      </c>
      <c r="G70" s="39">
        <f t="shared" si="12"/>
        <v>1978.8600000000001</v>
      </c>
      <c r="H70" s="40">
        <f t="shared" si="13"/>
        <v>0.255</v>
      </c>
      <c r="I70" s="39">
        <f t="shared" si="14"/>
        <v>8552.7000000000007</v>
      </c>
      <c r="J70" s="4">
        <v>5.5E-2</v>
      </c>
      <c r="K70" s="4">
        <v>0.2</v>
      </c>
      <c r="L70" s="4"/>
      <c r="M70" s="4"/>
      <c r="N70" s="4"/>
      <c r="O70" s="4"/>
      <c r="P70" s="4"/>
      <c r="Q70" s="4"/>
      <c r="R70" s="7">
        <f t="shared" si="15"/>
        <v>4.3220338983050848</v>
      </c>
    </row>
    <row r="71" spans="1:18" x14ac:dyDescent="0.2">
      <c r="A71" s="43">
        <f>IF(ISBLANK(D71),"",COUNTA($D$7:D71))</f>
        <v>55</v>
      </c>
      <c r="B71" s="22"/>
      <c r="C71" s="23" t="s">
        <v>17</v>
      </c>
      <c r="D71" s="24" t="s">
        <v>76</v>
      </c>
      <c r="E71" s="1">
        <v>407400</v>
      </c>
      <c r="F71" s="4"/>
      <c r="G71" s="39">
        <f t="shared" si="12"/>
        <v>0</v>
      </c>
      <c r="H71" s="40">
        <f t="shared" si="13"/>
        <v>0.19</v>
      </c>
      <c r="I71" s="39">
        <f t="shared" si="14"/>
        <v>77406</v>
      </c>
      <c r="J71" s="4">
        <v>0.02</v>
      </c>
      <c r="K71" s="4">
        <v>0.17</v>
      </c>
      <c r="L71" s="4"/>
      <c r="M71" s="4"/>
      <c r="N71" s="4"/>
      <c r="O71" s="4"/>
      <c r="P71" s="4"/>
      <c r="Q71" s="4"/>
      <c r="R71" s="7" t="e">
        <f t="shared" si="15"/>
        <v>#DIV/0!</v>
      </c>
    </row>
    <row r="72" spans="1:18" ht="22.5" x14ac:dyDescent="0.2">
      <c r="A72" s="11">
        <f>IF(ISBLANK(D72),"",COUNTA($D$7:D72))</f>
        <v>56</v>
      </c>
      <c r="B72" s="22"/>
      <c r="C72" s="23" t="s">
        <v>18</v>
      </c>
      <c r="D72" s="24" t="s">
        <v>58</v>
      </c>
      <c r="E72" s="1">
        <v>5110</v>
      </c>
      <c r="F72" s="4">
        <v>3.1E-2</v>
      </c>
      <c r="G72" s="39">
        <f t="shared" si="12"/>
        <v>158.41</v>
      </c>
      <c r="H72" s="40">
        <f t="shared" si="13"/>
        <v>0.05</v>
      </c>
      <c r="I72" s="39">
        <f t="shared" si="14"/>
        <v>255.5</v>
      </c>
      <c r="J72" s="4">
        <v>0.05</v>
      </c>
      <c r="K72" s="4"/>
      <c r="L72" s="4"/>
      <c r="M72" s="4"/>
      <c r="N72" s="4"/>
      <c r="O72" s="4"/>
      <c r="P72" s="4"/>
      <c r="Q72" s="4"/>
      <c r="R72" s="7">
        <f t="shared" si="15"/>
        <v>1.6129032258064517</v>
      </c>
    </row>
    <row r="73" spans="1:18" ht="22.5" x14ac:dyDescent="0.2">
      <c r="A73" s="43">
        <f>IF(ISBLANK(D73),"",COUNTA($D$7:D73))</f>
        <v>57</v>
      </c>
      <c r="B73" s="22"/>
      <c r="C73" s="23" t="s">
        <v>213</v>
      </c>
      <c r="D73" s="24" t="s">
        <v>76</v>
      </c>
      <c r="E73" s="1">
        <v>34690</v>
      </c>
      <c r="F73" s="4"/>
      <c r="G73" s="39">
        <f t="shared" si="12"/>
        <v>0</v>
      </c>
      <c r="H73" s="40">
        <f t="shared" si="13"/>
        <v>5.5E-2</v>
      </c>
      <c r="I73" s="39">
        <f t="shared" si="14"/>
        <v>1907.95</v>
      </c>
      <c r="J73" s="4">
        <v>5.0000000000000001E-3</v>
      </c>
      <c r="K73" s="4">
        <v>0.05</v>
      </c>
      <c r="L73" s="4"/>
      <c r="M73" s="4"/>
      <c r="N73" s="4"/>
      <c r="O73" s="4"/>
      <c r="P73" s="4"/>
      <c r="Q73" s="4"/>
      <c r="R73" s="7" t="e">
        <f t="shared" si="15"/>
        <v>#DIV/0!</v>
      </c>
    </row>
    <row r="74" spans="1:18" ht="22.5" x14ac:dyDescent="0.2">
      <c r="A74" s="43">
        <f>IF(ISBLANK(D74),"",COUNTA($D$7:D74))</f>
        <v>58</v>
      </c>
      <c r="B74" s="22"/>
      <c r="C74" s="23" t="s">
        <v>249</v>
      </c>
      <c r="D74" s="24" t="s">
        <v>76</v>
      </c>
      <c r="E74" s="1">
        <v>152900</v>
      </c>
      <c r="F74" s="4"/>
      <c r="G74" s="39">
        <f t="shared" si="12"/>
        <v>0</v>
      </c>
      <c r="H74" s="40">
        <f t="shared" si="13"/>
        <v>3.0000000000000001E-3</v>
      </c>
      <c r="I74" s="39">
        <f t="shared" si="14"/>
        <v>458.7</v>
      </c>
      <c r="J74" s="4">
        <v>3.0000000000000001E-3</v>
      </c>
      <c r="K74" s="4"/>
      <c r="L74" s="4"/>
      <c r="M74" s="4"/>
      <c r="N74" s="4"/>
      <c r="O74" s="4"/>
      <c r="P74" s="4"/>
      <c r="Q74" s="4"/>
      <c r="R74" s="7" t="e">
        <f t="shared" si="15"/>
        <v>#DIV/0!</v>
      </c>
    </row>
    <row r="75" spans="1:18" x14ac:dyDescent="0.2">
      <c r="A75" s="43">
        <f>IF(ISBLANK(D75),"",COUNTA($D$7:D75))</f>
        <v>59</v>
      </c>
      <c r="B75" s="22"/>
      <c r="C75" s="23" t="s">
        <v>19</v>
      </c>
      <c r="D75" s="24" t="s">
        <v>76</v>
      </c>
      <c r="E75" s="1">
        <v>94000</v>
      </c>
      <c r="F75" s="4"/>
      <c r="G75" s="39">
        <f t="shared" si="12"/>
        <v>0</v>
      </c>
      <c r="H75" s="40">
        <f t="shared" si="13"/>
        <v>5.0000000000000001E-3</v>
      </c>
      <c r="I75" s="39">
        <f t="shared" si="14"/>
        <v>470</v>
      </c>
      <c r="J75" s="4">
        <v>5.0000000000000001E-3</v>
      </c>
      <c r="K75" s="4"/>
      <c r="L75" s="4"/>
      <c r="M75" s="4"/>
      <c r="N75" s="4"/>
      <c r="O75" s="4"/>
      <c r="P75" s="4"/>
      <c r="Q75" s="4"/>
      <c r="R75" s="7" t="e">
        <f t="shared" si="15"/>
        <v>#DIV/0!</v>
      </c>
    </row>
    <row r="76" spans="1:18" ht="22.5" x14ac:dyDescent="0.2">
      <c r="A76" s="43">
        <f>IF(ISBLANK(D76),"",COUNTA($D$7:D76))</f>
        <v>60</v>
      </c>
      <c r="B76" s="22"/>
      <c r="C76" s="23" t="s">
        <v>20</v>
      </c>
      <c r="D76" s="24" t="s">
        <v>76</v>
      </c>
      <c r="E76" s="1"/>
      <c r="F76" s="4"/>
      <c r="G76" s="39">
        <f t="shared" si="12"/>
        <v>0</v>
      </c>
      <c r="H76" s="40">
        <f t="shared" si="13"/>
        <v>0</v>
      </c>
      <c r="I76" s="39">
        <f t="shared" si="14"/>
        <v>0</v>
      </c>
      <c r="J76" s="4"/>
      <c r="K76" s="4"/>
      <c r="L76" s="4"/>
      <c r="M76" s="4"/>
      <c r="N76" s="4"/>
      <c r="O76" s="4"/>
      <c r="P76" s="4"/>
      <c r="Q76" s="4"/>
      <c r="R76" s="7" t="e">
        <f t="shared" si="15"/>
        <v>#DIV/0!</v>
      </c>
    </row>
    <row r="77" spans="1:18" ht="22.5" x14ac:dyDescent="0.2">
      <c r="A77" s="11">
        <f>IF(ISBLANK(D77),"",COUNTA($D$7:D77))</f>
        <v>61</v>
      </c>
      <c r="B77" s="22"/>
      <c r="C77" s="23" t="s">
        <v>21</v>
      </c>
      <c r="D77" s="24" t="s">
        <v>58</v>
      </c>
      <c r="E77" s="1"/>
      <c r="F77" s="4"/>
      <c r="G77" s="39">
        <f t="shared" si="12"/>
        <v>0</v>
      </c>
      <c r="H77" s="40">
        <f t="shared" si="13"/>
        <v>0</v>
      </c>
      <c r="I77" s="39">
        <f t="shared" si="14"/>
        <v>0</v>
      </c>
      <c r="J77" s="4"/>
      <c r="K77" s="4"/>
      <c r="L77" s="4"/>
      <c r="M77" s="4"/>
      <c r="N77" s="4"/>
      <c r="O77" s="4"/>
      <c r="P77" s="4"/>
      <c r="Q77" s="4"/>
      <c r="R77" s="7" t="e">
        <f t="shared" si="15"/>
        <v>#DIV/0!</v>
      </c>
    </row>
    <row r="78" spans="1:18" x14ac:dyDescent="0.2">
      <c r="A78" s="43">
        <f>IF(ISBLANK(D78),"",COUNTA($D$7:D78))</f>
        <v>62</v>
      </c>
      <c r="B78" s="22" t="s">
        <v>212</v>
      </c>
      <c r="C78" s="23" t="s">
        <v>192</v>
      </c>
      <c r="D78" s="24" t="s">
        <v>76</v>
      </c>
      <c r="E78" s="1">
        <v>35200</v>
      </c>
      <c r="F78" s="4">
        <v>6.7000000000000004E-2</v>
      </c>
      <c r="G78" s="39">
        <f t="shared" si="12"/>
        <v>2358.4</v>
      </c>
      <c r="H78" s="40">
        <f t="shared" si="13"/>
        <v>0.02</v>
      </c>
      <c r="I78" s="39">
        <f t="shared" si="14"/>
        <v>704</v>
      </c>
      <c r="J78" s="4">
        <v>0.02</v>
      </c>
      <c r="K78" s="4"/>
      <c r="L78" s="4"/>
      <c r="M78" s="4"/>
      <c r="N78" s="4"/>
      <c r="O78" s="4"/>
      <c r="P78" s="4"/>
      <c r="Q78" s="4"/>
      <c r="R78" s="7">
        <f t="shared" si="15"/>
        <v>0.29850746268656714</v>
      </c>
    </row>
    <row r="79" spans="1:18" ht="22.5" x14ac:dyDescent="0.2">
      <c r="A79" s="43">
        <f>IF(ISBLANK(D79),"",COUNTA($D$7:D79))</f>
        <v>63</v>
      </c>
      <c r="B79" s="22"/>
      <c r="C79" s="23" t="s">
        <v>250</v>
      </c>
      <c r="D79" s="24" t="s">
        <v>76</v>
      </c>
      <c r="E79" s="1">
        <v>174040</v>
      </c>
      <c r="F79" s="4">
        <v>1.4E-2</v>
      </c>
      <c r="G79" s="39">
        <f t="shared" si="12"/>
        <v>2436.56</v>
      </c>
      <c r="H79" s="40">
        <f t="shared" si="13"/>
        <v>0.14000000000000001</v>
      </c>
      <c r="I79" s="39">
        <f t="shared" si="14"/>
        <v>24365.600000000002</v>
      </c>
      <c r="J79" s="4">
        <v>0.04</v>
      </c>
      <c r="K79" s="4">
        <v>0.1</v>
      </c>
      <c r="L79" s="4"/>
      <c r="M79" s="4"/>
      <c r="N79" s="4"/>
      <c r="O79" s="4"/>
      <c r="P79" s="4"/>
      <c r="Q79" s="4"/>
      <c r="R79" s="7">
        <f t="shared" si="15"/>
        <v>10</v>
      </c>
    </row>
    <row r="80" spans="1:18" ht="22.5" x14ac:dyDescent="0.2">
      <c r="A80" s="43">
        <f>IF(ISBLANK(D80),"",COUNTA($D$7:D80))</f>
        <v>64</v>
      </c>
      <c r="B80" s="22"/>
      <c r="C80" s="23" t="s">
        <v>251</v>
      </c>
      <c r="D80" s="24" t="s">
        <v>76</v>
      </c>
      <c r="E80" s="1">
        <v>276300</v>
      </c>
      <c r="F80" s="4">
        <v>3.0000000000000001E-3</v>
      </c>
      <c r="G80" s="39">
        <f t="shared" si="12"/>
        <v>828.9</v>
      </c>
      <c r="H80" s="40">
        <f t="shared" si="13"/>
        <v>0.02</v>
      </c>
      <c r="I80" s="39">
        <f t="shared" si="14"/>
        <v>5526</v>
      </c>
      <c r="J80" s="4">
        <v>0.02</v>
      </c>
      <c r="K80" s="4"/>
      <c r="L80" s="4"/>
      <c r="M80" s="4"/>
      <c r="N80" s="4"/>
      <c r="O80" s="4"/>
      <c r="P80" s="4"/>
      <c r="Q80" s="4"/>
      <c r="R80" s="7">
        <f t="shared" si="15"/>
        <v>6.666666666666667</v>
      </c>
    </row>
    <row r="81" spans="1:18" x14ac:dyDescent="0.2">
      <c r="A81" s="43">
        <f>IF(ISBLANK(D81),"",COUNTA($D$7:D81))</f>
        <v>65</v>
      </c>
      <c r="B81" s="22"/>
      <c r="C81" s="23" t="s">
        <v>252</v>
      </c>
      <c r="D81" s="24" t="s">
        <v>76</v>
      </c>
      <c r="E81" s="1">
        <v>10390</v>
      </c>
      <c r="F81" s="4"/>
      <c r="G81" s="39">
        <f t="shared" si="12"/>
        <v>0</v>
      </c>
      <c r="H81" s="40">
        <f t="shared" si="13"/>
        <v>0.02</v>
      </c>
      <c r="I81" s="39">
        <f t="shared" si="14"/>
        <v>207.8</v>
      </c>
      <c r="J81" s="4">
        <v>0.02</v>
      </c>
      <c r="K81" s="4"/>
      <c r="L81" s="4"/>
      <c r="M81" s="4"/>
      <c r="N81" s="4"/>
      <c r="O81" s="4"/>
      <c r="P81" s="4"/>
      <c r="Q81" s="4"/>
      <c r="R81" s="7" t="e">
        <f t="shared" si="15"/>
        <v>#DIV/0!</v>
      </c>
    </row>
    <row r="82" spans="1:18" x14ac:dyDescent="0.2">
      <c r="A82" s="43">
        <f>IF(ISBLANK(D82),"",COUNTA($D$7:D82))</f>
        <v>66</v>
      </c>
      <c r="B82" s="22"/>
      <c r="C82" s="23" t="s">
        <v>253</v>
      </c>
      <c r="D82" s="24" t="s">
        <v>76</v>
      </c>
      <c r="E82" s="1">
        <v>95370</v>
      </c>
      <c r="F82" s="4">
        <v>5.1999999999999998E-2</v>
      </c>
      <c r="G82" s="39">
        <f t="shared" si="12"/>
        <v>4959.24</v>
      </c>
      <c r="H82" s="40">
        <f t="shared" si="13"/>
        <v>0.04</v>
      </c>
      <c r="I82" s="39">
        <f t="shared" si="14"/>
        <v>3814.8</v>
      </c>
      <c r="J82" s="4">
        <v>0.04</v>
      </c>
      <c r="K82" s="4"/>
      <c r="L82" s="4"/>
      <c r="M82" s="4"/>
      <c r="N82" s="4"/>
      <c r="O82" s="4"/>
      <c r="P82" s="4"/>
      <c r="Q82" s="4"/>
      <c r="R82" s="7">
        <f t="shared" si="15"/>
        <v>0.76923076923076927</v>
      </c>
    </row>
    <row r="83" spans="1:18" ht="22.5" x14ac:dyDescent="0.2">
      <c r="A83" s="43">
        <f>IF(ISBLANK(D83),"",COUNTA($D$7:D83))</f>
        <v>67</v>
      </c>
      <c r="B83" s="22"/>
      <c r="C83" s="23" t="s">
        <v>254</v>
      </c>
      <c r="D83" s="24" t="s">
        <v>76</v>
      </c>
      <c r="E83" s="1">
        <v>103800</v>
      </c>
      <c r="F83" s="4">
        <v>5.0000000000000001E-3</v>
      </c>
      <c r="G83" s="39">
        <f t="shared" si="12"/>
        <v>519</v>
      </c>
      <c r="H83" s="40">
        <f t="shared" si="13"/>
        <v>0.01</v>
      </c>
      <c r="I83" s="39">
        <f t="shared" si="14"/>
        <v>1038</v>
      </c>
      <c r="J83" s="4">
        <v>0.01</v>
      </c>
      <c r="K83" s="4"/>
      <c r="L83" s="4"/>
      <c r="M83" s="4"/>
      <c r="N83" s="4"/>
      <c r="O83" s="4"/>
      <c r="P83" s="4"/>
      <c r="Q83" s="4"/>
      <c r="R83" s="7">
        <f t="shared" si="15"/>
        <v>2</v>
      </c>
    </row>
    <row r="84" spans="1:18" ht="22.5" x14ac:dyDescent="0.2">
      <c r="A84" s="11">
        <f>IF(ISBLANK(D84),"",COUNTA($D$7:D84))</f>
        <v>68</v>
      </c>
      <c r="B84" s="22"/>
      <c r="C84" s="23" t="s">
        <v>22</v>
      </c>
      <c r="D84" s="24" t="s">
        <v>62</v>
      </c>
      <c r="E84" s="1"/>
      <c r="F84" s="4"/>
      <c r="G84" s="39">
        <f t="shared" si="12"/>
        <v>0</v>
      </c>
      <c r="H84" s="40">
        <f t="shared" si="13"/>
        <v>0</v>
      </c>
      <c r="I84" s="39">
        <f t="shared" si="14"/>
        <v>0</v>
      </c>
      <c r="J84" s="4"/>
      <c r="K84" s="4"/>
      <c r="L84" s="4"/>
      <c r="M84" s="4"/>
      <c r="N84" s="4"/>
      <c r="O84" s="4"/>
      <c r="P84" s="4"/>
      <c r="Q84" s="4"/>
      <c r="R84" s="7" t="e">
        <f t="shared" si="15"/>
        <v>#DIV/0!</v>
      </c>
    </row>
    <row r="85" spans="1:18" ht="22.5" x14ac:dyDescent="0.2">
      <c r="A85" s="11">
        <f>IF(ISBLANK(D85),"",COUNTA($D$7:D85))</f>
        <v>69</v>
      </c>
      <c r="B85" s="22"/>
      <c r="C85" s="23" t="s">
        <v>23</v>
      </c>
      <c r="D85" s="24" t="s">
        <v>58</v>
      </c>
      <c r="E85" s="1">
        <v>5660</v>
      </c>
      <c r="F85" s="4">
        <v>0.19699999999999998</v>
      </c>
      <c r="G85" s="39">
        <f t="shared" si="12"/>
        <v>1115.02</v>
      </c>
      <c r="H85" s="40">
        <f t="shared" si="13"/>
        <v>1.7</v>
      </c>
      <c r="I85" s="39">
        <f t="shared" si="14"/>
        <v>9622</v>
      </c>
      <c r="J85" s="4">
        <v>0.7</v>
      </c>
      <c r="K85" s="4">
        <v>1</v>
      </c>
      <c r="L85" s="4"/>
      <c r="M85" s="4"/>
      <c r="N85" s="4"/>
      <c r="O85" s="4"/>
      <c r="P85" s="4"/>
      <c r="Q85" s="4"/>
      <c r="R85" s="7">
        <f t="shared" si="15"/>
        <v>8.6294416243654837</v>
      </c>
    </row>
    <row r="86" spans="1:18" x14ac:dyDescent="0.2">
      <c r="A86" s="43">
        <f>IF(ISBLANK(D86),"",COUNTA($D$7:D86))</f>
        <v>70</v>
      </c>
      <c r="B86" s="22"/>
      <c r="C86" s="23" t="s">
        <v>255</v>
      </c>
      <c r="D86" s="24" t="s">
        <v>76</v>
      </c>
      <c r="E86" s="1">
        <v>7790</v>
      </c>
      <c r="F86" s="4">
        <v>6.9333333333333344E-2</v>
      </c>
      <c r="G86" s="39">
        <f t="shared" si="12"/>
        <v>540.1066666666668</v>
      </c>
      <c r="H86" s="40">
        <f t="shared" si="13"/>
        <v>0.15000000000000002</v>
      </c>
      <c r="I86" s="39">
        <f t="shared" si="14"/>
        <v>1168.5000000000002</v>
      </c>
      <c r="J86" s="4">
        <v>0.05</v>
      </c>
      <c r="K86" s="4">
        <v>0.1</v>
      </c>
      <c r="L86" s="4"/>
      <c r="M86" s="4"/>
      <c r="N86" s="4"/>
      <c r="O86" s="4"/>
      <c r="P86" s="4"/>
      <c r="Q86" s="4"/>
      <c r="R86" s="7">
        <f t="shared" si="15"/>
        <v>2.1634615384615383</v>
      </c>
    </row>
    <row r="87" spans="1:18" x14ac:dyDescent="0.2">
      <c r="A87" s="43">
        <f>IF(ISBLANK(D87),"",COUNTA($D$7:D87))</f>
        <v>71</v>
      </c>
      <c r="B87" s="22"/>
      <c r="C87" s="23" t="s">
        <v>24</v>
      </c>
      <c r="D87" s="24" t="s">
        <v>76</v>
      </c>
      <c r="E87" s="1">
        <v>49800</v>
      </c>
      <c r="F87" s="4"/>
      <c r="G87" s="39">
        <f t="shared" si="12"/>
        <v>0</v>
      </c>
      <c r="H87" s="40">
        <f t="shared" si="13"/>
        <v>0.01</v>
      </c>
      <c r="I87" s="39">
        <f t="shared" si="14"/>
        <v>498</v>
      </c>
      <c r="J87" s="4">
        <v>0.01</v>
      </c>
      <c r="K87" s="4"/>
      <c r="L87" s="4"/>
      <c r="M87" s="4"/>
      <c r="N87" s="4"/>
      <c r="O87" s="4"/>
      <c r="P87" s="4"/>
      <c r="Q87" s="4"/>
      <c r="R87" s="7" t="e">
        <f t="shared" si="15"/>
        <v>#DIV/0!</v>
      </c>
    </row>
    <row r="88" spans="1:18" ht="22.5" x14ac:dyDescent="0.2">
      <c r="A88" s="43">
        <f>IF(ISBLANK(D88),"",COUNTA($D$7:D88))</f>
        <v>72</v>
      </c>
      <c r="B88" s="22" t="s">
        <v>212</v>
      </c>
      <c r="C88" s="23" t="s">
        <v>25</v>
      </c>
      <c r="D88" s="24" t="s">
        <v>76</v>
      </c>
      <c r="E88" s="1">
        <v>3650</v>
      </c>
      <c r="F88" s="4">
        <v>7.1000000000000008E-2</v>
      </c>
      <c r="G88" s="39">
        <f t="shared" si="12"/>
        <v>259.15000000000003</v>
      </c>
      <c r="H88" s="40">
        <f t="shared" si="13"/>
        <v>0.15000000000000002</v>
      </c>
      <c r="I88" s="39">
        <f t="shared" si="14"/>
        <v>547.50000000000011</v>
      </c>
      <c r="J88" s="4">
        <v>0.05</v>
      </c>
      <c r="K88" s="4">
        <v>0.1</v>
      </c>
      <c r="L88" s="4"/>
      <c r="M88" s="4"/>
      <c r="N88" s="4"/>
      <c r="O88" s="4"/>
      <c r="P88" s="4"/>
      <c r="Q88" s="4"/>
      <c r="R88" s="7">
        <f t="shared" si="15"/>
        <v>2.1126760563380285</v>
      </c>
    </row>
    <row r="89" spans="1:18" ht="22.5" x14ac:dyDescent="0.2">
      <c r="A89" s="43">
        <f>IF(ISBLANK(D89),"",COUNTA($D$7:D89))</f>
        <v>73</v>
      </c>
      <c r="B89" s="22"/>
      <c r="C89" s="23" t="s">
        <v>26</v>
      </c>
      <c r="D89" s="24" t="s">
        <v>76</v>
      </c>
      <c r="E89" s="1">
        <v>53790</v>
      </c>
      <c r="F89" s="4">
        <v>3.6000000000000004E-2</v>
      </c>
      <c r="G89" s="39">
        <f t="shared" si="12"/>
        <v>1936.4400000000003</v>
      </c>
      <c r="H89" s="40">
        <f t="shared" si="13"/>
        <v>7.0000000000000007E-2</v>
      </c>
      <c r="I89" s="39">
        <f t="shared" si="14"/>
        <v>3765.3</v>
      </c>
      <c r="J89" s="4">
        <v>7.0000000000000007E-2</v>
      </c>
      <c r="K89" s="4"/>
      <c r="L89" s="4"/>
      <c r="M89" s="4"/>
      <c r="N89" s="4"/>
      <c r="O89" s="4"/>
      <c r="P89" s="4"/>
      <c r="Q89" s="4"/>
      <c r="R89" s="7">
        <f t="shared" si="15"/>
        <v>1.9444444444444444</v>
      </c>
    </row>
    <row r="90" spans="1:18" x14ac:dyDescent="0.2">
      <c r="A90" s="43">
        <f>IF(ISBLANK(D90),"",COUNTA($D$7:D90))</f>
        <v>74</v>
      </c>
      <c r="B90" s="22"/>
      <c r="C90" s="23" t="s">
        <v>256</v>
      </c>
      <c r="D90" s="24" t="s">
        <v>76</v>
      </c>
      <c r="E90" s="1">
        <v>15720</v>
      </c>
      <c r="F90" s="4">
        <v>3.8333333333333337E-2</v>
      </c>
      <c r="G90" s="39">
        <f t="shared" si="12"/>
        <v>602.6</v>
      </c>
      <c r="H90" s="40">
        <f t="shared" si="13"/>
        <v>0.2</v>
      </c>
      <c r="I90" s="39">
        <f t="shared" si="14"/>
        <v>3144</v>
      </c>
      <c r="J90" s="4">
        <v>0.05</v>
      </c>
      <c r="K90" s="4">
        <v>0.15</v>
      </c>
      <c r="L90" s="4"/>
      <c r="M90" s="4"/>
      <c r="N90" s="4"/>
      <c r="O90" s="4"/>
      <c r="P90" s="4"/>
      <c r="Q90" s="4"/>
      <c r="R90" s="7">
        <f t="shared" si="15"/>
        <v>5.2173913043478262</v>
      </c>
    </row>
    <row r="91" spans="1:18" ht="22.5" x14ac:dyDescent="0.2">
      <c r="A91" s="11">
        <f>IF(ISBLANK(D91),"",COUNTA($D$7:D91))</f>
        <v>75</v>
      </c>
      <c r="B91" s="22"/>
      <c r="C91" s="23" t="s">
        <v>27</v>
      </c>
      <c r="D91" s="24" t="s">
        <v>58</v>
      </c>
      <c r="E91" s="1"/>
      <c r="F91" s="4"/>
      <c r="G91" s="39">
        <f t="shared" si="12"/>
        <v>0</v>
      </c>
      <c r="H91" s="40">
        <f t="shared" si="13"/>
        <v>0</v>
      </c>
      <c r="I91" s="39">
        <f t="shared" si="14"/>
        <v>0</v>
      </c>
      <c r="J91" s="4"/>
      <c r="K91" s="4"/>
      <c r="L91" s="4"/>
      <c r="M91" s="4"/>
      <c r="N91" s="4"/>
      <c r="O91" s="4"/>
      <c r="P91" s="4"/>
      <c r="Q91" s="4"/>
      <c r="R91" s="7" t="e">
        <f t="shared" si="15"/>
        <v>#DIV/0!</v>
      </c>
    </row>
    <row r="92" spans="1:18" x14ac:dyDescent="0.2">
      <c r="A92" s="11">
        <f>IF(ISBLANK(D92),"",COUNTA($D$7:D92))</f>
        <v>76</v>
      </c>
      <c r="B92" s="22"/>
      <c r="C92" s="23" t="s">
        <v>116</v>
      </c>
      <c r="D92" s="24" t="s">
        <v>62</v>
      </c>
      <c r="E92" s="1"/>
      <c r="F92" s="4"/>
      <c r="G92" s="39">
        <f t="shared" si="12"/>
        <v>0</v>
      </c>
      <c r="H92" s="40">
        <f t="shared" si="13"/>
        <v>0</v>
      </c>
      <c r="I92" s="39">
        <f t="shared" si="14"/>
        <v>0</v>
      </c>
      <c r="J92" s="4"/>
      <c r="K92" s="4"/>
      <c r="L92" s="4"/>
      <c r="M92" s="4"/>
      <c r="N92" s="4"/>
      <c r="O92" s="4"/>
      <c r="P92" s="4"/>
      <c r="Q92" s="4"/>
      <c r="R92" s="7" t="e">
        <f t="shared" si="15"/>
        <v>#DIV/0!</v>
      </c>
    </row>
    <row r="93" spans="1:18" ht="22.5" x14ac:dyDescent="0.2">
      <c r="A93" s="43">
        <f>IF(ISBLANK(D93),"",COUNTA($D$7:D93))</f>
        <v>77</v>
      </c>
      <c r="B93" s="22"/>
      <c r="C93" s="23" t="s">
        <v>117</v>
      </c>
      <c r="D93" s="24" t="s">
        <v>76</v>
      </c>
      <c r="E93" s="1"/>
      <c r="F93" s="4"/>
      <c r="G93" s="39">
        <f t="shared" si="12"/>
        <v>0</v>
      </c>
      <c r="H93" s="40">
        <f t="shared" si="13"/>
        <v>0</v>
      </c>
      <c r="I93" s="39">
        <f t="shared" si="14"/>
        <v>0</v>
      </c>
      <c r="J93" s="4"/>
      <c r="K93" s="4"/>
      <c r="L93" s="4"/>
      <c r="M93" s="4"/>
      <c r="N93" s="4"/>
      <c r="O93" s="4"/>
      <c r="P93" s="4"/>
      <c r="Q93" s="4"/>
      <c r="R93" s="7" t="e">
        <f t="shared" si="15"/>
        <v>#DIV/0!</v>
      </c>
    </row>
    <row r="94" spans="1:18" x14ac:dyDescent="0.2">
      <c r="A94" s="43">
        <f>IF(ISBLANK(D94),"",COUNTA($D$7:D94))</f>
        <v>78</v>
      </c>
      <c r="B94" s="22" t="s">
        <v>212</v>
      </c>
      <c r="C94" s="23" t="s">
        <v>191</v>
      </c>
      <c r="D94" s="24" t="s">
        <v>76</v>
      </c>
      <c r="E94" s="1">
        <v>10680</v>
      </c>
      <c r="F94" s="4">
        <v>4.2000000000000003E-2</v>
      </c>
      <c r="G94" s="39">
        <f t="shared" si="12"/>
        <v>448.56</v>
      </c>
      <c r="H94" s="40">
        <f t="shared" si="13"/>
        <v>6.0000000000000005E-2</v>
      </c>
      <c r="I94" s="39">
        <f t="shared" si="14"/>
        <v>640.80000000000007</v>
      </c>
      <c r="J94" s="4">
        <v>0.01</v>
      </c>
      <c r="K94" s="4">
        <v>0.05</v>
      </c>
      <c r="L94" s="4"/>
      <c r="M94" s="4"/>
      <c r="N94" s="4"/>
      <c r="O94" s="4"/>
      <c r="P94" s="4"/>
      <c r="Q94" s="4"/>
      <c r="R94" s="7">
        <f t="shared" si="15"/>
        <v>1.4285714285714286</v>
      </c>
    </row>
    <row r="95" spans="1:18" x14ac:dyDescent="0.2">
      <c r="A95" s="11">
        <f>IF(ISBLANK(D95),"",COUNTA($D$7:D95))</f>
        <v>79</v>
      </c>
      <c r="B95" s="22" t="s">
        <v>212</v>
      </c>
      <c r="C95" s="23" t="s">
        <v>190</v>
      </c>
      <c r="D95" s="24" t="s">
        <v>58</v>
      </c>
      <c r="E95" s="1">
        <v>36150</v>
      </c>
      <c r="F95" s="4">
        <v>0.1</v>
      </c>
      <c r="G95" s="39">
        <f t="shared" si="12"/>
        <v>3615</v>
      </c>
      <c r="H95" s="40">
        <f t="shared" si="13"/>
        <v>0.08</v>
      </c>
      <c r="I95" s="39">
        <f t="shared" si="14"/>
        <v>2892</v>
      </c>
      <c r="J95" s="4">
        <v>0.03</v>
      </c>
      <c r="K95" s="4">
        <v>0.05</v>
      </c>
      <c r="L95" s="4"/>
      <c r="M95" s="4"/>
      <c r="N95" s="4"/>
      <c r="O95" s="4"/>
      <c r="P95" s="4"/>
      <c r="Q95" s="4"/>
      <c r="R95" s="7">
        <f t="shared" si="15"/>
        <v>0.79999999999999993</v>
      </c>
    </row>
    <row r="96" spans="1:18" x14ac:dyDescent="0.2">
      <c r="A96" s="43">
        <f>IF(ISBLANK(D96),"",COUNTA($D$7:D96))</f>
        <v>80</v>
      </c>
      <c r="B96" s="22" t="s">
        <v>212</v>
      </c>
      <c r="C96" s="23" t="s">
        <v>197</v>
      </c>
      <c r="D96" s="24" t="s">
        <v>76</v>
      </c>
      <c r="E96" s="1">
        <v>27830</v>
      </c>
      <c r="F96" s="4">
        <v>1.0999999999999999E-2</v>
      </c>
      <c r="G96" s="39">
        <f t="shared" si="12"/>
        <v>306.13</v>
      </c>
      <c r="H96" s="40">
        <f t="shared" si="13"/>
        <v>2.1000000000000001E-2</v>
      </c>
      <c r="I96" s="39">
        <f t="shared" si="14"/>
        <v>584.43000000000006</v>
      </c>
      <c r="J96" s="4">
        <v>2.1000000000000001E-2</v>
      </c>
      <c r="K96" s="4"/>
      <c r="L96" s="4"/>
      <c r="M96" s="4"/>
      <c r="N96" s="4"/>
      <c r="O96" s="4"/>
      <c r="P96" s="4"/>
      <c r="Q96" s="4"/>
      <c r="R96" s="7">
        <f t="shared" si="15"/>
        <v>1.9090909090909094</v>
      </c>
    </row>
    <row r="97" spans="1:18" ht="22.5" x14ac:dyDescent="0.2">
      <c r="A97" s="43">
        <f>IF(ISBLANK(D97),"",COUNTA($D$7:D97))</f>
        <v>81</v>
      </c>
      <c r="B97" s="22"/>
      <c r="C97" s="23" t="s">
        <v>257</v>
      </c>
      <c r="D97" s="24" t="s">
        <v>76</v>
      </c>
      <c r="E97" s="1">
        <v>17050</v>
      </c>
      <c r="F97" s="4">
        <v>1.5E-3</v>
      </c>
      <c r="G97" s="39">
        <f t="shared" si="12"/>
        <v>25.574999999999999</v>
      </c>
      <c r="H97" s="40">
        <f t="shared" si="13"/>
        <v>0.222</v>
      </c>
      <c r="I97" s="39">
        <f t="shared" si="14"/>
        <v>3785.1</v>
      </c>
      <c r="J97" s="4">
        <v>2.1999999999999999E-2</v>
      </c>
      <c r="K97" s="4">
        <v>0.2</v>
      </c>
      <c r="L97" s="4"/>
      <c r="M97" s="4"/>
      <c r="N97" s="4"/>
      <c r="O97" s="4"/>
      <c r="P97" s="4"/>
      <c r="Q97" s="4"/>
      <c r="R97" s="7">
        <f t="shared" si="15"/>
        <v>148</v>
      </c>
    </row>
    <row r="98" spans="1:18" ht="22.5" x14ac:dyDescent="0.2">
      <c r="A98" s="43">
        <f>IF(ISBLANK(D98),"",COUNTA($D$7:D98))</f>
        <v>82</v>
      </c>
      <c r="B98" s="22"/>
      <c r="C98" s="23" t="s">
        <v>258</v>
      </c>
      <c r="D98" s="24" t="s">
        <v>76</v>
      </c>
      <c r="E98" s="1">
        <v>51040</v>
      </c>
      <c r="F98" s="4"/>
      <c r="G98" s="39">
        <f t="shared" si="12"/>
        <v>0</v>
      </c>
      <c r="H98" s="40">
        <f t="shared" si="13"/>
        <v>0.01</v>
      </c>
      <c r="I98" s="39">
        <f t="shared" si="14"/>
        <v>510.40000000000003</v>
      </c>
      <c r="J98" s="4">
        <v>0.01</v>
      </c>
      <c r="K98" s="4"/>
      <c r="L98" s="4"/>
      <c r="M98" s="4"/>
      <c r="N98" s="4"/>
      <c r="O98" s="4"/>
      <c r="P98" s="4"/>
      <c r="Q98" s="4"/>
      <c r="R98" s="7" t="e">
        <f t="shared" si="15"/>
        <v>#DIV/0!</v>
      </c>
    </row>
    <row r="99" spans="1:18" x14ac:dyDescent="0.2">
      <c r="A99" s="11">
        <f>IF(ISBLANK(D99),"",COUNTA($D$7:D99))</f>
        <v>83</v>
      </c>
      <c r="B99" s="22"/>
      <c r="C99" s="23" t="s">
        <v>28</v>
      </c>
      <c r="D99" s="24" t="s">
        <v>62</v>
      </c>
      <c r="E99" s="1"/>
      <c r="F99" s="4"/>
      <c r="G99" s="39">
        <f t="shared" si="12"/>
        <v>0</v>
      </c>
      <c r="H99" s="40">
        <f t="shared" si="13"/>
        <v>0</v>
      </c>
      <c r="I99" s="39">
        <f t="shared" si="14"/>
        <v>0</v>
      </c>
      <c r="J99" s="4"/>
      <c r="K99" s="4"/>
      <c r="L99" s="4"/>
      <c r="M99" s="4"/>
      <c r="N99" s="4"/>
      <c r="O99" s="4"/>
      <c r="P99" s="4"/>
      <c r="Q99" s="4"/>
      <c r="R99" s="7" t="e">
        <f t="shared" si="15"/>
        <v>#DIV/0!</v>
      </c>
    </row>
    <row r="100" spans="1:18" x14ac:dyDescent="0.2">
      <c r="A100" s="43">
        <f>IF(ISBLANK(D100),"",COUNTA($D$7:D100))</f>
        <v>84</v>
      </c>
      <c r="B100" s="22"/>
      <c r="C100" s="23" t="s">
        <v>259</v>
      </c>
      <c r="D100" s="24" t="s">
        <v>76</v>
      </c>
      <c r="E100" s="1">
        <v>349180</v>
      </c>
      <c r="F100" s="4">
        <v>9.0000000000000011E-3</v>
      </c>
      <c r="G100" s="39">
        <f t="shared" si="12"/>
        <v>3142.6200000000003</v>
      </c>
      <c r="H100" s="40">
        <f t="shared" si="13"/>
        <v>3.5000000000000003E-2</v>
      </c>
      <c r="I100" s="39">
        <f t="shared" si="14"/>
        <v>12221.300000000001</v>
      </c>
      <c r="J100" s="4">
        <v>3.5000000000000003E-2</v>
      </c>
      <c r="K100" s="4"/>
      <c r="L100" s="4"/>
      <c r="M100" s="4"/>
      <c r="N100" s="4"/>
      <c r="O100" s="4"/>
      <c r="P100" s="4"/>
      <c r="Q100" s="4"/>
      <c r="R100" s="7">
        <f t="shared" si="15"/>
        <v>3.8888888888888888</v>
      </c>
    </row>
    <row r="101" spans="1:18" x14ac:dyDescent="0.2">
      <c r="A101" s="43">
        <f>IF(ISBLANK(D101),"",COUNTA($D$7:D101))</f>
        <v>85</v>
      </c>
      <c r="B101" s="22"/>
      <c r="C101" s="23" t="s">
        <v>29</v>
      </c>
      <c r="D101" s="24" t="s">
        <v>76</v>
      </c>
      <c r="E101" s="1">
        <v>175500</v>
      </c>
      <c r="F101" s="4"/>
      <c r="G101" s="39">
        <f t="shared" si="12"/>
        <v>0</v>
      </c>
      <c r="H101" s="40">
        <f t="shared" si="13"/>
        <v>0.03</v>
      </c>
      <c r="I101" s="39">
        <f t="shared" si="14"/>
        <v>5265</v>
      </c>
      <c r="J101" s="4">
        <v>0.03</v>
      </c>
      <c r="K101" s="4"/>
      <c r="L101" s="4"/>
      <c r="M101" s="4"/>
      <c r="N101" s="4"/>
      <c r="O101" s="4"/>
      <c r="P101" s="4"/>
      <c r="Q101" s="4"/>
      <c r="R101" s="7" t="e">
        <f t="shared" si="15"/>
        <v>#DIV/0!</v>
      </c>
    </row>
    <row r="102" spans="1:18" x14ac:dyDescent="0.2">
      <c r="A102" s="11" t="str">
        <f>IF(ISBLANK(D102),"",COUNTA($D$7:D102))</f>
        <v/>
      </c>
      <c r="B102" s="22"/>
      <c r="C102" s="20" t="s">
        <v>67</v>
      </c>
      <c r="D102" s="21"/>
      <c r="E102" s="3"/>
      <c r="F102" s="6"/>
      <c r="G102" s="38">
        <f>SUM(G103:G109)</f>
        <v>8636.9593333333341</v>
      </c>
      <c r="H102" s="38"/>
      <c r="I102" s="38">
        <f>SUM(I103:I109)</f>
        <v>20237.150000000001</v>
      </c>
      <c r="J102" s="6"/>
      <c r="K102" s="6"/>
      <c r="L102" s="6"/>
      <c r="M102" s="6"/>
      <c r="N102" s="6"/>
      <c r="O102" s="6"/>
      <c r="P102" s="6"/>
      <c r="Q102" s="6"/>
    </row>
    <row r="103" spans="1:18" x14ac:dyDescent="0.2">
      <c r="A103" s="43">
        <f>IF(ISBLANK(D103),"",COUNTA($D$7:D103))</f>
        <v>86</v>
      </c>
      <c r="B103" s="22"/>
      <c r="C103" s="23" t="s">
        <v>260</v>
      </c>
      <c r="D103" s="24" t="s">
        <v>76</v>
      </c>
      <c r="E103" s="1">
        <v>68477</v>
      </c>
      <c r="F103" s="4">
        <v>9.8000000000000004E-2</v>
      </c>
      <c r="G103" s="39">
        <f t="shared" ref="G103:G109" si="16">E103*F103</f>
        <v>6710.7460000000001</v>
      </c>
      <c r="H103" s="40">
        <f t="shared" ref="H103:H109" si="17">J103+K103+L103+M103+N103+O103+P103+Q103</f>
        <v>0.2</v>
      </c>
      <c r="I103" s="39">
        <f t="shared" ref="I103:I109" si="18">H103*E103</f>
        <v>13695.400000000001</v>
      </c>
      <c r="J103" s="4">
        <v>0.05</v>
      </c>
      <c r="K103" s="4">
        <v>0.15</v>
      </c>
      <c r="L103" s="4"/>
      <c r="M103" s="4"/>
      <c r="N103" s="4"/>
      <c r="O103" s="4"/>
      <c r="P103" s="4"/>
      <c r="Q103" s="4"/>
      <c r="R103" s="7">
        <f t="shared" ref="R103:R109" si="19">H103/F103</f>
        <v>2.0408163265306123</v>
      </c>
    </row>
    <row r="104" spans="1:18" ht="22.5" x14ac:dyDescent="0.2">
      <c r="A104" s="11">
        <f>IF(ISBLANK(D104),"",COUNTA($D$7:D104))</f>
        <v>87</v>
      </c>
      <c r="B104" s="22" t="s">
        <v>212</v>
      </c>
      <c r="C104" s="23" t="s">
        <v>211</v>
      </c>
      <c r="D104" s="24" t="s">
        <v>58</v>
      </c>
      <c r="E104" s="1">
        <v>37950</v>
      </c>
      <c r="F104" s="4">
        <v>3.6000000000000004E-2</v>
      </c>
      <c r="G104" s="39">
        <f t="shared" si="16"/>
        <v>1366.2000000000003</v>
      </c>
      <c r="H104" s="40">
        <f t="shared" si="17"/>
        <v>0.15000000000000002</v>
      </c>
      <c r="I104" s="39">
        <f t="shared" si="18"/>
        <v>5692.5000000000009</v>
      </c>
      <c r="J104" s="4">
        <v>0.05</v>
      </c>
      <c r="K104" s="4">
        <v>0.1</v>
      </c>
      <c r="L104" s="4"/>
      <c r="M104" s="4"/>
      <c r="N104" s="4"/>
      <c r="O104" s="4"/>
      <c r="P104" s="4"/>
      <c r="Q104" s="4"/>
      <c r="R104" s="7">
        <f t="shared" si="19"/>
        <v>4.166666666666667</v>
      </c>
    </row>
    <row r="105" spans="1:18" ht="22.5" x14ac:dyDescent="0.2">
      <c r="A105" s="43">
        <f>IF(ISBLANK(D105),"",COUNTA($D$7:D105))</f>
        <v>88</v>
      </c>
      <c r="B105" s="22"/>
      <c r="C105" s="23" t="s">
        <v>261</v>
      </c>
      <c r="D105" s="24" t="s">
        <v>76</v>
      </c>
      <c r="E105" s="1"/>
      <c r="F105" s="4"/>
      <c r="G105" s="39">
        <f t="shared" si="16"/>
        <v>0</v>
      </c>
      <c r="H105" s="40">
        <f t="shared" si="17"/>
        <v>0</v>
      </c>
      <c r="I105" s="39">
        <f t="shared" si="18"/>
        <v>0</v>
      </c>
      <c r="J105" s="4"/>
      <c r="K105" s="4"/>
      <c r="L105" s="4"/>
      <c r="M105" s="4"/>
      <c r="N105" s="4"/>
      <c r="O105" s="4"/>
      <c r="P105" s="4"/>
      <c r="Q105" s="4"/>
      <c r="R105" s="7" t="e">
        <f t="shared" si="19"/>
        <v>#DIV/0!</v>
      </c>
    </row>
    <row r="106" spans="1:18" ht="22.5" x14ac:dyDescent="0.2">
      <c r="A106" s="11">
        <f>IF(ISBLANK(D106),"",COUNTA($D$7:D106))</f>
        <v>89</v>
      </c>
      <c r="B106" s="22"/>
      <c r="C106" s="23" t="s">
        <v>30</v>
      </c>
      <c r="D106" s="24" t="s">
        <v>58</v>
      </c>
      <c r="E106" s="1">
        <v>15880</v>
      </c>
      <c r="F106" s="4">
        <v>1.5333333333333332E-2</v>
      </c>
      <c r="G106" s="39">
        <f t="shared" si="16"/>
        <v>243.49333333333331</v>
      </c>
      <c r="H106" s="40">
        <f t="shared" si="17"/>
        <v>0.02</v>
      </c>
      <c r="I106" s="39">
        <f t="shared" si="18"/>
        <v>317.60000000000002</v>
      </c>
      <c r="J106" s="4">
        <v>0.02</v>
      </c>
      <c r="K106" s="4"/>
      <c r="L106" s="4"/>
      <c r="M106" s="4"/>
      <c r="N106" s="4"/>
      <c r="O106" s="4"/>
      <c r="P106" s="4"/>
      <c r="Q106" s="4"/>
      <c r="R106" s="7">
        <f t="shared" si="19"/>
        <v>1.3043478260869565</v>
      </c>
    </row>
    <row r="107" spans="1:18" ht="22.5" x14ac:dyDescent="0.2">
      <c r="A107" s="43">
        <f>IF(ISBLANK(D107),"",COUNTA($D$7:D107))</f>
        <v>90</v>
      </c>
      <c r="B107" s="22"/>
      <c r="C107" s="23" t="s">
        <v>262</v>
      </c>
      <c r="D107" s="24" t="s">
        <v>76</v>
      </c>
      <c r="E107" s="1"/>
      <c r="F107" s="4"/>
      <c r="G107" s="39">
        <f t="shared" si="16"/>
        <v>0</v>
      </c>
      <c r="H107" s="40">
        <f t="shared" si="17"/>
        <v>7.0000000000000007E-2</v>
      </c>
      <c r="I107" s="39">
        <f t="shared" si="18"/>
        <v>0</v>
      </c>
      <c r="J107" s="4"/>
      <c r="K107" s="4">
        <v>7.0000000000000007E-2</v>
      </c>
      <c r="L107" s="4"/>
      <c r="M107" s="4"/>
      <c r="N107" s="4"/>
      <c r="O107" s="4"/>
      <c r="P107" s="4"/>
      <c r="Q107" s="4"/>
      <c r="R107" s="7" t="e">
        <f t="shared" si="19"/>
        <v>#DIV/0!</v>
      </c>
    </row>
    <row r="108" spans="1:18" x14ac:dyDescent="0.2">
      <c r="A108" s="11">
        <f>IF(ISBLANK(D108),"",COUNTA($D$7:D108))</f>
        <v>91</v>
      </c>
      <c r="B108" s="22" t="s">
        <v>212</v>
      </c>
      <c r="C108" s="23" t="s">
        <v>195</v>
      </c>
      <c r="D108" s="24" t="s">
        <v>58</v>
      </c>
      <c r="E108" s="1">
        <v>27200</v>
      </c>
      <c r="F108" s="4"/>
      <c r="G108" s="39">
        <f t="shared" si="16"/>
        <v>0</v>
      </c>
      <c r="H108" s="40">
        <f t="shared" si="17"/>
        <v>5.0000000000000001E-3</v>
      </c>
      <c r="I108" s="39">
        <f t="shared" si="18"/>
        <v>136</v>
      </c>
      <c r="J108" s="4">
        <v>5.0000000000000001E-3</v>
      </c>
      <c r="K108" s="4"/>
      <c r="L108" s="4"/>
      <c r="M108" s="4"/>
      <c r="N108" s="4"/>
      <c r="O108" s="4"/>
      <c r="P108" s="4"/>
      <c r="Q108" s="4"/>
      <c r="R108" s="7" t="e">
        <f t="shared" si="19"/>
        <v>#DIV/0!</v>
      </c>
    </row>
    <row r="109" spans="1:18" x14ac:dyDescent="0.2">
      <c r="A109" s="43">
        <f>IF(ISBLANK(D109),"",COUNTA($D$7:D109))</f>
        <v>92</v>
      </c>
      <c r="B109" s="22"/>
      <c r="C109" s="23" t="s">
        <v>263</v>
      </c>
      <c r="D109" s="24" t="s">
        <v>76</v>
      </c>
      <c r="E109" s="1">
        <v>79130</v>
      </c>
      <c r="F109" s="4">
        <v>4.0000000000000001E-3</v>
      </c>
      <c r="G109" s="39">
        <f t="shared" si="16"/>
        <v>316.52</v>
      </c>
      <c r="H109" s="40">
        <f t="shared" si="17"/>
        <v>5.0000000000000001E-3</v>
      </c>
      <c r="I109" s="39">
        <f t="shared" si="18"/>
        <v>395.65000000000003</v>
      </c>
      <c r="J109" s="4">
        <v>5.0000000000000001E-3</v>
      </c>
      <c r="K109" s="4"/>
      <c r="L109" s="4"/>
      <c r="M109" s="4"/>
      <c r="N109" s="4"/>
      <c r="O109" s="4"/>
      <c r="P109" s="4"/>
      <c r="Q109" s="4"/>
      <c r="R109" s="7">
        <f t="shared" si="19"/>
        <v>1.25</v>
      </c>
    </row>
    <row r="110" spans="1:18" x14ac:dyDescent="0.2">
      <c r="A110" s="11" t="str">
        <f>IF(ISBLANK(D110),"",COUNTA($D$7:D110))</f>
        <v/>
      </c>
      <c r="B110" s="22"/>
      <c r="C110" s="20" t="s">
        <v>55</v>
      </c>
      <c r="D110" s="21"/>
      <c r="E110" s="3"/>
      <c r="F110" s="6"/>
      <c r="G110" s="38">
        <f>SUM(G111:G122)</f>
        <v>1798.1079999999999</v>
      </c>
      <c r="H110" s="38"/>
      <c r="I110" s="38">
        <f>SUM(I111:I122)</f>
        <v>237570.69</v>
      </c>
      <c r="J110" s="6"/>
      <c r="K110" s="6"/>
      <c r="L110" s="6"/>
      <c r="M110" s="6"/>
      <c r="N110" s="6"/>
      <c r="O110" s="6"/>
      <c r="P110" s="6"/>
      <c r="Q110" s="6"/>
    </row>
    <row r="111" spans="1:18" x14ac:dyDescent="0.2">
      <c r="A111" s="43">
        <f>IF(ISBLANK(D111),"",COUNTA($D$7:D111))</f>
        <v>93</v>
      </c>
      <c r="B111" s="22" t="s">
        <v>212</v>
      </c>
      <c r="C111" s="23" t="s">
        <v>193</v>
      </c>
      <c r="D111" s="24" t="s">
        <v>58</v>
      </c>
      <c r="E111" s="1">
        <v>129360</v>
      </c>
      <c r="F111" s="4"/>
      <c r="G111" s="39">
        <f t="shared" ref="G111:G122" si="20">E111*F111</f>
        <v>0</v>
      </c>
      <c r="H111" s="40">
        <f t="shared" ref="H111:H122" si="21">J111+K111+L111+M111+N111+O111+P111+Q111</f>
        <v>0.04</v>
      </c>
      <c r="I111" s="39">
        <f t="shared" ref="I111:I122" si="22">H111*E111</f>
        <v>5174.4000000000005</v>
      </c>
      <c r="J111" s="4">
        <v>0.04</v>
      </c>
      <c r="K111" s="4"/>
      <c r="L111" s="4"/>
      <c r="M111" s="4"/>
      <c r="N111" s="4"/>
      <c r="O111" s="4"/>
      <c r="P111" s="4"/>
      <c r="Q111" s="4"/>
      <c r="R111" s="7" t="e">
        <f t="shared" ref="R111:R122" si="23">H111/F111</f>
        <v>#DIV/0!</v>
      </c>
    </row>
    <row r="112" spans="1:18" ht="22.5" x14ac:dyDescent="0.2">
      <c r="A112" s="43">
        <f>IF(ISBLANK(D112),"",COUNTA($D$7:D112))</f>
        <v>94</v>
      </c>
      <c r="B112" s="22"/>
      <c r="C112" s="23" t="s">
        <v>214</v>
      </c>
      <c r="D112" s="24" t="s">
        <v>76</v>
      </c>
      <c r="E112" s="1">
        <v>40280</v>
      </c>
      <c r="F112" s="4"/>
      <c r="G112" s="39">
        <f t="shared" si="20"/>
        <v>0</v>
      </c>
      <c r="H112" s="40">
        <f t="shared" si="21"/>
        <v>0.03</v>
      </c>
      <c r="I112" s="39">
        <f t="shared" si="22"/>
        <v>1208.3999999999999</v>
      </c>
      <c r="J112" s="4">
        <v>0.03</v>
      </c>
      <c r="K112" s="4"/>
      <c r="L112" s="4"/>
      <c r="M112" s="4"/>
      <c r="N112" s="4"/>
      <c r="O112" s="4"/>
      <c r="P112" s="4"/>
      <c r="Q112" s="4"/>
      <c r="R112" s="7" t="e">
        <f t="shared" si="23"/>
        <v>#DIV/0!</v>
      </c>
    </row>
    <row r="113" spans="1:18" ht="22.5" x14ac:dyDescent="0.2">
      <c r="A113" s="43">
        <f>IF(ISBLANK(D113),"",COUNTA($D$7:D113))</f>
        <v>95</v>
      </c>
      <c r="B113" s="22"/>
      <c r="C113" s="23" t="s">
        <v>215</v>
      </c>
      <c r="D113" s="24" t="s">
        <v>76</v>
      </c>
      <c r="E113" s="1">
        <v>545400</v>
      </c>
      <c r="F113" s="4"/>
      <c r="G113" s="39">
        <f t="shared" si="20"/>
        <v>0</v>
      </c>
      <c r="H113" s="40">
        <f t="shared" si="21"/>
        <v>0.16999999999999998</v>
      </c>
      <c r="I113" s="39">
        <f t="shared" si="22"/>
        <v>92717.999999999985</v>
      </c>
      <c r="J113" s="4">
        <v>0.02</v>
      </c>
      <c r="K113" s="4">
        <v>0.15</v>
      </c>
      <c r="L113" s="4"/>
      <c r="M113" s="4"/>
      <c r="N113" s="4"/>
      <c r="O113" s="4"/>
      <c r="P113" s="4"/>
      <c r="Q113" s="4"/>
      <c r="R113" s="7" t="e">
        <f t="shared" si="23"/>
        <v>#DIV/0!</v>
      </c>
    </row>
    <row r="114" spans="1:18" x14ac:dyDescent="0.2">
      <c r="A114" s="43">
        <f>IF(ISBLANK(D114),"",COUNTA($D$7:D114))</f>
        <v>96</v>
      </c>
      <c r="B114" s="22"/>
      <c r="C114" s="23" t="s">
        <v>264</v>
      </c>
      <c r="D114" s="24" t="s">
        <v>76</v>
      </c>
      <c r="E114" s="1">
        <v>2933</v>
      </c>
      <c r="F114" s="4">
        <v>5.6000000000000001E-2</v>
      </c>
      <c r="G114" s="39">
        <f t="shared" si="20"/>
        <v>164.24799999999999</v>
      </c>
      <c r="H114" s="40">
        <f t="shared" si="21"/>
        <v>0.32999999999999996</v>
      </c>
      <c r="I114" s="39">
        <f t="shared" si="22"/>
        <v>967.88999999999987</v>
      </c>
      <c r="J114" s="4">
        <v>0.03</v>
      </c>
      <c r="K114" s="4">
        <v>0.3</v>
      </c>
      <c r="L114" s="4"/>
      <c r="M114" s="4"/>
      <c r="N114" s="4"/>
      <c r="O114" s="4"/>
      <c r="P114" s="4"/>
      <c r="Q114" s="4"/>
      <c r="R114" s="7">
        <f t="shared" si="23"/>
        <v>5.8928571428571423</v>
      </c>
    </row>
    <row r="115" spans="1:18" x14ac:dyDescent="0.2">
      <c r="A115" s="43">
        <f>IF(ISBLANK(D115),"",COUNTA($D$7:D115))</f>
        <v>97</v>
      </c>
      <c r="B115" s="22"/>
      <c r="C115" s="23" t="s">
        <v>265</v>
      </c>
      <c r="D115" s="24" t="s">
        <v>76</v>
      </c>
      <c r="E115" s="1">
        <v>15520</v>
      </c>
      <c r="F115" s="4">
        <v>2.3E-2</v>
      </c>
      <c r="G115" s="39">
        <f t="shared" si="20"/>
        <v>356.96</v>
      </c>
      <c r="H115" s="40">
        <f t="shared" si="21"/>
        <v>0.04</v>
      </c>
      <c r="I115" s="39">
        <f t="shared" si="22"/>
        <v>620.80000000000007</v>
      </c>
      <c r="J115" s="4">
        <v>0.04</v>
      </c>
      <c r="K115" s="4"/>
      <c r="L115" s="4"/>
      <c r="M115" s="4"/>
      <c r="N115" s="4"/>
      <c r="O115" s="4"/>
      <c r="P115" s="4"/>
      <c r="Q115" s="4"/>
      <c r="R115" s="7">
        <f t="shared" si="23"/>
        <v>1.7391304347826089</v>
      </c>
    </row>
    <row r="116" spans="1:18" ht="22.5" x14ac:dyDescent="0.2">
      <c r="A116" s="43">
        <f>IF(ISBLANK(D116),"",COUNTA($D$7:D116))</f>
        <v>98</v>
      </c>
      <c r="B116" s="22"/>
      <c r="C116" s="23" t="s">
        <v>266</v>
      </c>
      <c r="D116" s="24" t="s">
        <v>76</v>
      </c>
      <c r="E116" s="1">
        <v>627000</v>
      </c>
      <c r="F116" s="4"/>
      <c r="G116" s="39">
        <f t="shared" si="20"/>
        <v>0</v>
      </c>
      <c r="H116" s="40">
        <f t="shared" si="21"/>
        <v>0.2</v>
      </c>
      <c r="I116" s="39">
        <f t="shared" si="22"/>
        <v>125400</v>
      </c>
      <c r="J116" s="4">
        <v>0.05</v>
      </c>
      <c r="K116" s="4">
        <v>0.15</v>
      </c>
      <c r="L116" s="4"/>
      <c r="M116" s="4"/>
      <c r="N116" s="4"/>
      <c r="O116" s="4"/>
      <c r="P116" s="4"/>
      <c r="Q116" s="4"/>
      <c r="R116" s="7" t="e">
        <f t="shared" si="23"/>
        <v>#DIV/0!</v>
      </c>
    </row>
    <row r="117" spans="1:18" ht="22.5" x14ac:dyDescent="0.2">
      <c r="A117" s="43">
        <f>IF(ISBLANK(D117),"",COUNTA($D$7:D117))</f>
        <v>99</v>
      </c>
      <c r="B117" s="22"/>
      <c r="C117" s="23" t="s">
        <v>80</v>
      </c>
      <c r="D117" s="24" t="s">
        <v>76</v>
      </c>
      <c r="E117" s="1"/>
      <c r="F117" s="4"/>
      <c r="G117" s="39">
        <f t="shared" si="20"/>
        <v>0</v>
      </c>
      <c r="H117" s="40">
        <f t="shared" si="21"/>
        <v>0</v>
      </c>
      <c r="I117" s="39">
        <f t="shared" si="22"/>
        <v>0</v>
      </c>
      <c r="J117" s="4"/>
      <c r="K117" s="4"/>
      <c r="L117" s="4"/>
      <c r="M117" s="4"/>
      <c r="N117" s="4"/>
      <c r="O117" s="4"/>
      <c r="P117" s="4"/>
      <c r="Q117" s="4"/>
      <c r="R117" s="7" t="e">
        <f t="shared" si="23"/>
        <v>#DIV/0!</v>
      </c>
    </row>
    <row r="118" spans="1:18" x14ac:dyDescent="0.2">
      <c r="A118" s="43">
        <f>IF(ISBLANK(D118),"",COUNTA($D$7:D118))</f>
        <v>100</v>
      </c>
      <c r="B118" s="22"/>
      <c r="C118" s="23" t="s">
        <v>31</v>
      </c>
      <c r="D118" s="24" t="s">
        <v>76</v>
      </c>
      <c r="E118" s="1">
        <v>205040</v>
      </c>
      <c r="F118" s="4"/>
      <c r="G118" s="39">
        <f t="shared" si="20"/>
        <v>0</v>
      </c>
      <c r="H118" s="40">
        <f t="shared" si="21"/>
        <v>5.0000000000000001E-3</v>
      </c>
      <c r="I118" s="39">
        <f t="shared" si="22"/>
        <v>1025.2</v>
      </c>
      <c r="J118" s="4">
        <v>5.0000000000000001E-3</v>
      </c>
      <c r="K118" s="4"/>
      <c r="L118" s="4"/>
      <c r="M118" s="4"/>
      <c r="N118" s="4"/>
      <c r="O118" s="4"/>
      <c r="P118" s="4"/>
      <c r="Q118" s="4"/>
      <c r="R118" s="7" t="e">
        <f t="shared" si="23"/>
        <v>#DIV/0!</v>
      </c>
    </row>
    <row r="119" spans="1:18" x14ac:dyDescent="0.2">
      <c r="A119" s="43">
        <f>IF(ISBLANK(D119),"",COUNTA($D$7:D119))</f>
        <v>101</v>
      </c>
      <c r="B119" s="22" t="s">
        <v>212</v>
      </c>
      <c r="C119" s="23" t="s">
        <v>81</v>
      </c>
      <c r="D119" s="24" t="s">
        <v>76</v>
      </c>
      <c r="E119" s="1">
        <v>6870</v>
      </c>
      <c r="F119" s="4">
        <v>9.4000000000000014E-2</v>
      </c>
      <c r="G119" s="39">
        <f t="shared" si="20"/>
        <v>645.78000000000009</v>
      </c>
      <c r="H119" s="40">
        <f t="shared" si="21"/>
        <v>0.28000000000000003</v>
      </c>
      <c r="I119" s="39">
        <f t="shared" si="22"/>
        <v>1923.6000000000001</v>
      </c>
      <c r="J119" s="4">
        <v>0.28000000000000003</v>
      </c>
      <c r="K119" s="4"/>
      <c r="L119" s="4"/>
      <c r="M119" s="4"/>
      <c r="N119" s="4"/>
      <c r="O119" s="4"/>
      <c r="P119" s="4"/>
      <c r="Q119" s="4"/>
      <c r="R119" s="7">
        <f t="shared" si="23"/>
        <v>2.978723404255319</v>
      </c>
    </row>
    <row r="120" spans="1:18" x14ac:dyDescent="0.2">
      <c r="A120" s="43">
        <f>IF(ISBLANK(D120),"",COUNTA($D$7:D120))</f>
        <v>102</v>
      </c>
      <c r="B120" s="22"/>
      <c r="C120" s="23" t="s">
        <v>82</v>
      </c>
      <c r="D120" s="24" t="s">
        <v>76</v>
      </c>
      <c r="E120" s="1">
        <v>25760</v>
      </c>
      <c r="F120" s="4">
        <v>2.4499999999999997E-2</v>
      </c>
      <c r="G120" s="39">
        <f t="shared" si="20"/>
        <v>631.11999999999989</v>
      </c>
      <c r="H120" s="40">
        <f t="shared" si="21"/>
        <v>0.32999999999999996</v>
      </c>
      <c r="I120" s="39">
        <f t="shared" si="22"/>
        <v>8500.7999999999993</v>
      </c>
      <c r="J120" s="4">
        <v>0.03</v>
      </c>
      <c r="K120" s="4">
        <v>0.3</v>
      </c>
      <c r="L120" s="4"/>
      <c r="M120" s="4"/>
      <c r="N120" s="4"/>
      <c r="O120" s="4"/>
      <c r="P120" s="4"/>
      <c r="Q120" s="4"/>
      <c r="R120" s="7">
        <f t="shared" si="23"/>
        <v>13.469387755102041</v>
      </c>
    </row>
    <row r="121" spans="1:18" ht="22.5" x14ac:dyDescent="0.2">
      <c r="A121" s="43">
        <f>IF(ISBLANK(D121),"",COUNTA($D$7:D121))</f>
        <v>103</v>
      </c>
      <c r="B121" s="22"/>
      <c r="C121" s="23" t="s">
        <v>216</v>
      </c>
      <c r="D121" s="24" t="s">
        <v>58</v>
      </c>
      <c r="E121" s="1">
        <v>6320</v>
      </c>
      <c r="F121" s="4"/>
      <c r="G121" s="39">
        <f t="shared" si="20"/>
        <v>0</v>
      </c>
      <c r="H121" s="40">
        <f t="shared" si="21"/>
        <v>5.0000000000000001E-3</v>
      </c>
      <c r="I121" s="39">
        <f t="shared" si="22"/>
        <v>31.6</v>
      </c>
      <c r="J121" s="4">
        <v>5.0000000000000001E-3</v>
      </c>
      <c r="K121" s="4"/>
      <c r="L121" s="4"/>
      <c r="M121" s="4"/>
      <c r="N121" s="4"/>
      <c r="O121" s="4"/>
      <c r="P121" s="4"/>
      <c r="Q121" s="4"/>
      <c r="R121" s="7" t="e">
        <f t="shared" si="23"/>
        <v>#DIV/0!</v>
      </c>
    </row>
    <row r="122" spans="1:18" x14ac:dyDescent="0.2">
      <c r="A122" s="43">
        <f>IF(ISBLANK(D122),"",COUNTA($D$7:D122))</f>
        <v>104</v>
      </c>
      <c r="B122" s="22"/>
      <c r="C122" s="23" t="s">
        <v>32</v>
      </c>
      <c r="D122" s="24" t="s">
        <v>76</v>
      </c>
      <c r="E122" s="1"/>
      <c r="F122" s="4"/>
      <c r="G122" s="39">
        <f t="shared" si="20"/>
        <v>0</v>
      </c>
      <c r="H122" s="40">
        <f t="shared" si="21"/>
        <v>0</v>
      </c>
      <c r="I122" s="39">
        <f t="shared" si="22"/>
        <v>0</v>
      </c>
      <c r="J122" s="4"/>
      <c r="K122" s="4"/>
      <c r="L122" s="4"/>
      <c r="M122" s="4"/>
      <c r="N122" s="4"/>
      <c r="O122" s="4"/>
      <c r="P122" s="4"/>
      <c r="Q122" s="4"/>
      <c r="R122" s="7" t="e">
        <f t="shared" si="23"/>
        <v>#DIV/0!</v>
      </c>
    </row>
    <row r="123" spans="1:18" x14ac:dyDescent="0.2">
      <c r="A123" s="11" t="str">
        <f>IF(ISBLANK(D123),"",COUNTA($D$7:D123))</f>
        <v/>
      </c>
      <c r="B123" s="22"/>
      <c r="C123" s="20" t="s">
        <v>68</v>
      </c>
      <c r="D123" s="26"/>
      <c r="E123" s="3"/>
      <c r="F123" s="6"/>
      <c r="G123" s="38">
        <f>SUM(G124:G125)</f>
        <v>3189.7000000000003</v>
      </c>
      <c r="H123" s="38"/>
      <c r="I123" s="38">
        <f>SUM(I124:I125)</f>
        <v>4805</v>
      </c>
      <c r="J123" s="6"/>
      <c r="K123" s="6"/>
      <c r="L123" s="6"/>
      <c r="M123" s="6"/>
      <c r="N123" s="6"/>
      <c r="O123" s="6"/>
      <c r="P123" s="6"/>
      <c r="Q123" s="6"/>
    </row>
    <row r="124" spans="1:18" ht="22.5" x14ac:dyDescent="0.2">
      <c r="A124" s="11">
        <f>IF(ISBLANK(D124),"",COUNTA($D$7:D124))</f>
        <v>105</v>
      </c>
      <c r="B124" s="22"/>
      <c r="C124" s="23" t="s">
        <v>33</v>
      </c>
      <c r="D124" s="24" t="s">
        <v>58</v>
      </c>
      <c r="E124" s="1">
        <v>154000</v>
      </c>
      <c r="F124" s="4"/>
      <c r="G124" s="39">
        <f>E124*F124</f>
        <v>0</v>
      </c>
      <c r="H124" s="40">
        <f>J124+K124+L124+M124+N124+O124+P124+Q124</f>
        <v>2.5000000000000001E-2</v>
      </c>
      <c r="I124" s="39">
        <f>H124*E124</f>
        <v>3850</v>
      </c>
      <c r="J124" s="4">
        <v>2.5000000000000001E-2</v>
      </c>
      <c r="K124" s="4"/>
      <c r="L124" s="4"/>
      <c r="M124" s="4"/>
      <c r="N124" s="4"/>
      <c r="O124" s="4"/>
      <c r="P124" s="4"/>
      <c r="Q124" s="4"/>
      <c r="R124" s="7" t="e">
        <f>H124/F124</f>
        <v>#DIV/0!</v>
      </c>
    </row>
    <row r="125" spans="1:18" x14ac:dyDescent="0.2">
      <c r="A125" s="11">
        <f>IF(ISBLANK(D125),"",COUNTA($D$7:D125))</f>
        <v>106</v>
      </c>
      <c r="B125" s="22" t="s">
        <v>212</v>
      </c>
      <c r="C125" s="27" t="s">
        <v>35</v>
      </c>
      <c r="D125" s="24" t="s">
        <v>58</v>
      </c>
      <c r="E125" s="1">
        <v>9550</v>
      </c>
      <c r="F125" s="4">
        <v>0.33400000000000002</v>
      </c>
      <c r="G125" s="39">
        <f>E125*F125</f>
        <v>3189.7000000000003</v>
      </c>
      <c r="H125" s="40">
        <f>J125+K125+L125+M125+N125+O125+P125+Q125</f>
        <v>0.1</v>
      </c>
      <c r="I125" s="39">
        <f>H125*E125</f>
        <v>955</v>
      </c>
      <c r="J125" s="4">
        <v>0.1</v>
      </c>
      <c r="K125" s="4"/>
      <c r="L125" s="4"/>
      <c r="M125" s="4"/>
      <c r="N125" s="4"/>
      <c r="O125" s="4"/>
      <c r="P125" s="4"/>
      <c r="Q125" s="4"/>
      <c r="R125" s="7">
        <f>H125/F125</f>
        <v>0.29940119760479039</v>
      </c>
    </row>
    <row r="126" spans="1:18" ht="22.5" x14ac:dyDescent="0.2">
      <c r="A126" s="11" t="str">
        <f>IF(ISBLANK(D126),"",COUNTA($D$7:D126))</f>
        <v/>
      </c>
      <c r="B126" s="22"/>
      <c r="C126" s="20" t="s">
        <v>69</v>
      </c>
      <c r="D126" s="26"/>
      <c r="E126" s="3"/>
      <c r="F126" s="6"/>
      <c r="G126" s="38">
        <f>SUM(G127:G147)</f>
        <v>50011.387966666669</v>
      </c>
      <c r="H126" s="38"/>
      <c r="I126" s="38">
        <f>SUM(I127:I147)</f>
        <v>276565.43849999999</v>
      </c>
      <c r="J126" s="6"/>
      <c r="K126" s="6"/>
      <c r="L126" s="6"/>
      <c r="M126" s="6"/>
      <c r="N126" s="6"/>
      <c r="O126" s="6"/>
      <c r="P126" s="6"/>
      <c r="Q126" s="6"/>
    </row>
    <row r="127" spans="1:18" ht="22.5" x14ac:dyDescent="0.2">
      <c r="A127" s="11">
        <f>IF(ISBLANK(D127),"",COUNTA($D$7:D127))</f>
        <v>107</v>
      </c>
      <c r="B127" s="22" t="s">
        <v>212</v>
      </c>
      <c r="C127" s="23" t="s">
        <v>36</v>
      </c>
      <c r="D127" s="24" t="s">
        <v>62</v>
      </c>
      <c r="E127" s="1">
        <v>23370</v>
      </c>
      <c r="F127" s="4">
        <v>4.6333333333333331E-2</v>
      </c>
      <c r="G127" s="39">
        <f t="shared" ref="G127:G147" si="24">E127*F127</f>
        <v>1082.81</v>
      </c>
      <c r="H127" s="40">
        <f t="shared" ref="H127:H147" si="25">J127+K127+L127+M127+N127+O127+P127+Q127</f>
        <v>0.16600000000000001</v>
      </c>
      <c r="I127" s="39">
        <f t="shared" ref="I127:I147" si="26">H127*E127</f>
        <v>3879.42</v>
      </c>
      <c r="J127" s="4">
        <v>0.16600000000000001</v>
      </c>
      <c r="K127" s="4"/>
      <c r="L127" s="4"/>
      <c r="M127" s="4"/>
      <c r="N127" s="4"/>
      <c r="O127" s="4"/>
      <c r="P127" s="4"/>
      <c r="Q127" s="4"/>
      <c r="R127" s="7">
        <f t="shared" ref="R127:R147" si="27">H127/F127</f>
        <v>3.5827338129496407</v>
      </c>
    </row>
    <row r="128" spans="1:18" ht="22.5" x14ac:dyDescent="0.2">
      <c r="A128" s="11">
        <f>IF(ISBLANK(D128),"",COUNTA($D$7:D128))</f>
        <v>108</v>
      </c>
      <c r="B128" s="22" t="s">
        <v>212</v>
      </c>
      <c r="C128" s="23" t="s">
        <v>186</v>
      </c>
      <c r="D128" s="24" t="s">
        <v>58</v>
      </c>
      <c r="E128" s="1"/>
      <c r="F128" s="4"/>
      <c r="G128" s="39">
        <f t="shared" si="24"/>
        <v>0</v>
      </c>
      <c r="H128" s="40">
        <f t="shared" si="25"/>
        <v>0</v>
      </c>
      <c r="I128" s="39">
        <f t="shared" si="26"/>
        <v>0</v>
      </c>
      <c r="J128" s="4"/>
      <c r="K128" s="4"/>
      <c r="L128" s="4"/>
      <c r="M128" s="4"/>
      <c r="N128" s="4"/>
      <c r="O128" s="4"/>
      <c r="P128" s="4"/>
      <c r="Q128" s="4"/>
      <c r="R128" s="7" t="e">
        <f t="shared" si="27"/>
        <v>#DIV/0!</v>
      </c>
    </row>
    <row r="129" spans="1:18" ht="22.5" x14ac:dyDescent="0.2">
      <c r="A129" s="11">
        <f>IF(ISBLANK(D129),"",COUNTA($D$7:D129))</f>
        <v>109</v>
      </c>
      <c r="B129" s="22"/>
      <c r="C129" s="23" t="s">
        <v>37</v>
      </c>
      <c r="D129" s="24" t="s">
        <v>62</v>
      </c>
      <c r="E129" s="1">
        <v>37250</v>
      </c>
      <c r="F129" s="4">
        <v>0.182</v>
      </c>
      <c r="G129" s="39">
        <f t="shared" si="24"/>
        <v>6779.5</v>
      </c>
      <c r="H129" s="40">
        <f t="shared" si="25"/>
        <v>0.25</v>
      </c>
      <c r="I129" s="39">
        <f t="shared" si="26"/>
        <v>9312.5</v>
      </c>
      <c r="J129" s="4">
        <v>0.15</v>
      </c>
      <c r="K129" s="4">
        <v>0.1</v>
      </c>
      <c r="L129" s="4"/>
      <c r="M129" s="4"/>
      <c r="N129" s="4"/>
      <c r="O129" s="4"/>
      <c r="P129" s="4"/>
      <c r="Q129" s="4"/>
      <c r="R129" s="7">
        <f t="shared" si="27"/>
        <v>1.3736263736263736</v>
      </c>
    </row>
    <row r="130" spans="1:18" ht="22.5" x14ac:dyDescent="0.2">
      <c r="A130" s="43">
        <f>IF(ISBLANK(D130),"",COUNTA($D$7:D130))</f>
        <v>110</v>
      </c>
      <c r="B130" s="22"/>
      <c r="C130" s="23" t="s">
        <v>83</v>
      </c>
      <c r="D130" s="24" t="s">
        <v>76</v>
      </c>
      <c r="E130" s="1">
        <v>16680</v>
      </c>
      <c r="F130" s="4">
        <v>0.14199999999999999</v>
      </c>
      <c r="G130" s="39">
        <f t="shared" si="24"/>
        <v>2368.56</v>
      </c>
      <c r="H130" s="40">
        <f t="shared" si="25"/>
        <v>0.25700000000000001</v>
      </c>
      <c r="I130" s="39">
        <f t="shared" si="26"/>
        <v>4286.76</v>
      </c>
      <c r="J130" s="4">
        <v>0.157</v>
      </c>
      <c r="K130" s="4">
        <v>0.1</v>
      </c>
      <c r="L130" s="4"/>
      <c r="M130" s="4"/>
      <c r="N130" s="4"/>
      <c r="O130" s="4"/>
      <c r="P130" s="4"/>
      <c r="Q130" s="4"/>
      <c r="R130" s="7">
        <f t="shared" si="27"/>
        <v>1.8098591549295777</v>
      </c>
    </row>
    <row r="131" spans="1:18" x14ac:dyDescent="0.2">
      <c r="A131" s="43">
        <f>IF(ISBLANK(D131),"",COUNTA($D$7:D131))</f>
        <v>111</v>
      </c>
      <c r="B131" s="22"/>
      <c r="C131" s="23" t="s">
        <v>84</v>
      </c>
      <c r="D131" s="24" t="s">
        <v>76</v>
      </c>
      <c r="E131" s="1">
        <v>80315</v>
      </c>
      <c r="F131" s="4">
        <v>9.0000000000000011E-3</v>
      </c>
      <c r="G131" s="39">
        <f t="shared" si="24"/>
        <v>722.83500000000004</v>
      </c>
      <c r="H131" s="40">
        <f t="shared" si="25"/>
        <v>0.25</v>
      </c>
      <c r="I131" s="39">
        <f t="shared" si="26"/>
        <v>20078.75</v>
      </c>
      <c r="J131" s="4">
        <v>0.02</v>
      </c>
      <c r="K131" s="4">
        <v>0.23</v>
      </c>
      <c r="L131" s="4"/>
      <c r="M131" s="4"/>
      <c r="N131" s="4"/>
      <c r="O131" s="4"/>
      <c r="P131" s="4"/>
      <c r="Q131" s="4"/>
      <c r="R131" s="7">
        <f t="shared" si="27"/>
        <v>27.777777777777775</v>
      </c>
    </row>
    <row r="132" spans="1:18" ht="22.5" x14ac:dyDescent="0.2">
      <c r="A132" s="11">
        <f>IF(ISBLANK(D132),"",COUNTA($D$7:D132))</f>
        <v>112</v>
      </c>
      <c r="B132" s="22" t="s">
        <v>212</v>
      </c>
      <c r="C132" s="23" t="s">
        <v>38</v>
      </c>
      <c r="D132" s="24" t="s">
        <v>62</v>
      </c>
      <c r="E132" s="1">
        <v>119620</v>
      </c>
      <c r="F132" s="4">
        <v>6.8333333333333343E-2</v>
      </c>
      <c r="G132" s="39">
        <f t="shared" si="24"/>
        <v>8174.0333333333347</v>
      </c>
      <c r="H132" s="40">
        <f t="shared" si="25"/>
        <v>0.35</v>
      </c>
      <c r="I132" s="39">
        <f t="shared" si="26"/>
        <v>41867</v>
      </c>
      <c r="J132" s="4">
        <v>0.35</v>
      </c>
      <c r="K132" s="4"/>
      <c r="L132" s="4"/>
      <c r="M132" s="4"/>
      <c r="N132" s="4"/>
      <c r="O132" s="4"/>
      <c r="P132" s="4"/>
      <c r="Q132" s="4"/>
      <c r="R132" s="7">
        <f t="shared" si="27"/>
        <v>5.1219512195121943</v>
      </c>
    </row>
    <row r="133" spans="1:18" x14ac:dyDescent="0.2">
      <c r="A133" s="43">
        <f>IF(ISBLANK(D133),"",COUNTA($D$7:D133))</f>
        <v>113</v>
      </c>
      <c r="B133" s="22"/>
      <c r="C133" s="30" t="s">
        <v>110</v>
      </c>
      <c r="D133" s="24" t="s">
        <v>76</v>
      </c>
      <c r="E133" s="1">
        <v>1504800</v>
      </c>
      <c r="F133" s="4"/>
      <c r="G133" s="39">
        <f t="shared" si="24"/>
        <v>0</v>
      </c>
      <c r="H133" s="40">
        <f t="shared" si="25"/>
        <v>0.03</v>
      </c>
      <c r="I133" s="39">
        <f t="shared" si="26"/>
        <v>45144</v>
      </c>
      <c r="J133" s="4">
        <v>0.02</v>
      </c>
      <c r="K133" s="4">
        <v>0.01</v>
      </c>
      <c r="L133" s="4"/>
      <c r="M133" s="4"/>
      <c r="N133" s="4"/>
      <c r="O133" s="4"/>
      <c r="P133" s="4"/>
      <c r="Q133" s="4"/>
      <c r="R133" s="7" t="e">
        <f t="shared" si="27"/>
        <v>#DIV/0!</v>
      </c>
    </row>
    <row r="134" spans="1:18" ht="22.5" x14ac:dyDescent="0.2">
      <c r="A134" s="11">
        <f>IF(ISBLANK(D134),"",COUNTA($D$7:D134))</f>
        <v>114</v>
      </c>
      <c r="B134" s="22"/>
      <c r="C134" s="23" t="s">
        <v>119</v>
      </c>
      <c r="D134" s="31" t="s">
        <v>63</v>
      </c>
      <c r="E134" s="1">
        <v>219810</v>
      </c>
      <c r="F134" s="4">
        <v>0.04</v>
      </c>
      <c r="G134" s="39">
        <f t="shared" si="24"/>
        <v>8792.4</v>
      </c>
      <c r="H134" s="40">
        <f t="shared" si="25"/>
        <v>0.19500000000000001</v>
      </c>
      <c r="I134" s="39">
        <f t="shared" si="26"/>
        <v>42862.950000000004</v>
      </c>
      <c r="J134" s="4">
        <v>4.4999999999999998E-2</v>
      </c>
      <c r="K134" s="4">
        <v>0.15</v>
      </c>
      <c r="L134" s="4"/>
      <c r="M134" s="4"/>
      <c r="N134" s="4"/>
      <c r="O134" s="4"/>
      <c r="P134" s="4"/>
      <c r="Q134" s="4"/>
      <c r="R134" s="7">
        <f t="shared" si="27"/>
        <v>4.875</v>
      </c>
    </row>
    <row r="135" spans="1:18" x14ac:dyDescent="0.2">
      <c r="A135" s="43">
        <f>IF(ISBLANK(D135),"",COUNTA($D$7:D135))</f>
        <v>115</v>
      </c>
      <c r="B135" s="22"/>
      <c r="C135" s="23" t="s">
        <v>217</v>
      </c>
      <c r="D135" s="24" t="s">
        <v>76</v>
      </c>
      <c r="E135" s="1"/>
      <c r="F135" s="4"/>
      <c r="G135" s="39">
        <f t="shared" si="24"/>
        <v>0</v>
      </c>
      <c r="H135" s="40">
        <f t="shared" si="25"/>
        <v>0</v>
      </c>
      <c r="I135" s="39">
        <f t="shared" si="26"/>
        <v>0</v>
      </c>
      <c r="J135" s="4"/>
      <c r="K135" s="4"/>
      <c r="L135" s="4"/>
      <c r="M135" s="4"/>
      <c r="N135" s="4"/>
      <c r="O135" s="4"/>
      <c r="P135" s="4"/>
      <c r="Q135" s="4"/>
      <c r="R135" s="7" t="e">
        <f t="shared" si="27"/>
        <v>#DIV/0!</v>
      </c>
    </row>
    <row r="136" spans="1:18" ht="22.5" x14ac:dyDescent="0.2">
      <c r="A136" s="43">
        <f>IF(ISBLANK(D136),"",COUNTA($D$7:D136))</f>
        <v>116</v>
      </c>
      <c r="B136" s="22"/>
      <c r="C136" s="23" t="s">
        <v>39</v>
      </c>
      <c r="D136" s="24" t="s">
        <v>76</v>
      </c>
      <c r="E136" s="1">
        <v>9420</v>
      </c>
      <c r="F136" s="4">
        <v>6.0000000000000001E-3</v>
      </c>
      <c r="G136" s="39">
        <f t="shared" si="24"/>
        <v>56.52</v>
      </c>
      <c r="H136" s="40">
        <f t="shared" si="25"/>
        <v>0</v>
      </c>
      <c r="I136" s="39">
        <f t="shared" si="26"/>
        <v>0</v>
      </c>
      <c r="J136" s="4"/>
      <c r="K136" s="4"/>
      <c r="L136" s="4"/>
      <c r="M136" s="4"/>
      <c r="N136" s="4"/>
      <c r="O136" s="4"/>
      <c r="P136" s="4"/>
      <c r="Q136" s="4"/>
      <c r="R136" s="7">
        <f t="shared" si="27"/>
        <v>0</v>
      </c>
    </row>
    <row r="137" spans="1:18" x14ac:dyDescent="0.2">
      <c r="A137" s="43">
        <f>IF(ISBLANK(D137),"",COUNTA($D$7:D137))</f>
        <v>117</v>
      </c>
      <c r="B137" s="22"/>
      <c r="C137" s="23" t="s">
        <v>40</v>
      </c>
      <c r="D137" s="24" t="s">
        <v>76</v>
      </c>
      <c r="E137" s="1">
        <v>126513.3</v>
      </c>
      <c r="F137" s="4">
        <v>1.0999999999999999E-2</v>
      </c>
      <c r="G137" s="39">
        <f t="shared" si="24"/>
        <v>1391.6462999999999</v>
      </c>
      <c r="H137" s="40">
        <f t="shared" si="25"/>
        <v>0.245</v>
      </c>
      <c r="I137" s="39">
        <f t="shared" si="26"/>
        <v>30995.7585</v>
      </c>
      <c r="J137" s="4">
        <v>4.4999999999999998E-2</v>
      </c>
      <c r="K137" s="4">
        <v>0.2</v>
      </c>
      <c r="L137" s="4"/>
      <c r="M137" s="4"/>
      <c r="N137" s="4"/>
      <c r="O137" s="4"/>
      <c r="P137" s="4"/>
      <c r="Q137" s="4"/>
      <c r="R137" s="7">
        <f t="shared" si="27"/>
        <v>22.272727272727273</v>
      </c>
    </row>
    <row r="138" spans="1:18" ht="22.5" x14ac:dyDescent="0.2">
      <c r="A138" s="11">
        <f>IF(ISBLANK(D138),"",COUNTA($D$7:D138))</f>
        <v>118</v>
      </c>
      <c r="B138" s="22"/>
      <c r="C138" s="23" t="s">
        <v>41</v>
      </c>
      <c r="D138" s="32" t="s">
        <v>54</v>
      </c>
      <c r="E138" s="1"/>
      <c r="F138" s="4"/>
      <c r="G138" s="39">
        <f t="shared" si="24"/>
        <v>0</v>
      </c>
      <c r="H138" s="40">
        <f t="shared" si="25"/>
        <v>0</v>
      </c>
      <c r="I138" s="39">
        <f t="shared" si="26"/>
        <v>0</v>
      </c>
      <c r="J138" s="4"/>
      <c r="K138" s="4"/>
      <c r="L138" s="4"/>
      <c r="M138" s="4"/>
      <c r="N138" s="4"/>
      <c r="O138" s="4"/>
      <c r="P138" s="4"/>
      <c r="Q138" s="4"/>
      <c r="R138" s="7" t="e">
        <f t="shared" si="27"/>
        <v>#DIV/0!</v>
      </c>
    </row>
    <row r="139" spans="1:18" ht="22.5" x14ac:dyDescent="0.2">
      <c r="A139" s="43">
        <f>IF(ISBLANK(D139),"",COUNTA($D$7:D139))</f>
        <v>119</v>
      </c>
      <c r="B139" s="22"/>
      <c r="C139" s="23" t="s">
        <v>42</v>
      </c>
      <c r="D139" s="24" t="s">
        <v>76</v>
      </c>
      <c r="E139" s="1">
        <v>78730</v>
      </c>
      <c r="F139" s="4">
        <v>3.0000000000000002E-2</v>
      </c>
      <c r="G139" s="39">
        <f t="shared" si="24"/>
        <v>2361.9</v>
      </c>
      <c r="H139" s="40">
        <f t="shared" si="25"/>
        <v>0.15000000000000002</v>
      </c>
      <c r="I139" s="39">
        <f t="shared" si="26"/>
        <v>11809.500000000002</v>
      </c>
      <c r="J139" s="4">
        <v>0.05</v>
      </c>
      <c r="K139" s="4">
        <v>0.1</v>
      </c>
      <c r="L139" s="4"/>
      <c r="M139" s="4"/>
      <c r="N139" s="4"/>
      <c r="O139" s="4"/>
      <c r="P139" s="4"/>
      <c r="Q139" s="4"/>
      <c r="R139" s="7">
        <f t="shared" si="27"/>
        <v>5</v>
      </c>
    </row>
    <row r="140" spans="1:18" ht="33.75" x14ac:dyDescent="0.2">
      <c r="A140" s="11">
        <f>IF(ISBLANK(D140),"",COUNTA($D$7:D140))</f>
        <v>120</v>
      </c>
      <c r="B140" s="22"/>
      <c r="C140" s="23" t="s">
        <v>43</v>
      </c>
      <c r="D140" s="24" t="s">
        <v>58</v>
      </c>
      <c r="E140" s="1">
        <v>7900</v>
      </c>
      <c r="F140" s="4">
        <v>0.26333333333333336</v>
      </c>
      <c r="G140" s="39">
        <f t="shared" si="24"/>
        <v>2080.3333333333335</v>
      </c>
      <c r="H140" s="40">
        <f t="shared" si="25"/>
        <v>0.7</v>
      </c>
      <c r="I140" s="39">
        <f t="shared" si="26"/>
        <v>5530</v>
      </c>
      <c r="J140" s="4">
        <v>0.7</v>
      </c>
      <c r="K140" s="4"/>
      <c r="L140" s="4"/>
      <c r="M140" s="4"/>
      <c r="N140" s="4"/>
      <c r="O140" s="4"/>
      <c r="P140" s="4"/>
      <c r="Q140" s="4"/>
      <c r="R140" s="7">
        <f t="shared" si="27"/>
        <v>2.6582278481012653</v>
      </c>
    </row>
    <row r="141" spans="1:18" ht="22.5" x14ac:dyDescent="0.2">
      <c r="A141" s="11">
        <f>IF(ISBLANK(D141),"",COUNTA($D$7:D141))</f>
        <v>121</v>
      </c>
      <c r="B141" s="22"/>
      <c r="C141" s="23" t="s">
        <v>85</v>
      </c>
      <c r="D141" s="24" t="s">
        <v>58</v>
      </c>
      <c r="E141" s="1">
        <v>476860</v>
      </c>
      <c r="F141" s="4"/>
      <c r="G141" s="39">
        <f t="shared" si="24"/>
        <v>0</v>
      </c>
      <c r="H141" s="40">
        <f t="shared" si="25"/>
        <v>0.05</v>
      </c>
      <c r="I141" s="39">
        <f t="shared" si="26"/>
        <v>23843</v>
      </c>
      <c r="J141" s="4">
        <v>0.05</v>
      </c>
      <c r="K141" s="4"/>
      <c r="L141" s="4"/>
      <c r="M141" s="4"/>
      <c r="N141" s="4"/>
      <c r="O141" s="4"/>
      <c r="P141" s="4"/>
      <c r="Q141" s="4"/>
      <c r="R141" s="7" t="e">
        <f t="shared" si="27"/>
        <v>#DIV/0!</v>
      </c>
    </row>
    <row r="142" spans="1:18" ht="22.5" x14ac:dyDescent="0.2">
      <c r="A142" s="43">
        <f>IF(ISBLANK(D142),"",COUNTA($D$7:D142))</f>
        <v>122</v>
      </c>
      <c r="B142" s="22"/>
      <c r="C142" s="23" t="s">
        <v>86</v>
      </c>
      <c r="D142" s="24" t="s">
        <v>76</v>
      </c>
      <c r="E142" s="1"/>
      <c r="F142" s="4"/>
      <c r="G142" s="39">
        <f t="shared" si="24"/>
        <v>0</v>
      </c>
      <c r="H142" s="40">
        <f t="shared" si="25"/>
        <v>0.05</v>
      </c>
      <c r="I142" s="39">
        <f t="shared" si="26"/>
        <v>0</v>
      </c>
      <c r="J142" s="4"/>
      <c r="K142" s="4">
        <v>0.05</v>
      </c>
      <c r="L142" s="4"/>
      <c r="M142" s="4"/>
      <c r="N142" s="4"/>
      <c r="O142" s="4"/>
      <c r="P142" s="4"/>
      <c r="Q142" s="4"/>
      <c r="R142" s="7" t="e">
        <f t="shared" si="27"/>
        <v>#DIV/0!</v>
      </c>
    </row>
    <row r="143" spans="1:18" ht="22.5" x14ac:dyDescent="0.2">
      <c r="A143" s="11">
        <f>IF(ISBLANK(D143),"",COUNTA($D$7:D143))</f>
        <v>123</v>
      </c>
      <c r="B143" s="22"/>
      <c r="C143" s="23" t="s">
        <v>44</v>
      </c>
      <c r="D143" s="24" t="s">
        <v>58</v>
      </c>
      <c r="E143" s="1">
        <v>169500</v>
      </c>
      <c r="F143" s="4"/>
      <c r="G143" s="39">
        <f t="shared" si="24"/>
        <v>0</v>
      </c>
      <c r="H143" s="40">
        <f t="shared" si="25"/>
        <v>0.05</v>
      </c>
      <c r="I143" s="39">
        <f t="shared" si="26"/>
        <v>8475</v>
      </c>
      <c r="J143" s="4">
        <v>0.05</v>
      </c>
      <c r="K143" s="4"/>
      <c r="L143" s="4"/>
      <c r="M143" s="4"/>
      <c r="N143" s="4"/>
      <c r="O143" s="4"/>
      <c r="P143" s="4"/>
      <c r="Q143" s="4"/>
      <c r="R143" s="7" t="e">
        <f t="shared" si="27"/>
        <v>#DIV/0!</v>
      </c>
    </row>
    <row r="144" spans="1:18" ht="22.5" x14ac:dyDescent="0.2">
      <c r="A144" s="11">
        <f>IF(ISBLANK(D144),"",COUNTA($D$7:D144))</f>
        <v>124</v>
      </c>
      <c r="B144" s="22"/>
      <c r="C144" s="23" t="s">
        <v>218</v>
      </c>
      <c r="D144" s="24" t="s">
        <v>54</v>
      </c>
      <c r="E144" s="1">
        <v>288360</v>
      </c>
      <c r="F144" s="4"/>
      <c r="G144" s="39">
        <f t="shared" si="24"/>
        <v>0</v>
      </c>
      <c r="H144" s="40">
        <f t="shared" si="25"/>
        <v>0.02</v>
      </c>
      <c r="I144" s="39">
        <f t="shared" si="26"/>
        <v>5767.2</v>
      </c>
      <c r="J144" s="4">
        <v>0.02</v>
      </c>
      <c r="K144" s="4"/>
      <c r="L144" s="4"/>
      <c r="M144" s="4"/>
      <c r="N144" s="4"/>
      <c r="O144" s="4"/>
      <c r="P144" s="4"/>
      <c r="Q144" s="4"/>
      <c r="R144" s="7" t="e">
        <f t="shared" si="27"/>
        <v>#DIV/0!</v>
      </c>
    </row>
    <row r="145" spans="1:18" ht="22.5" x14ac:dyDescent="0.2">
      <c r="A145" s="11">
        <f>IF(ISBLANK(D145),"",COUNTA($D$7:D145))</f>
        <v>125</v>
      </c>
      <c r="B145" s="22"/>
      <c r="C145" s="27" t="s">
        <v>120</v>
      </c>
      <c r="D145" s="24" t="s">
        <v>54</v>
      </c>
      <c r="E145" s="1">
        <v>194200</v>
      </c>
      <c r="F145" s="4">
        <v>7.9000000000000001E-2</v>
      </c>
      <c r="G145" s="39">
        <f t="shared" si="24"/>
        <v>15341.8</v>
      </c>
      <c r="H145" s="40">
        <f t="shared" si="25"/>
        <v>0.1</v>
      </c>
      <c r="I145" s="39">
        <f t="shared" si="26"/>
        <v>19420</v>
      </c>
      <c r="J145" s="4">
        <v>0.1</v>
      </c>
      <c r="K145" s="4"/>
      <c r="L145" s="4"/>
      <c r="M145" s="4"/>
      <c r="N145" s="4"/>
      <c r="O145" s="4"/>
      <c r="P145" s="4"/>
      <c r="Q145" s="4"/>
      <c r="R145" s="7">
        <f t="shared" si="27"/>
        <v>1.2658227848101267</v>
      </c>
    </row>
    <row r="146" spans="1:18" x14ac:dyDescent="0.2">
      <c r="A146" s="43">
        <f>IF(ISBLANK(D146),"",COUNTA($D$7:D146))</f>
        <v>126</v>
      </c>
      <c r="B146" s="22"/>
      <c r="C146" s="23" t="s">
        <v>87</v>
      </c>
      <c r="D146" s="24" t="s">
        <v>76</v>
      </c>
      <c r="E146" s="1">
        <v>61180</v>
      </c>
      <c r="F146" s="4">
        <v>1.5E-3</v>
      </c>
      <c r="G146" s="39">
        <f t="shared" si="24"/>
        <v>91.77</v>
      </c>
      <c r="H146" s="40">
        <f t="shared" si="25"/>
        <v>0.02</v>
      </c>
      <c r="I146" s="39">
        <f t="shared" si="26"/>
        <v>1223.6000000000001</v>
      </c>
      <c r="J146" s="4">
        <v>0.02</v>
      </c>
      <c r="K146" s="4"/>
      <c r="L146" s="4"/>
      <c r="M146" s="4"/>
      <c r="N146" s="4"/>
      <c r="O146" s="4"/>
      <c r="P146" s="4"/>
      <c r="Q146" s="4"/>
      <c r="R146" s="7">
        <f t="shared" si="27"/>
        <v>13.333333333333334</v>
      </c>
    </row>
    <row r="147" spans="1:18" ht="22.5" x14ac:dyDescent="0.2">
      <c r="A147" s="11">
        <f>IF(ISBLANK(D147),"",COUNTA($D$7:D147))</f>
        <v>127</v>
      </c>
      <c r="B147" s="22" t="s">
        <v>212</v>
      </c>
      <c r="C147" s="23" t="s">
        <v>121</v>
      </c>
      <c r="D147" s="24" t="s">
        <v>58</v>
      </c>
      <c r="E147" s="1">
        <v>4140</v>
      </c>
      <c r="F147" s="4">
        <v>0.18533333333333335</v>
      </c>
      <c r="G147" s="39">
        <f t="shared" si="24"/>
        <v>767.28000000000009</v>
      </c>
      <c r="H147" s="40">
        <f t="shared" si="25"/>
        <v>0.5</v>
      </c>
      <c r="I147" s="39">
        <f t="shared" si="26"/>
        <v>2070</v>
      </c>
      <c r="J147" s="4">
        <v>0.5</v>
      </c>
      <c r="K147" s="4"/>
      <c r="L147" s="4"/>
      <c r="M147" s="4"/>
      <c r="N147" s="4"/>
      <c r="O147" s="4"/>
      <c r="P147" s="4"/>
      <c r="Q147" s="4"/>
      <c r="R147" s="7">
        <f t="shared" si="27"/>
        <v>2.6978417266187047</v>
      </c>
    </row>
    <row r="148" spans="1:18" ht="22.5" x14ac:dyDescent="0.2">
      <c r="A148" s="11" t="str">
        <f>IF(ISBLANK(D148),"",COUNTA($D$7:D148))</f>
        <v/>
      </c>
      <c r="B148" s="22"/>
      <c r="C148" s="20" t="s">
        <v>70</v>
      </c>
      <c r="D148" s="21"/>
      <c r="E148" s="3"/>
      <c r="F148" s="6"/>
      <c r="G148" s="38">
        <f>SUM(G149:G153)</f>
        <v>10.28</v>
      </c>
      <c r="H148" s="38"/>
      <c r="I148" s="38">
        <f>SUM(I149:I153)</f>
        <v>44865.7</v>
      </c>
      <c r="J148" s="6"/>
      <c r="K148" s="6"/>
      <c r="L148" s="6"/>
      <c r="M148" s="6"/>
      <c r="N148" s="6"/>
      <c r="O148" s="6"/>
      <c r="P148" s="6"/>
      <c r="Q148" s="6"/>
    </row>
    <row r="149" spans="1:18" x14ac:dyDescent="0.2">
      <c r="A149" s="43">
        <f>IF(ISBLANK(D149),"",COUNTA($D$7:D149))</f>
        <v>128</v>
      </c>
      <c r="B149" s="22"/>
      <c r="C149" s="23" t="s">
        <v>88</v>
      </c>
      <c r="D149" s="24" t="s">
        <v>76</v>
      </c>
      <c r="E149" s="1">
        <v>12010</v>
      </c>
      <c r="F149" s="4"/>
      <c r="G149" s="39">
        <f>E149*F149</f>
        <v>0</v>
      </c>
      <c r="H149" s="40">
        <f>J149+K149+L149+M149+N149+O149+P149+Q149</f>
        <v>0.11</v>
      </c>
      <c r="I149" s="39">
        <f>H149*E149</f>
        <v>1321.1</v>
      </c>
      <c r="J149" s="4">
        <v>0.01</v>
      </c>
      <c r="K149" s="4">
        <v>0.1</v>
      </c>
      <c r="L149" s="4"/>
      <c r="M149" s="4"/>
      <c r="N149" s="4"/>
      <c r="O149" s="4"/>
      <c r="P149" s="4"/>
      <c r="Q149" s="4"/>
      <c r="R149" s="7" t="e">
        <f>H149/F149</f>
        <v>#DIV/0!</v>
      </c>
    </row>
    <row r="150" spans="1:18" x14ac:dyDescent="0.2">
      <c r="A150" s="43">
        <f>IF(ISBLANK(D150),"",COUNTA($D$7:D150))</f>
        <v>129</v>
      </c>
      <c r="B150" s="22"/>
      <c r="C150" s="23" t="s">
        <v>89</v>
      </c>
      <c r="D150" s="24" t="s">
        <v>76</v>
      </c>
      <c r="E150" s="1">
        <v>53900</v>
      </c>
      <c r="F150" s="4"/>
      <c r="G150" s="39">
        <f>E150*F150</f>
        <v>0</v>
      </c>
      <c r="H150" s="40">
        <f>J150+K150+L150+M150+N150+O150+P150+Q150</f>
        <v>0.01</v>
      </c>
      <c r="I150" s="39">
        <f>H150*E150</f>
        <v>539</v>
      </c>
      <c r="J150" s="4">
        <v>0.01</v>
      </c>
      <c r="K150" s="4"/>
      <c r="L150" s="4"/>
      <c r="M150" s="4"/>
      <c r="N150" s="4"/>
      <c r="O150" s="4"/>
      <c r="P150" s="4"/>
      <c r="Q150" s="4"/>
      <c r="R150" s="7" t="e">
        <f>H150/F150</f>
        <v>#DIV/0!</v>
      </c>
    </row>
    <row r="151" spans="1:18" x14ac:dyDescent="0.2">
      <c r="A151" s="11">
        <f>IF(ISBLANK(D151),"",COUNTA($D$7:D151))</f>
        <v>130</v>
      </c>
      <c r="B151" s="22"/>
      <c r="C151" s="23" t="s">
        <v>122</v>
      </c>
      <c r="D151" s="24" t="s">
        <v>58</v>
      </c>
      <c r="E151" s="1">
        <v>316000</v>
      </c>
      <c r="F151" s="4"/>
      <c r="G151" s="39">
        <f>E151*F151</f>
        <v>0</v>
      </c>
      <c r="H151" s="40">
        <f>J151+K151+L151+M151+N151+O151+P151+Q151</f>
        <v>0.05</v>
      </c>
      <c r="I151" s="39">
        <f>H151*E151</f>
        <v>15800</v>
      </c>
      <c r="J151" s="4">
        <v>0.05</v>
      </c>
      <c r="K151" s="4"/>
      <c r="L151" s="4"/>
      <c r="M151" s="4"/>
      <c r="N151" s="4"/>
      <c r="O151" s="4"/>
      <c r="P151" s="4"/>
      <c r="Q151" s="4"/>
      <c r="R151" s="7" t="e">
        <f>H151/F151</f>
        <v>#DIV/0!</v>
      </c>
    </row>
    <row r="152" spans="1:18" x14ac:dyDescent="0.2">
      <c r="A152" s="11">
        <f>IF(ISBLANK(D152),"",COUNTA($D$7:D152))</f>
        <v>131</v>
      </c>
      <c r="B152" s="22" t="s">
        <v>212</v>
      </c>
      <c r="C152" s="23" t="s">
        <v>187</v>
      </c>
      <c r="D152" s="24" t="s">
        <v>58</v>
      </c>
      <c r="E152" s="1">
        <v>2570</v>
      </c>
      <c r="F152" s="4">
        <v>4.0000000000000001E-3</v>
      </c>
      <c r="G152" s="39">
        <f>E152*F152</f>
        <v>10.28</v>
      </c>
      <c r="H152" s="40">
        <f>J152+K152+L152+M152+N152+O152+P152+Q152</f>
        <v>0.08</v>
      </c>
      <c r="I152" s="39">
        <f>H152*E152</f>
        <v>205.6</v>
      </c>
      <c r="J152" s="4">
        <v>0.03</v>
      </c>
      <c r="K152" s="4">
        <v>0.05</v>
      </c>
      <c r="L152" s="4"/>
      <c r="M152" s="4"/>
      <c r="N152" s="4"/>
      <c r="O152" s="4"/>
      <c r="P152" s="4"/>
      <c r="Q152" s="4"/>
      <c r="R152" s="7">
        <f>H152/F152</f>
        <v>20</v>
      </c>
    </row>
    <row r="153" spans="1:18" ht="22.5" x14ac:dyDescent="0.2">
      <c r="A153" s="11">
        <f>IF(ISBLANK(D153),"",COUNTA($D$7:D153))</f>
        <v>132</v>
      </c>
      <c r="B153" s="22"/>
      <c r="C153" s="23" t="s">
        <v>123</v>
      </c>
      <c r="D153" s="24" t="s">
        <v>62</v>
      </c>
      <c r="E153" s="1">
        <v>900000</v>
      </c>
      <c r="F153" s="4"/>
      <c r="G153" s="39">
        <f>E153*F153</f>
        <v>0</v>
      </c>
      <c r="H153" s="40">
        <f>J153+K153+L153+M153+N153+O153+P153+Q153</f>
        <v>0.03</v>
      </c>
      <c r="I153" s="39">
        <f>H153*E153</f>
        <v>27000</v>
      </c>
      <c r="J153" s="4">
        <v>0.03</v>
      </c>
      <c r="K153" s="4"/>
      <c r="L153" s="4"/>
      <c r="M153" s="4"/>
      <c r="N153" s="4"/>
      <c r="O153" s="4"/>
      <c r="P153" s="4"/>
      <c r="Q153" s="4"/>
      <c r="R153" s="7" t="e">
        <f>H153/F153</f>
        <v>#DIV/0!</v>
      </c>
    </row>
    <row r="154" spans="1:18" x14ac:dyDescent="0.2">
      <c r="A154" s="11" t="str">
        <f>IF(ISBLANK(D154),"",COUNTA($D$7:D154))</f>
        <v/>
      </c>
      <c r="B154" s="22"/>
      <c r="C154" s="20" t="s">
        <v>71</v>
      </c>
      <c r="D154" s="21"/>
      <c r="E154" s="3"/>
      <c r="F154" s="6"/>
      <c r="G154" s="38">
        <f>SUM(G155:G163)</f>
        <v>9868.2833333333328</v>
      </c>
      <c r="H154" s="38"/>
      <c r="I154" s="38">
        <f>SUM(I155:I163)</f>
        <v>97240.65</v>
      </c>
      <c r="J154" s="6"/>
      <c r="K154" s="6"/>
      <c r="L154" s="6"/>
      <c r="M154" s="6"/>
      <c r="N154" s="6"/>
      <c r="O154" s="6"/>
      <c r="P154" s="6"/>
      <c r="Q154" s="6"/>
    </row>
    <row r="155" spans="1:18" x14ac:dyDescent="0.2">
      <c r="A155" s="43">
        <f>IF(ISBLANK(D155),"",COUNTA($D$7:D155))</f>
        <v>133</v>
      </c>
      <c r="B155" s="22"/>
      <c r="C155" s="23" t="s">
        <v>90</v>
      </c>
      <c r="D155" s="24" t="s">
        <v>76</v>
      </c>
      <c r="E155" s="1"/>
      <c r="F155" s="4"/>
      <c r="G155" s="39">
        <f t="shared" ref="G155:G163" si="28">E155*F155</f>
        <v>0</v>
      </c>
      <c r="H155" s="40">
        <f t="shared" ref="H155:H163" si="29">J155+K155+L155+M155+N155+O155+P155+Q155</f>
        <v>0</v>
      </c>
      <c r="I155" s="39">
        <f t="shared" ref="I155:I163" si="30">H155*E155</f>
        <v>0</v>
      </c>
      <c r="J155" s="4"/>
      <c r="K155" s="4"/>
      <c r="L155" s="4"/>
      <c r="M155" s="4"/>
      <c r="N155" s="4"/>
      <c r="O155" s="4"/>
      <c r="P155" s="4"/>
      <c r="Q155" s="4"/>
      <c r="R155" s="7" t="e">
        <f t="shared" ref="R155:R163" si="31">H155/F155</f>
        <v>#DIV/0!</v>
      </c>
    </row>
    <row r="156" spans="1:18" ht="22.5" x14ac:dyDescent="0.2">
      <c r="A156" s="11">
        <f>IF(ISBLANK(D156),"",COUNTA($D$7:D156))</f>
        <v>134</v>
      </c>
      <c r="B156" s="22" t="s">
        <v>212</v>
      </c>
      <c r="C156" s="23" t="s">
        <v>124</v>
      </c>
      <c r="D156" s="24" t="s">
        <v>58</v>
      </c>
      <c r="E156" s="1">
        <v>9880</v>
      </c>
      <c r="F156" s="4">
        <v>0.26400000000000001</v>
      </c>
      <c r="G156" s="39">
        <f t="shared" si="28"/>
        <v>2608.3200000000002</v>
      </c>
      <c r="H156" s="40">
        <f t="shared" si="29"/>
        <v>0.6</v>
      </c>
      <c r="I156" s="39">
        <f t="shared" si="30"/>
        <v>5928</v>
      </c>
      <c r="J156" s="4">
        <v>0.5</v>
      </c>
      <c r="K156" s="4">
        <v>0.1</v>
      </c>
      <c r="L156" s="4"/>
      <c r="M156" s="4"/>
      <c r="N156" s="4"/>
      <c r="O156" s="4"/>
      <c r="P156" s="4"/>
      <c r="Q156" s="4"/>
      <c r="R156" s="7">
        <f t="shared" si="31"/>
        <v>2.2727272727272725</v>
      </c>
    </row>
    <row r="157" spans="1:18" ht="45" x14ac:dyDescent="0.2">
      <c r="A157" s="11">
        <f>IF(ISBLANK(D157),"",COUNTA($D$7:D157))</f>
        <v>135</v>
      </c>
      <c r="B157" s="22"/>
      <c r="C157" s="23" t="s">
        <v>125</v>
      </c>
      <c r="D157" s="24" t="s">
        <v>62</v>
      </c>
      <c r="E157" s="1">
        <v>33650</v>
      </c>
      <c r="F157" s="4"/>
      <c r="G157" s="39">
        <f t="shared" si="28"/>
        <v>0</v>
      </c>
      <c r="H157" s="40">
        <f t="shared" si="29"/>
        <v>5.5E-2</v>
      </c>
      <c r="I157" s="39">
        <f t="shared" si="30"/>
        <v>1850.75</v>
      </c>
      <c r="J157" s="4">
        <v>5.5E-2</v>
      </c>
      <c r="K157" s="4"/>
      <c r="L157" s="4"/>
      <c r="M157" s="4"/>
      <c r="N157" s="4"/>
      <c r="O157" s="4"/>
      <c r="P157" s="4"/>
      <c r="Q157" s="4"/>
      <c r="R157" s="7" t="e">
        <f t="shared" si="31"/>
        <v>#DIV/0!</v>
      </c>
    </row>
    <row r="158" spans="1:18" x14ac:dyDescent="0.2">
      <c r="A158" s="43">
        <f>IF(ISBLANK(D158),"",COUNTA($D$7:D158))</f>
        <v>136</v>
      </c>
      <c r="B158" s="22" t="s">
        <v>212</v>
      </c>
      <c r="C158" s="23" t="s">
        <v>91</v>
      </c>
      <c r="D158" s="24" t="s">
        <v>76</v>
      </c>
      <c r="E158" s="1">
        <v>19970</v>
      </c>
      <c r="F158" s="4">
        <v>6.0999999999999999E-2</v>
      </c>
      <c r="G158" s="39">
        <f t="shared" si="28"/>
        <v>1218.17</v>
      </c>
      <c r="H158" s="40">
        <f t="shared" si="29"/>
        <v>0.15</v>
      </c>
      <c r="I158" s="39">
        <f t="shared" si="30"/>
        <v>2995.5</v>
      </c>
      <c r="J158" s="4">
        <v>0.15</v>
      </c>
      <c r="K158" s="4"/>
      <c r="L158" s="4"/>
      <c r="M158" s="4"/>
      <c r="N158" s="4"/>
      <c r="O158" s="4"/>
      <c r="P158" s="4"/>
      <c r="Q158" s="4"/>
      <c r="R158" s="7">
        <f t="shared" si="31"/>
        <v>2.459016393442623</v>
      </c>
    </row>
    <row r="159" spans="1:18" x14ac:dyDescent="0.2">
      <c r="A159" s="43">
        <f>IF(ISBLANK(D159),"",COUNTA($D$7:D159))</f>
        <v>137</v>
      </c>
      <c r="B159" s="22"/>
      <c r="C159" s="23" t="s">
        <v>92</v>
      </c>
      <c r="D159" s="24" t="s">
        <v>76</v>
      </c>
      <c r="E159" s="1">
        <v>81510</v>
      </c>
      <c r="F159" s="4">
        <v>5.0000000000000001E-3</v>
      </c>
      <c r="G159" s="39">
        <f t="shared" si="28"/>
        <v>407.55</v>
      </c>
      <c r="H159" s="40">
        <f t="shared" si="29"/>
        <v>0.03</v>
      </c>
      <c r="I159" s="39">
        <f t="shared" si="30"/>
        <v>2445.2999999999997</v>
      </c>
      <c r="J159" s="4">
        <v>0.03</v>
      </c>
      <c r="K159" s="4"/>
      <c r="L159" s="4"/>
      <c r="M159" s="4"/>
      <c r="N159" s="4"/>
      <c r="O159" s="4"/>
      <c r="P159" s="4"/>
      <c r="Q159" s="4"/>
      <c r="R159" s="7">
        <f t="shared" si="31"/>
        <v>6</v>
      </c>
    </row>
    <row r="160" spans="1:18" x14ac:dyDescent="0.2">
      <c r="A160" s="11">
        <f>IF(ISBLANK(D160),"",COUNTA($D$7:D160))</f>
        <v>138</v>
      </c>
      <c r="B160" s="22"/>
      <c r="C160" s="23" t="s">
        <v>126</v>
      </c>
      <c r="D160" s="24" t="s">
        <v>58</v>
      </c>
      <c r="E160" s="1">
        <v>3380</v>
      </c>
      <c r="F160" s="4">
        <v>0.40099999999999997</v>
      </c>
      <c r="G160" s="39">
        <f t="shared" si="28"/>
        <v>1355.3799999999999</v>
      </c>
      <c r="H160" s="40">
        <f t="shared" si="29"/>
        <v>2.6</v>
      </c>
      <c r="I160" s="39">
        <f t="shared" si="30"/>
        <v>8788</v>
      </c>
      <c r="J160" s="4">
        <v>2.5</v>
      </c>
      <c r="K160" s="4">
        <v>0.1</v>
      </c>
      <c r="L160" s="4"/>
      <c r="M160" s="4"/>
      <c r="N160" s="4"/>
      <c r="O160" s="4"/>
      <c r="P160" s="4"/>
      <c r="Q160" s="4"/>
      <c r="R160" s="7">
        <f t="shared" si="31"/>
        <v>6.4837905236907742</v>
      </c>
    </row>
    <row r="161" spans="1:18" x14ac:dyDescent="0.2">
      <c r="A161" s="11">
        <f>IF(ISBLANK(D161),"",COUNTA($D$7:D161))</f>
        <v>139</v>
      </c>
      <c r="B161" s="22" t="s">
        <v>212</v>
      </c>
      <c r="C161" s="23" t="s">
        <v>127</v>
      </c>
      <c r="D161" s="24" t="s">
        <v>58</v>
      </c>
      <c r="E161" s="1">
        <v>4070</v>
      </c>
      <c r="F161" s="4">
        <v>0.32166666666666666</v>
      </c>
      <c r="G161" s="39">
        <f t="shared" si="28"/>
        <v>1309.1833333333334</v>
      </c>
      <c r="H161" s="40">
        <f t="shared" si="29"/>
        <v>1.71</v>
      </c>
      <c r="I161" s="39">
        <f t="shared" si="30"/>
        <v>6959.7</v>
      </c>
      <c r="J161" s="4">
        <v>1.56</v>
      </c>
      <c r="K161" s="4">
        <v>0.15</v>
      </c>
      <c r="L161" s="4"/>
      <c r="M161" s="4"/>
      <c r="N161" s="4"/>
      <c r="O161" s="4"/>
      <c r="P161" s="4"/>
      <c r="Q161" s="4"/>
      <c r="R161" s="7">
        <f t="shared" si="31"/>
        <v>5.3160621761658033</v>
      </c>
    </row>
    <row r="162" spans="1:18" ht="22.5" x14ac:dyDescent="0.2">
      <c r="A162" s="43">
        <f>IF(ISBLANK(D162),"",COUNTA($D$7:D162))</f>
        <v>140</v>
      </c>
      <c r="B162" s="22"/>
      <c r="C162" s="23" t="s">
        <v>128</v>
      </c>
      <c r="D162" s="24" t="s">
        <v>76</v>
      </c>
      <c r="E162" s="1">
        <v>79000</v>
      </c>
      <c r="F162" s="4"/>
      <c r="G162" s="39">
        <f t="shared" si="28"/>
        <v>0</v>
      </c>
      <c r="H162" s="40">
        <f t="shared" si="29"/>
        <v>5.0000000000000001E-3</v>
      </c>
      <c r="I162" s="39">
        <f t="shared" si="30"/>
        <v>395</v>
      </c>
      <c r="J162" s="4">
        <v>5.0000000000000001E-3</v>
      </c>
      <c r="K162" s="4"/>
      <c r="L162" s="4"/>
      <c r="M162" s="4"/>
      <c r="N162" s="4"/>
      <c r="O162" s="4"/>
      <c r="P162" s="4"/>
      <c r="Q162" s="4"/>
      <c r="R162" s="7" t="e">
        <f t="shared" si="31"/>
        <v>#DIV/0!</v>
      </c>
    </row>
    <row r="163" spans="1:18" ht="22.5" x14ac:dyDescent="0.2">
      <c r="A163" s="43">
        <f>IF(ISBLANK(D163),"",COUNTA($D$7:D163))</f>
        <v>141</v>
      </c>
      <c r="B163" s="22"/>
      <c r="C163" s="23" t="s">
        <v>93</v>
      </c>
      <c r="D163" s="24" t="s">
        <v>76</v>
      </c>
      <c r="E163" s="1">
        <v>212120</v>
      </c>
      <c r="F163" s="4">
        <v>1.3999999999999999E-2</v>
      </c>
      <c r="G163" s="39">
        <f t="shared" si="28"/>
        <v>2969.68</v>
      </c>
      <c r="H163" s="40">
        <f t="shared" si="29"/>
        <v>0.32</v>
      </c>
      <c r="I163" s="39">
        <f t="shared" si="30"/>
        <v>67878.399999999994</v>
      </c>
      <c r="J163" s="4">
        <v>0.02</v>
      </c>
      <c r="K163" s="4">
        <v>0.3</v>
      </c>
      <c r="L163" s="4"/>
      <c r="M163" s="4"/>
      <c r="N163" s="4"/>
      <c r="O163" s="4"/>
      <c r="P163" s="4"/>
      <c r="Q163" s="4"/>
      <c r="R163" s="7">
        <f t="shared" si="31"/>
        <v>22.857142857142861</v>
      </c>
    </row>
    <row r="164" spans="1:18" ht="22.5" x14ac:dyDescent="0.2">
      <c r="A164" s="11" t="str">
        <f>IF(ISBLANK(D164),"",COUNTA($D$7:D164))</f>
        <v/>
      </c>
      <c r="B164" s="22"/>
      <c r="C164" s="20" t="s">
        <v>72</v>
      </c>
      <c r="D164" s="21"/>
      <c r="E164" s="3"/>
      <c r="F164" s="6"/>
      <c r="G164" s="38">
        <f>SUM(G165:G178)</f>
        <v>23682.973333333335</v>
      </c>
      <c r="H164" s="38"/>
      <c r="I164" s="38">
        <f>SUM(I165:I178)</f>
        <v>178047.08000000002</v>
      </c>
      <c r="J164" s="6"/>
      <c r="K164" s="6"/>
      <c r="L164" s="6"/>
      <c r="M164" s="6"/>
      <c r="N164" s="6"/>
      <c r="O164" s="6"/>
      <c r="P164" s="6"/>
      <c r="Q164" s="6"/>
    </row>
    <row r="165" spans="1:18" ht="22.5" x14ac:dyDescent="0.2">
      <c r="A165" s="11">
        <f>IF(ISBLANK(D165),"",COUNTA($D$7:D165))</f>
        <v>142</v>
      </c>
      <c r="B165" s="22"/>
      <c r="C165" s="23" t="s">
        <v>129</v>
      </c>
      <c r="D165" s="24" t="s">
        <v>58</v>
      </c>
      <c r="E165" s="1"/>
      <c r="F165" s="4"/>
      <c r="G165" s="39">
        <f t="shared" ref="G165:G178" si="32">E165*F165</f>
        <v>0</v>
      </c>
      <c r="H165" s="40">
        <f t="shared" ref="H165:H178" si="33">J165+K165+L165+M165+N165+O165+P165+Q165</f>
        <v>0</v>
      </c>
      <c r="I165" s="39">
        <f t="shared" ref="I165:I178" si="34">H165*E165</f>
        <v>0</v>
      </c>
      <c r="J165" s="4"/>
      <c r="K165" s="4"/>
      <c r="L165" s="4"/>
      <c r="M165" s="4"/>
      <c r="N165" s="4"/>
      <c r="O165" s="4"/>
      <c r="P165" s="4"/>
      <c r="Q165" s="4"/>
      <c r="R165" s="7" t="e">
        <f t="shared" ref="R165:R178" si="35">H165/F165</f>
        <v>#DIV/0!</v>
      </c>
    </row>
    <row r="166" spans="1:18" ht="22.5" x14ac:dyDescent="0.2">
      <c r="A166" s="11">
        <f>IF(ISBLANK(D166),"",COUNTA($D$7:D166))</f>
        <v>143</v>
      </c>
      <c r="B166" s="22"/>
      <c r="C166" s="23" t="s">
        <v>130</v>
      </c>
      <c r="D166" s="24" t="s">
        <v>58</v>
      </c>
      <c r="E166" s="1"/>
      <c r="F166" s="4"/>
      <c r="G166" s="39">
        <f t="shared" si="32"/>
        <v>0</v>
      </c>
      <c r="H166" s="40">
        <f t="shared" si="33"/>
        <v>0</v>
      </c>
      <c r="I166" s="39">
        <f t="shared" si="34"/>
        <v>0</v>
      </c>
      <c r="J166" s="4"/>
      <c r="K166" s="4"/>
      <c r="L166" s="4"/>
      <c r="M166" s="4"/>
      <c r="N166" s="4"/>
      <c r="O166" s="4"/>
      <c r="P166" s="4"/>
      <c r="Q166" s="4"/>
      <c r="R166" s="7" t="e">
        <f t="shared" si="35"/>
        <v>#DIV/0!</v>
      </c>
    </row>
    <row r="167" spans="1:18" x14ac:dyDescent="0.2">
      <c r="A167" s="43">
        <f>IF(ISBLANK(D167),"",COUNTA($D$7:D167))</f>
        <v>144</v>
      </c>
      <c r="B167" s="22"/>
      <c r="C167" s="23" t="s">
        <v>94</v>
      </c>
      <c r="D167" s="24" t="s">
        <v>76</v>
      </c>
      <c r="E167" s="1">
        <v>31940</v>
      </c>
      <c r="F167" s="4">
        <v>4.1000000000000002E-2</v>
      </c>
      <c r="G167" s="39">
        <f t="shared" si="32"/>
        <v>1309.54</v>
      </c>
      <c r="H167" s="40">
        <f t="shared" si="33"/>
        <v>0.27</v>
      </c>
      <c r="I167" s="39">
        <f t="shared" si="34"/>
        <v>8623.8000000000011</v>
      </c>
      <c r="J167" s="4">
        <v>7.0000000000000007E-2</v>
      </c>
      <c r="K167" s="4">
        <v>0.2</v>
      </c>
      <c r="L167" s="4"/>
      <c r="M167" s="4"/>
      <c r="N167" s="4"/>
      <c r="O167" s="4"/>
      <c r="P167" s="4"/>
      <c r="Q167" s="4"/>
      <c r="R167" s="7">
        <f t="shared" si="35"/>
        <v>6.5853658536585371</v>
      </c>
    </row>
    <row r="168" spans="1:18" x14ac:dyDescent="0.2">
      <c r="A168" s="43">
        <f>IF(ISBLANK(D168),"",COUNTA($D$7:D168))</f>
        <v>145</v>
      </c>
      <c r="B168" s="22"/>
      <c r="C168" s="23" t="s">
        <v>95</v>
      </c>
      <c r="D168" s="24" t="s">
        <v>76</v>
      </c>
      <c r="E168" s="1">
        <v>100000</v>
      </c>
      <c r="F168" s="4"/>
      <c r="G168" s="39">
        <f t="shared" si="32"/>
        <v>0</v>
      </c>
      <c r="H168" s="40">
        <f t="shared" si="33"/>
        <v>0.05</v>
      </c>
      <c r="I168" s="39">
        <f t="shared" si="34"/>
        <v>5000</v>
      </c>
      <c r="J168" s="4">
        <v>0.05</v>
      </c>
      <c r="K168" s="4"/>
      <c r="L168" s="4"/>
      <c r="M168" s="4"/>
      <c r="N168" s="4"/>
      <c r="O168" s="4"/>
      <c r="P168" s="4"/>
      <c r="Q168" s="4"/>
      <c r="R168" s="7" t="e">
        <f t="shared" si="35"/>
        <v>#DIV/0!</v>
      </c>
    </row>
    <row r="169" spans="1:18" ht="22.5" x14ac:dyDescent="0.2">
      <c r="A169" s="43">
        <f>IF(ISBLANK(D169),"",COUNTA($D$7:D169))</f>
        <v>146</v>
      </c>
      <c r="B169" s="22"/>
      <c r="C169" s="23" t="s">
        <v>131</v>
      </c>
      <c r="D169" s="24" t="s">
        <v>76</v>
      </c>
      <c r="E169" s="1">
        <v>4340</v>
      </c>
      <c r="F169" s="4">
        <v>0.11333333333333333</v>
      </c>
      <c r="G169" s="39">
        <f t="shared" si="32"/>
        <v>491.86666666666662</v>
      </c>
      <c r="H169" s="40">
        <f t="shared" si="33"/>
        <v>0.4</v>
      </c>
      <c r="I169" s="39">
        <f t="shared" si="34"/>
        <v>1736</v>
      </c>
      <c r="J169" s="4">
        <v>0.2</v>
      </c>
      <c r="K169" s="4">
        <v>0.2</v>
      </c>
      <c r="L169" s="4"/>
      <c r="M169" s="4"/>
      <c r="N169" s="4"/>
      <c r="O169" s="4"/>
      <c r="P169" s="4"/>
      <c r="Q169" s="4"/>
      <c r="R169" s="7">
        <f t="shared" si="35"/>
        <v>3.5294117647058827</v>
      </c>
    </row>
    <row r="170" spans="1:18" x14ac:dyDescent="0.2">
      <c r="A170" s="43">
        <f>IF(ISBLANK(D170),"",COUNTA($D$7:D170))</f>
        <v>147</v>
      </c>
      <c r="B170" s="22"/>
      <c r="C170" s="23" t="s">
        <v>96</v>
      </c>
      <c r="D170" s="24" t="s">
        <v>76</v>
      </c>
      <c r="E170" s="1">
        <v>39750</v>
      </c>
      <c r="F170" s="4">
        <v>3.1333333333333331E-2</v>
      </c>
      <c r="G170" s="39">
        <f t="shared" si="32"/>
        <v>1245.5</v>
      </c>
      <c r="H170" s="40">
        <f t="shared" si="33"/>
        <v>0.6</v>
      </c>
      <c r="I170" s="39">
        <f t="shared" si="34"/>
        <v>23850</v>
      </c>
      <c r="J170" s="4">
        <v>0.3</v>
      </c>
      <c r="K170" s="4">
        <v>0.3</v>
      </c>
      <c r="L170" s="4"/>
      <c r="M170" s="4"/>
      <c r="N170" s="4"/>
      <c r="O170" s="4"/>
      <c r="P170" s="4"/>
      <c r="Q170" s="4"/>
      <c r="R170" s="7">
        <f t="shared" si="35"/>
        <v>19.148936170212767</v>
      </c>
    </row>
    <row r="171" spans="1:18" x14ac:dyDescent="0.2">
      <c r="A171" s="11">
        <f>IF(ISBLANK(D171),"",COUNTA($D$7:D171))</f>
        <v>148</v>
      </c>
      <c r="B171" s="22"/>
      <c r="C171" s="23" t="s">
        <v>132</v>
      </c>
      <c r="D171" s="24" t="s">
        <v>58</v>
      </c>
      <c r="E171" s="1">
        <v>39750</v>
      </c>
      <c r="F171" s="4"/>
      <c r="G171" s="39">
        <f t="shared" si="32"/>
        <v>0</v>
      </c>
      <c r="H171" s="40">
        <f t="shared" si="33"/>
        <v>0.32</v>
      </c>
      <c r="I171" s="39">
        <f t="shared" si="34"/>
        <v>12720</v>
      </c>
      <c r="J171" s="4">
        <v>0.02</v>
      </c>
      <c r="K171" s="4">
        <v>0.3</v>
      </c>
      <c r="L171" s="4"/>
      <c r="M171" s="4"/>
      <c r="N171" s="4"/>
      <c r="O171" s="4"/>
      <c r="P171" s="4"/>
      <c r="Q171" s="4"/>
      <c r="R171" s="7" t="e">
        <f t="shared" si="35"/>
        <v>#DIV/0!</v>
      </c>
    </row>
    <row r="172" spans="1:18" ht="22.5" x14ac:dyDescent="0.2">
      <c r="A172" s="43">
        <f>IF(ISBLANK(D172),"",COUNTA($D$7:D172))</f>
        <v>149</v>
      </c>
      <c r="B172" s="22"/>
      <c r="C172" s="23" t="s">
        <v>133</v>
      </c>
      <c r="D172" s="24" t="s">
        <v>76</v>
      </c>
      <c r="E172" s="1">
        <v>41000</v>
      </c>
      <c r="F172" s="4"/>
      <c r="G172" s="39">
        <f t="shared" si="32"/>
        <v>0</v>
      </c>
      <c r="H172" s="40">
        <f t="shared" si="33"/>
        <v>0.2</v>
      </c>
      <c r="I172" s="39">
        <f t="shared" si="34"/>
        <v>8200</v>
      </c>
      <c r="J172" s="4">
        <v>0.05</v>
      </c>
      <c r="K172" s="4">
        <v>0.15</v>
      </c>
      <c r="L172" s="4"/>
      <c r="M172" s="4"/>
      <c r="N172" s="4"/>
      <c r="O172" s="4"/>
      <c r="P172" s="4"/>
      <c r="Q172" s="4"/>
      <c r="R172" s="7" t="e">
        <f t="shared" si="35"/>
        <v>#DIV/0!</v>
      </c>
    </row>
    <row r="173" spans="1:18" x14ac:dyDescent="0.2">
      <c r="A173" s="43">
        <f>IF(ISBLANK(D173),"",COUNTA($D$7:D173))</f>
        <v>150</v>
      </c>
      <c r="B173" s="22"/>
      <c r="C173" s="23" t="s">
        <v>134</v>
      </c>
      <c r="D173" s="24" t="s">
        <v>76</v>
      </c>
      <c r="E173" s="1">
        <v>423280</v>
      </c>
      <c r="F173" s="4">
        <v>4.0000000000000001E-3</v>
      </c>
      <c r="G173" s="39">
        <f t="shared" si="32"/>
        <v>1693.1200000000001</v>
      </c>
      <c r="H173" s="40">
        <f t="shared" si="33"/>
        <v>7.0000000000000007E-2</v>
      </c>
      <c r="I173" s="39">
        <f t="shared" si="34"/>
        <v>29629.600000000002</v>
      </c>
      <c r="J173" s="4">
        <v>7.0000000000000007E-2</v>
      </c>
      <c r="K173" s="4"/>
      <c r="L173" s="4"/>
      <c r="M173" s="4"/>
      <c r="N173" s="4"/>
      <c r="O173" s="4"/>
      <c r="P173" s="4"/>
      <c r="Q173" s="4"/>
      <c r="R173" s="7">
        <f t="shared" si="35"/>
        <v>17.5</v>
      </c>
    </row>
    <row r="174" spans="1:18" x14ac:dyDescent="0.2">
      <c r="A174" s="43">
        <f>IF(ISBLANK(D174),"",COUNTA($D$7:D174))</f>
        <v>151</v>
      </c>
      <c r="B174" s="22"/>
      <c r="C174" s="23" t="s">
        <v>135</v>
      </c>
      <c r="D174" s="24" t="s">
        <v>76</v>
      </c>
      <c r="E174" s="1">
        <v>7640</v>
      </c>
      <c r="F174" s="4">
        <v>1.6333333333333335E-2</v>
      </c>
      <c r="G174" s="39">
        <f t="shared" si="32"/>
        <v>124.78666666666668</v>
      </c>
      <c r="H174" s="40">
        <f t="shared" si="33"/>
        <v>0.27</v>
      </c>
      <c r="I174" s="39">
        <f t="shared" si="34"/>
        <v>2062.8000000000002</v>
      </c>
      <c r="J174" s="4">
        <v>7.0000000000000007E-2</v>
      </c>
      <c r="K174" s="4">
        <v>0.2</v>
      </c>
      <c r="L174" s="4"/>
      <c r="M174" s="4"/>
      <c r="N174" s="4"/>
      <c r="O174" s="4"/>
      <c r="P174" s="4"/>
      <c r="Q174" s="4"/>
      <c r="R174" s="7">
        <f t="shared" si="35"/>
        <v>16.530612244897959</v>
      </c>
    </row>
    <row r="175" spans="1:18" ht="22.5" x14ac:dyDescent="0.2">
      <c r="A175" s="11">
        <f>IF(ISBLANK(D175),"",COUNTA($D$7:D175))</f>
        <v>152</v>
      </c>
      <c r="B175" s="22"/>
      <c r="C175" s="23" t="s">
        <v>136</v>
      </c>
      <c r="D175" s="24" t="s">
        <v>62</v>
      </c>
      <c r="E175" s="1">
        <v>21394</v>
      </c>
      <c r="F175" s="4"/>
      <c r="G175" s="39">
        <f t="shared" si="32"/>
        <v>0</v>
      </c>
      <c r="H175" s="40">
        <f t="shared" si="33"/>
        <v>0.12000000000000001</v>
      </c>
      <c r="I175" s="39">
        <f t="shared" si="34"/>
        <v>2567.2800000000002</v>
      </c>
      <c r="J175" s="4">
        <v>0.05</v>
      </c>
      <c r="K175" s="4">
        <v>7.0000000000000007E-2</v>
      </c>
      <c r="L175" s="4"/>
      <c r="M175" s="4"/>
      <c r="N175" s="4"/>
      <c r="O175" s="4"/>
      <c r="P175" s="4"/>
      <c r="Q175" s="4"/>
      <c r="R175" s="7" t="e">
        <f t="shared" si="35"/>
        <v>#DIV/0!</v>
      </c>
    </row>
    <row r="176" spans="1:18" ht="22.5" x14ac:dyDescent="0.2">
      <c r="A176" s="11">
        <f>IF(ISBLANK(D176),"",COUNTA($D$7:D176))</f>
        <v>153</v>
      </c>
      <c r="B176" s="22"/>
      <c r="C176" s="23" t="s">
        <v>137</v>
      </c>
      <c r="D176" s="24" t="s">
        <v>58</v>
      </c>
      <c r="E176" s="1">
        <v>211440</v>
      </c>
      <c r="F176" s="4">
        <v>8.8999999999999996E-2</v>
      </c>
      <c r="G176" s="39">
        <f t="shared" si="32"/>
        <v>18818.16</v>
      </c>
      <c r="H176" s="40">
        <f t="shared" si="33"/>
        <v>0.30000000000000004</v>
      </c>
      <c r="I176" s="39">
        <f t="shared" si="34"/>
        <v>63432.000000000007</v>
      </c>
      <c r="J176" s="4">
        <v>0.1</v>
      </c>
      <c r="K176" s="4">
        <v>0.2</v>
      </c>
      <c r="L176" s="4"/>
      <c r="M176" s="4"/>
      <c r="N176" s="4"/>
      <c r="O176" s="4"/>
      <c r="P176" s="4"/>
      <c r="Q176" s="4"/>
      <c r="R176" s="7">
        <f t="shared" si="35"/>
        <v>3.3707865168539333</v>
      </c>
    </row>
    <row r="177" spans="1:18" ht="22.5" x14ac:dyDescent="0.2">
      <c r="A177" s="11">
        <f>IF(ISBLANK(D177),"",COUNTA($D$7:D177))</f>
        <v>154</v>
      </c>
      <c r="B177" s="22"/>
      <c r="C177" s="27" t="s">
        <v>138</v>
      </c>
      <c r="D177" s="24" t="s">
        <v>58</v>
      </c>
      <c r="E177" s="1">
        <v>50800</v>
      </c>
      <c r="F177" s="4"/>
      <c r="G177" s="39">
        <f t="shared" si="32"/>
        <v>0</v>
      </c>
      <c r="H177" s="40">
        <f t="shared" si="33"/>
        <v>0.05</v>
      </c>
      <c r="I177" s="39">
        <f t="shared" si="34"/>
        <v>2540</v>
      </c>
      <c r="J177" s="4">
        <v>0.05</v>
      </c>
      <c r="K177" s="4"/>
      <c r="L177" s="4"/>
      <c r="M177" s="4"/>
      <c r="N177" s="4"/>
      <c r="O177" s="4"/>
      <c r="P177" s="4"/>
      <c r="Q177" s="4"/>
      <c r="R177" s="7" t="e">
        <f t="shared" si="35"/>
        <v>#DIV/0!</v>
      </c>
    </row>
    <row r="178" spans="1:18" ht="33.75" x14ac:dyDescent="0.2">
      <c r="A178" s="43">
        <f>IF(ISBLANK(D178),"",COUNTA($D$7:D178))</f>
        <v>155</v>
      </c>
      <c r="B178" s="22"/>
      <c r="C178" s="27" t="s">
        <v>115</v>
      </c>
      <c r="D178" s="24" t="s">
        <v>76</v>
      </c>
      <c r="E178" s="1">
        <v>294760</v>
      </c>
      <c r="F178" s="4"/>
      <c r="G178" s="39">
        <f t="shared" si="32"/>
        <v>0</v>
      </c>
      <c r="H178" s="40">
        <f t="shared" si="33"/>
        <v>6.0000000000000005E-2</v>
      </c>
      <c r="I178" s="39">
        <f t="shared" si="34"/>
        <v>17685.600000000002</v>
      </c>
      <c r="J178" s="4">
        <v>0.01</v>
      </c>
      <c r="K178" s="4">
        <v>0.05</v>
      </c>
      <c r="L178" s="4"/>
      <c r="M178" s="4"/>
      <c r="N178" s="4"/>
      <c r="O178" s="4"/>
      <c r="P178" s="4"/>
      <c r="Q178" s="4"/>
      <c r="R178" s="7" t="e">
        <f t="shared" si="35"/>
        <v>#DIV/0!</v>
      </c>
    </row>
    <row r="179" spans="1:18" ht="22.5" x14ac:dyDescent="0.2">
      <c r="A179" s="11" t="str">
        <f>IF(ISBLANK(D179),"",COUNTA($D$7:D179))</f>
        <v/>
      </c>
      <c r="B179" s="22"/>
      <c r="C179" s="20" t="s">
        <v>73</v>
      </c>
      <c r="D179" s="21"/>
      <c r="E179" s="3"/>
      <c r="F179" s="6"/>
      <c r="G179" s="38">
        <f>SUM(G180:G184)</f>
        <v>26352.626666666663</v>
      </c>
      <c r="H179" s="38"/>
      <c r="I179" s="38">
        <f>SUM(I180:I184)</f>
        <v>143574.39999999999</v>
      </c>
      <c r="J179" s="6"/>
      <c r="K179" s="6"/>
      <c r="L179" s="6"/>
      <c r="M179" s="6"/>
      <c r="N179" s="6"/>
      <c r="O179" s="6"/>
      <c r="P179" s="6"/>
      <c r="Q179" s="6"/>
    </row>
    <row r="180" spans="1:18" ht="22.5" x14ac:dyDescent="0.2">
      <c r="A180" s="43">
        <f>IF(ISBLANK(D180),"",COUNTA($D$7:D180))</f>
        <v>156</v>
      </c>
      <c r="B180" s="22"/>
      <c r="C180" s="23" t="s">
        <v>97</v>
      </c>
      <c r="D180" s="24" t="s">
        <v>76</v>
      </c>
      <c r="E180" s="1">
        <v>221540</v>
      </c>
      <c r="F180" s="4">
        <v>5.7333333333333326E-2</v>
      </c>
      <c r="G180" s="39">
        <f>E180*F180</f>
        <v>12701.626666666665</v>
      </c>
      <c r="H180" s="40">
        <f>J180+K180+L180+M180+N180+O180+P180+Q180</f>
        <v>0.36</v>
      </c>
      <c r="I180" s="39">
        <f>H180*E180</f>
        <v>79754.399999999994</v>
      </c>
      <c r="J180" s="4">
        <v>0.06</v>
      </c>
      <c r="K180" s="4">
        <v>0.3</v>
      </c>
      <c r="L180" s="4"/>
      <c r="M180" s="4"/>
      <c r="N180" s="4"/>
      <c r="O180" s="4"/>
      <c r="P180" s="4"/>
      <c r="Q180" s="4"/>
      <c r="R180" s="7">
        <f>H180/F180</f>
        <v>6.279069767441861</v>
      </c>
    </row>
    <row r="181" spans="1:18" ht="22.5" x14ac:dyDescent="0.2">
      <c r="A181" s="43">
        <f>IF(ISBLANK(D181),"",COUNTA($D$7:D181))</f>
        <v>157</v>
      </c>
      <c r="B181" s="22"/>
      <c r="C181" s="23" t="s">
        <v>98</v>
      </c>
      <c r="D181" s="24" t="s">
        <v>76</v>
      </c>
      <c r="E181" s="1">
        <v>1241000</v>
      </c>
      <c r="F181" s="4">
        <v>1.0999999999999999E-2</v>
      </c>
      <c r="G181" s="39">
        <f>E181*F181</f>
        <v>13651</v>
      </c>
      <c r="H181" s="40">
        <f>J181+K181+L181+M181+N181+O181+P181+Q181</f>
        <v>0.05</v>
      </c>
      <c r="I181" s="39">
        <f>H181*E181</f>
        <v>62050</v>
      </c>
      <c r="J181" s="4">
        <v>0.05</v>
      </c>
      <c r="K181" s="4"/>
      <c r="L181" s="4"/>
      <c r="M181" s="4"/>
      <c r="N181" s="4"/>
      <c r="O181" s="4"/>
      <c r="P181" s="4"/>
      <c r="Q181" s="4"/>
      <c r="R181" s="7">
        <f>H181/F181</f>
        <v>4.5454545454545459</v>
      </c>
    </row>
    <row r="182" spans="1:18" ht="22.5" x14ac:dyDescent="0.2">
      <c r="A182" s="43">
        <f>IF(ISBLANK(D182),"",COUNTA($D$7:D182))</f>
        <v>158</v>
      </c>
      <c r="B182" s="22"/>
      <c r="C182" s="23" t="s">
        <v>99</v>
      </c>
      <c r="D182" s="24" t="s">
        <v>76</v>
      </c>
      <c r="E182" s="1">
        <v>59000</v>
      </c>
      <c r="F182" s="4"/>
      <c r="G182" s="39">
        <f>E182*F182</f>
        <v>0</v>
      </c>
      <c r="H182" s="40">
        <f>J182+K182+L182+M182+N182+O182+P182+Q182</f>
        <v>0.03</v>
      </c>
      <c r="I182" s="39">
        <f>H182*E182</f>
        <v>1770</v>
      </c>
      <c r="J182" s="4">
        <v>0.03</v>
      </c>
      <c r="K182" s="4"/>
      <c r="L182" s="4"/>
      <c r="M182" s="4"/>
      <c r="N182" s="4"/>
      <c r="O182" s="4"/>
      <c r="P182" s="4"/>
      <c r="Q182" s="4"/>
      <c r="R182" s="7" t="e">
        <f>H182/F182</f>
        <v>#DIV/0!</v>
      </c>
    </row>
    <row r="183" spans="1:18" ht="22.5" x14ac:dyDescent="0.2">
      <c r="A183" s="43">
        <f>IF(ISBLANK(D183),"",COUNTA($D$7:D183))</f>
        <v>159</v>
      </c>
      <c r="B183" s="22"/>
      <c r="C183" s="27" t="s">
        <v>100</v>
      </c>
      <c r="D183" s="24" t="s">
        <v>76</v>
      </c>
      <c r="E183" s="1"/>
      <c r="F183" s="4"/>
      <c r="G183" s="39">
        <f>E183*F183</f>
        <v>0</v>
      </c>
      <c r="H183" s="40">
        <f>J183+K183+L183+M183+N183+O183+P183+Q183</f>
        <v>0</v>
      </c>
      <c r="I183" s="39">
        <f>H183*E183</f>
        <v>0</v>
      </c>
      <c r="J183" s="4"/>
      <c r="K183" s="4"/>
      <c r="L183" s="4"/>
      <c r="M183" s="4"/>
      <c r="N183" s="4"/>
      <c r="O183" s="4"/>
      <c r="P183" s="4"/>
      <c r="Q183" s="4"/>
      <c r="R183" s="7" t="e">
        <f>H183/F183</f>
        <v>#DIV/0!</v>
      </c>
    </row>
    <row r="184" spans="1:18" x14ac:dyDescent="0.2">
      <c r="A184" s="43">
        <f>IF(ISBLANK(D184),"",COUNTA($D$7:D184))</f>
        <v>160</v>
      </c>
      <c r="B184" s="22"/>
      <c r="C184" s="27" t="s">
        <v>219</v>
      </c>
      <c r="D184" s="24" t="s">
        <v>76</v>
      </c>
      <c r="E184" s="1"/>
      <c r="F184" s="4"/>
      <c r="G184" s="39">
        <f>E184*F184</f>
        <v>0</v>
      </c>
      <c r="H184" s="40">
        <f>J184+K184+L184+M184+N184+O184+P184+Q184</f>
        <v>0</v>
      </c>
      <c r="I184" s="39">
        <f>H184*E184</f>
        <v>0</v>
      </c>
      <c r="J184" s="4"/>
      <c r="K184" s="4"/>
      <c r="L184" s="4"/>
      <c r="M184" s="4"/>
      <c r="N184" s="4"/>
      <c r="O184" s="4"/>
      <c r="P184" s="4"/>
      <c r="Q184" s="4"/>
      <c r="R184" s="7" t="e">
        <f>H184/F184</f>
        <v>#DIV/0!</v>
      </c>
    </row>
    <row r="185" spans="1:18" x14ac:dyDescent="0.2">
      <c r="A185" s="11" t="str">
        <f>IF(ISBLANK(D185),"",COUNTA($D$7:D185))</f>
        <v/>
      </c>
      <c r="B185" s="22"/>
      <c r="C185" s="33" t="s">
        <v>78</v>
      </c>
      <c r="D185" s="34"/>
      <c r="E185" s="2"/>
      <c r="F185" s="5"/>
      <c r="G185" s="37">
        <f>SUM(G186:G192)</f>
        <v>6086.9666666666672</v>
      </c>
      <c r="H185" s="37"/>
      <c r="I185" s="37">
        <f>SUM(I186:I192)</f>
        <v>36561.479999999996</v>
      </c>
      <c r="J185" s="5"/>
      <c r="K185" s="5"/>
      <c r="L185" s="5"/>
      <c r="M185" s="5"/>
      <c r="N185" s="5"/>
      <c r="O185" s="5"/>
      <c r="P185" s="5"/>
      <c r="Q185" s="5"/>
    </row>
    <row r="186" spans="1:18" x14ac:dyDescent="0.2">
      <c r="A186" s="43">
        <f>IF(ISBLANK(D186),"",COUNTA($D$7:D186))</f>
        <v>161</v>
      </c>
      <c r="B186" s="22"/>
      <c r="C186" s="23" t="s">
        <v>101</v>
      </c>
      <c r="D186" s="24" t="s">
        <v>76</v>
      </c>
      <c r="E186" s="1">
        <v>63620</v>
      </c>
      <c r="F186" s="4">
        <v>1.2E-2</v>
      </c>
      <c r="G186" s="39">
        <f t="shared" ref="G186:G192" si="36">E186*F186</f>
        <v>763.44</v>
      </c>
      <c r="H186" s="40">
        <f t="shared" ref="H186:H192" si="37">J186+K186+L186+M186+N186+O186+P186+Q186</f>
        <v>0.23200000000000001</v>
      </c>
      <c r="I186" s="39">
        <f t="shared" ref="I186:I192" si="38">H186*E186</f>
        <v>14759.84</v>
      </c>
      <c r="J186" s="4">
        <v>3.2000000000000001E-2</v>
      </c>
      <c r="K186" s="4">
        <v>0.2</v>
      </c>
      <c r="L186" s="4"/>
      <c r="M186" s="4"/>
      <c r="N186" s="4"/>
      <c r="O186" s="4"/>
      <c r="P186" s="4"/>
      <c r="Q186" s="4"/>
      <c r="R186" s="7">
        <f t="shared" ref="R186:R192" si="39">H186/F186</f>
        <v>19.333333333333332</v>
      </c>
    </row>
    <row r="187" spans="1:18" x14ac:dyDescent="0.2">
      <c r="A187" s="43">
        <f>IF(ISBLANK(D187),"",COUNTA($D$7:D187))</f>
        <v>162</v>
      </c>
      <c r="B187" s="22"/>
      <c r="C187" s="23" t="s">
        <v>102</v>
      </c>
      <c r="D187" s="24" t="s">
        <v>76</v>
      </c>
      <c r="E187" s="1"/>
      <c r="F187" s="4"/>
      <c r="G187" s="39">
        <f t="shared" si="36"/>
        <v>0</v>
      </c>
      <c r="H187" s="40">
        <f t="shared" si="37"/>
        <v>0</v>
      </c>
      <c r="I187" s="39">
        <f t="shared" si="38"/>
        <v>0</v>
      </c>
      <c r="J187" s="4"/>
      <c r="K187" s="4"/>
      <c r="L187" s="4"/>
      <c r="M187" s="4"/>
      <c r="N187" s="4"/>
      <c r="O187" s="4"/>
      <c r="P187" s="4"/>
      <c r="Q187" s="4"/>
      <c r="R187" s="7" t="e">
        <f t="shared" si="39"/>
        <v>#DIV/0!</v>
      </c>
    </row>
    <row r="188" spans="1:18" ht="22.5" x14ac:dyDescent="0.2">
      <c r="A188" s="43">
        <f>IF(ISBLANK(D188),"",COUNTA($D$7:D188))</f>
        <v>163</v>
      </c>
      <c r="B188" s="22"/>
      <c r="C188" s="23" t="s">
        <v>103</v>
      </c>
      <c r="D188" s="24" t="s">
        <v>76</v>
      </c>
      <c r="E188" s="1">
        <v>29520</v>
      </c>
      <c r="F188" s="4">
        <v>2.8000000000000001E-2</v>
      </c>
      <c r="G188" s="39">
        <f t="shared" si="36"/>
        <v>826.56000000000006</v>
      </c>
      <c r="H188" s="40">
        <f t="shared" si="37"/>
        <v>0.182</v>
      </c>
      <c r="I188" s="39">
        <f t="shared" si="38"/>
        <v>5372.6399999999994</v>
      </c>
      <c r="J188" s="4">
        <v>3.2000000000000001E-2</v>
      </c>
      <c r="K188" s="4">
        <v>0.15</v>
      </c>
      <c r="L188" s="4"/>
      <c r="M188" s="4"/>
      <c r="N188" s="4"/>
      <c r="O188" s="4"/>
      <c r="P188" s="4"/>
      <c r="Q188" s="4"/>
      <c r="R188" s="7">
        <f t="shared" si="39"/>
        <v>6.5</v>
      </c>
    </row>
    <row r="189" spans="1:18" x14ac:dyDescent="0.2">
      <c r="A189" s="11">
        <f>IF(ISBLANK(D189),"",COUNTA($D$7:D189))</f>
        <v>164</v>
      </c>
      <c r="B189" s="22" t="s">
        <v>212</v>
      </c>
      <c r="C189" s="23" t="s">
        <v>139</v>
      </c>
      <c r="D189" s="24" t="s">
        <v>62</v>
      </c>
      <c r="E189" s="1">
        <v>77430</v>
      </c>
      <c r="F189" s="4"/>
      <c r="G189" s="39">
        <f t="shared" si="36"/>
        <v>0</v>
      </c>
      <c r="H189" s="40">
        <f t="shared" si="37"/>
        <v>0.01</v>
      </c>
      <c r="I189" s="39">
        <f t="shared" si="38"/>
        <v>774.30000000000007</v>
      </c>
      <c r="J189" s="4">
        <v>0.01</v>
      </c>
      <c r="K189" s="4"/>
      <c r="L189" s="4"/>
      <c r="M189" s="4"/>
      <c r="N189" s="4"/>
      <c r="O189" s="4"/>
      <c r="P189" s="4"/>
      <c r="Q189" s="4"/>
      <c r="R189" s="7" t="e">
        <f t="shared" si="39"/>
        <v>#DIV/0!</v>
      </c>
    </row>
    <row r="190" spans="1:18" x14ac:dyDescent="0.2">
      <c r="A190" s="43">
        <f>IF(ISBLANK(D190),"",COUNTA($D$7:D190))</f>
        <v>165</v>
      </c>
      <c r="B190" s="22" t="s">
        <v>212</v>
      </c>
      <c r="C190" s="23" t="s">
        <v>104</v>
      </c>
      <c r="D190" s="24" t="s">
        <v>76</v>
      </c>
      <c r="E190" s="1">
        <v>58180</v>
      </c>
      <c r="F190" s="4">
        <v>6.5000000000000002E-2</v>
      </c>
      <c r="G190" s="39">
        <f t="shared" si="36"/>
        <v>3781.7000000000003</v>
      </c>
      <c r="H190" s="40">
        <f t="shared" si="37"/>
        <v>0.25</v>
      </c>
      <c r="I190" s="39">
        <f t="shared" si="38"/>
        <v>14545</v>
      </c>
      <c r="J190" s="4">
        <v>0.05</v>
      </c>
      <c r="K190" s="4">
        <v>0.2</v>
      </c>
      <c r="L190" s="4"/>
      <c r="M190" s="4"/>
      <c r="N190" s="4"/>
      <c r="O190" s="4"/>
      <c r="P190" s="4"/>
      <c r="Q190" s="4"/>
      <c r="R190" s="7">
        <f t="shared" si="39"/>
        <v>3.8461538461538458</v>
      </c>
    </row>
    <row r="191" spans="1:18" x14ac:dyDescent="0.2">
      <c r="A191" s="43">
        <f>IF(ISBLANK(D191),"",COUNTA($D$7:D191))</f>
        <v>166</v>
      </c>
      <c r="B191" s="22" t="s">
        <v>212</v>
      </c>
      <c r="C191" s="23" t="s">
        <v>194</v>
      </c>
      <c r="D191" s="24" t="s">
        <v>76</v>
      </c>
      <c r="E191" s="1">
        <v>2242</v>
      </c>
      <c r="F191" s="4">
        <v>0.105</v>
      </c>
      <c r="G191" s="39">
        <f t="shared" si="36"/>
        <v>235.41</v>
      </c>
      <c r="H191" s="40">
        <f t="shared" si="37"/>
        <v>0.1</v>
      </c>
      <c r="I191" s="39">
        <f t="shared" si="38"/>
        <v>224.20000000000002</v>
      </c>
      <c r="J191" s="4">
        <v>0.05</v>
      </c>
      <c r="K191" s="4">
        <v>0.05</v>
      </c>
      <c r="L191" s="4"/>
      <c r="M191" s="4"/>
      <c r="N191" s="4"/>
      <c r="O191" s="4"/>
      <c r="P191" s="4"/>
      <c r="Q191" s="4"/>
      <c r="R191" s="7">
        <f t="shared" si="39"/>
        <v>0.95238095238095244</v>
      </c>
    </row>
    <row r="192" spans="1:18" ht="22.5" x14ac:dyDescent="0.2">
      <c r="A192" s="11">
        <f>IF(ISBLANK(D192),"",COUNTA($D$7:D192))</f>
        <v>167</v>
      </c>
      <c r="B192" s="22" t="s">
        <v>212</v>
      </c>
      <c r="C192" s="23" t="s">
        <v>140</v>
      </c>
      <c r="D192" s="24" t="s">
        <v>58</v>
      </c>
      <c r="E192" s="1">
        <v>2530</v>
      </c>
      <c r="F192" s="4">
        <v>0.18966666666666668</v>
      </c>
      <c r="G192" s="39">
        <f t="shared" si="36"/>
        <v>479.85666666666668</v>
      </c>
      <c r="H192" s="40">
        <f t="shared" si="37"/>
        <v>0.35</v>
      </c>
      <c r="I192" s="39">
        <f t="shared" si="38"/>
        <v>885.5</v>
      </c>
      <c r="J192" s="4">
        <v>0.35</v>
      </c>
      <c r="K192" s="4"/>
      <c r="L192" s="4"/>
      <c r="M192" s="4"/>
      <c r="N192" s="4"/>
      <c r="O192" s="4"/>
      <c r="P192" s="4"/>
      <c r="Q192" s="4"/>
      <c r="R192" s="7">
        <f t="shared" si="39"/>
        <v>1.845342706502636</v>
      </c>
    </row>
    <row r="193" spans="1:18" x14ac:dyDescent="0.2">
      <c r="A193" s="11" t="str">
        <f>IF(ISBLANK(D193),"",COUNTA($D$7:D193))</f>
        <v/>
      </c>
      <c r="B193" s="22"/>
      <c r="C193" s="33" t="s">
        <v>79</v>
      </c>
      <c r="D193" s="34"/>
      <c r="E193" s="2"/>
      <c r="F193" s="5"/>
      <c r="G193" s="37">
        <f>G194+G203+G217+G223+G231</f>
        <v>42591.854999999996</v>
      </c>
      <c r="H193" s="37"/>
      <c r="I193" s="37">
        <f>I194+I203+I217+I223+I231</f>
        <v>365756.29000000004</v>
      </c>
      <c r="J193" s="5"/>
      <c r="K193" s="5"/>
      <c r="L193" s="5"/>
      <c r="M193" s="5"/>
      <c r="N193" s="5"/>
      <c r="O193" s="5"/>
      <c r="P193" s="5"/>
      <c r="Q193" s="5"/>
    </row>
    <row r="194" spans="1:18" x14ac:dyDescent="0.2">
      <c r="A194" s="11" t="str">
        <f>IF(ISBLANK(D194),"",COUNTA($D$7:D194))</f>
        <v/>
      </c>
      <c r="B194" s="22"/>
      <c r="C194" s="20" t="s">
        <v>74</v>
      </c>
      <c r="D194" s="21"/>
      <c r="E194" s="3"/>
      <c r="F194" s="6"/>
      <c r="G194" s="38">
        <f>SUM(G195:G202)</f>
        <v>4522.4350000000004</v>
      </c>
      <c r="H194" s="38"/>
      <c r="I194" s="38">
        <f>SUM(I195:I202)</f>
        <v>45652.5</v>
      </c>
      <c r="J194" s="6"/>
      <c r="K194" s="6"/>
      <c r="L194" s="6"/>
      <c r="M194" s="6"/>
      <c r="N194" s="6"/>
      <c r="O194" s="6"/>
      <c r="P194" s="6"/>
      <c r="Q194" s="6"/>
    </row>
    <row r="195" spans="1:18" x14ac:dyDescent="0.2">
      <c r="A195" s="11">
        <f>IF(ISBLANK(D195),"",COUNTA($D$7:D195))</f>
        <v>168</v>
      </c>
      <c r="B195" s="22"/>
      <c r="C195" s="23" t="s">
        <v>141</v>
      </c>
      <c r="D195" s="24" t="s">
        <v>62</v>
      </c>
      <c r="E195" s="1"/>
      <c r="F195" s="4"/>
      <c r="G195" s="39">
        <f t="shared" ref="G195:G202" si="40">E195*F195</f>
        <v>0</v>
      </c>
      <c r="H195" s="40">
        <f t="shared" ref="H195:H202" si="41">J195+K195+L195+M195+N195+O195+P195+Q195</f>
        <v>0</v>
      </c>
      <c r="I195" s="39">
        <f t="shared" ref="I195:I202" si="42">H195*E195</f>
        <v>0</v>
      </c>
      <c r="J195" s="4"/>
      <c r="K195" s="4"/>
      <c r="L195" s="4"/>
      <c r="M195" s="4"/>
      <c r="N195" s="4"/>
      <c r="O195" s="4"/>
      <c r="P195" s="4"/>
      <c r="Q195" s="4"/>
      <c r="R195" s="7" t="e">
        <f t="shared" ref="R195:R202" si="43">H195/F195</f>
        <v>#DIV/0!</v>
      </c>
    </row>
    <row r="196" spans="1:18" ht="22.5" x14ac:dyDescent="0.2">
      <c r="A196" s="11">
        <f>IF(ISBLANK(D196),"",COUNTA($D$7:D196))</f>
        <v>169</v>
      </c>
      <c r="B196" s="22" t="s">
        <v>212</v>
      </c>
      <c r="C196" s="23" t="s">
        <v>142</v>
      </c>
      <c r="D196" s="24" t="s">
        <v>58</v>
      </c>
      <c r="E196" s="1">
        <v>9050</v>
      </c>
      <c r="F196" s="4"/>
      <c r="G196" s="39">
        <f t="shared" si="40"/>
        <v>0</v>
      </c>
      <c r="H196" s="40">
        <f t="shared" si="41"/>
        <v>0.5</v>
      </c>
      <c r="I196" s="39">
        <f t="shared" si="42"/>
        <v>4525</v>
      </c>
      <c r="J196" s="4">
        <v>0.5</v>
      </c>
      <c r="K196" s="4"/>
      <c r="L196" s="4"/>
      <c r="M196" s="4"/>
      <c r="N196" s="4"/>
      <c r="O196" s="4"/>
      <c r="P196" s="4"/>
      <c r="Q196" s="4"/>
      <c r="R196" s="7" t="e">
        <f t="shared" si="43"/>
        <v>#DIV/0!</v>
      </c>
    </row>
    <row r="197" spans="1:18" ht="22.5" x14ac:dyDescent="0.2">
      <c r="A197" s="11">
        <f>IF(ISBLANK(D197),"",COUNTA($D$7:D197))</f>
        <v>170</v>
      </c>
      <c r="B197" s="22"/>
      <c r="C197" s="23" t="s">
        <v>143</v>
      </c>
      <c r="D197" s="24" t="s">
        <v>58</v>
      </c>
      <c r="E197" s="1">
        <v>10200</v>
      </c>
      <c r="F197" s="4"/>
      <c r="G197" s="39">
        <f t="shared" si="40"/>
        <v>0</v>
      </c>
      <c r="H197" s="40">
        <f t="shared" si="41"/>
        <v>0.5</v>
      </c>
      <c r="I197" s="39">
        <f t="shared" si="42"/>
        <v>5100</v>
      </c>
      <c r="J197" s="4">
        <v>0.5</v>
      </c>
      <c r="K197" s="4"/>
      <c r="L197" s="4"/>
      <c r="M197" s="4"/>
      <c r="N197" s="4"/>
      <c r="O197" s="4"/>
      <c r="P197" s="4"/>
      <c r="Q197" s="4"/>
      <c r="R197" s="7" t="e">
        <f t="shared" si="43"/>
        <v>#DIV/0!</v>
      </c>
    </row>
    <row r="198" spans="1:18" ht="22.5" x14ac:dyDescent="0.2">
      <c r="A198" s="11">
        <f>IF(ISBLANK(D198),"",COUNTA($D$7:D198))</f>
        <v>171</v>
      </c>
      <c r="B198" s="22"/>
      <c r="C198" s="23" t="s">
        <v>144</v>
      </c>
      <c r="D198" s="24" t="s">
        <v>58</v>
      </c>
      <c r="E198" s="1">
        <v>11475</v>
      </c>
      <c r="F198" s="4">
        <v>0.05</v>
      </c>
      <c r="G198" s="39">
        <f t="shared" si="40"/>
        <v>573.75</v>
      </c>
      <c r="H198" s="40">
        <f t="shared" si="41"/>
        <v>0.3</v>
      </c>
      <c r="I198" s="39">
        <f t="shared" si="42"/>
        <v>3442.5</v>
      </c>
      <c r="J198" s="4">
        <v>0.3</v>
      </c>
      <c r="K198" s="4"/>
      <c r="L198" s="4"/>
      <c r="M198" s="4"/>
      <c r="N198" s="4"/>
      <c r="O198" s="4"/>
      <c r="P198" s="4"/>
      <c r="Q198" s="4"/>
      <c r="R198" s="7">
        <f t="shared" si="43"/>
        <v>5.9999999999999991</v>
      </c>
    </row>
    <row r="199" spans="1:18" ht="22.5" x14ac:dyDescent="0.2">
      <c r="A199" s="11">
        <f>IF(ISBLANK(D199),"",COUNTA($D$7:D199))</f>
        <v>172</v>
      </c>
      <c r="B199" s="22"/>
      <c r="C199" s="23" t="s">
        <v>145</v>
      </c>
      <c r="D199" s="24" t="s">
        <v>58</v>
      </c>
      <c r="E199" s="1">
        <v>70090</v>
      </c>
      <c r="F199" s="4">
        <v>4.2499999999999996E-2</v>
      </c>
      <c r="G199" s="39">
        <f t="shared" si="40"/>
        <v>2978.8249999999998</v>
      </c>
      <c r="H199" s="40">
        <f t="shared" si="41"/>
        <v>0.3</v>
      </c>
      <c r="I199" s="39">
        <f t="shared" si="42"/>
        <v>21027</v>
      </c>
      <c r="J199" s="4">
        <v>0.3</v>
      </c>
      <c r="K199" s="4"/>
      <c r="L199" s="4"/>
      <c r="M199" s="4"/>
      <c r="N199" s="4"/>
      <c r="O199" s="4"/>
      <c r="P199" s="4"/>
      <c r="Q199" s="4"/>
      <c r="R199" s="7">
        <f t="shared" si="43"/>
        <v>7.0588235294117654</v>
      </c>
    </row>
    <row r="200" spans="1:18" ht="22.5" x14ac:dyDescent="0.2">
      <c r="A200" s="11">
        <f>IF(ISBLANK(D200),"",COUNTA($D$7:D200))</f>
        <v>173</v>
      </c>
      <c r="B200" s="22" t="s">
        <v>212</v>
      </c>
      <c r="C200" s="23" t="s">
        <v>201</v>
      </c>
      <c r="D200" s="31" t="s">
        <v>62</v>
      </c>
      <c r="E200" s="1">
        <v>14220</v>
      </c>
      <c r="F200" s="4">
        <v>0.04</v>
      </c>
      <c r="G200" s="39">
        <f t="shared" si="40"/>
        <v>568.80000000000007</v>
      </c>
      <c r="H200" s="40">
        <f t="shared" si="41"/>
        <v>0.3</v>
      </c>
      <c r="I200" s="39">
        <f t="shared" si="42"/>
        <v>4266</v>
      </c>
      <c r="J200" s="4">
        <v>0.3</v>
      </c>
      <c r="K200" s="4"/>
      <c r="L200" s="4"/>
      <c r="M200" s="4"/>
      <c r="N200" s="4"/>
      <c r="O200" s="4"/>
      <c r="P200" s="4"/>
      <c r="Q200" s="4"/>
      <c r="R200" s="7">
        <f t="shared" si="43"/>
        <v>7.5</v>
      </c>
    </row>
    <row r="201" spans="1:18" x14ac:dyDescent="0.2">
      <c r="A201" s="11">
        <f>IF(ISBLANK(D201),"",COUNTA($D$7:D201))</f>
        <v>174</v>
      </c>
      <c r="B201" s="22"/>
      <c r="C201" s="23" t="s">
        <v>146</v>
      </c>
      <c r="D201" s="24" t="s">
        <v>62</v>
      </c>
      <c r="E201" s="1"/>
      <c r="F201" s="4"/>
      <c r="G201" s="39">
        <f t="shared" si="40"/>
        <v>0</v>
      </c>
      <c r="H201" s="40">
        <f t="shared" si="41"/>
        <v>0</v>
      </c>
      <c r="I201" s="39">
        <f t="shared" si="42"/>
        <v>0</v>
      </c>
      <c r="J201" s="4"/>
      <c r="K201" s="4"/>
      <c r="L201" s="4"/>
      <c r="M201" s="4"/>
      <c r="N201" s="4"/>
      <c r="O201" s="4"/>
      <c r="P201" s="4"/>
      <c r="Q201" s="4"/>
      <c r="R201" s="7" t="e">
        <f t="shared" si="43"/>
        <v>#DIV/0!</v>
      </c>
    </row>
    <row r="202" spans="1:18" ht="22.5" x14ac:dyDescent="0.2">
      <c r="A202" s="11">
        <f>IF(ISBLANK(D202),"",COUNTA($D$7:D202))</f>
        <v>175</v>
      </c>
      <c r="B202" s="22" t="s">
        <v>212</v>
      </c>
      <c r="C202" s="23" t="s">
        <v>147</v>
      </c>
      <c r="D202" s="24" t="s">
        <v>62</v>
      </c>
      <c r="E202" s="1">
        <v>36460</v>
      </c>
      <c r="F202" s="4">
        <v>1.1000000000000001E-2</v>
      </c>
      <c r="G202" s="39">
        <f t="shared" si="40"/>
        <v>401.06000000000006</v>
      </c>
      <c r="H202" s="40">
        <f t="shared" si="41"/>
        <v>0.2</v>
      </c>
      <c r="I202" s="39">
        <f t="shared" si="42"/>
        <v>7292</v>
      </c>
      <c r="J202" s="4">
        <v>0.2</v>
      </c>
      <c r="K202" s="4"/>
      <c r="L202" s="4"/>
      <c r="M202" s="4"/>
      <c r="N202" s="4"/>
      <c r="O202" s="4"/>
      <c r="P202" s="4"/>
      <c r="Q202" s="4"/>
      <c r="R202" s="7">
        <f t="shared" si="43"/>
        <v>18.18181818181818</v>
      </c>
    </row>
    <row r="203" spans="1:18" x14ac:dyDescent="0.2">
      <c r="A203" s="11" t="str">
        <f>IF(ISBLANK(D203),"",COUNTA($D$7:D203))</f>
        <v/>
      </c>
      <c r="B203" s="22"/>
      <c r="C203" s="20" t="s">
        <v>75</v>
      </c>
      <c r="D203" s="21"/>
      <c r="E203" s="3"/>
      <c r="F203" s="6"/>
      <c r="G203" s="38">
        <f>SUM(G204:G216)</f>
        <v>28117.79</v>
      </c>
      <c r="H203" s="38"/>
      <c r="I203" s="38">
        <f>SUM(I204:I216)</f>
        <v>136384.09</v>
      </c>
      <c r="J203" s="6"/>
      <c r="K203" s="6"/>
      <c r="L203" s="6"/>
      <c r="M203" s="6"/>
      <c r="N203" s="6"/>
      <c r="O203" s="6"/>
      <c r="P203" s="6"/>
      <c r="Q203" s="6"/>
    </row>
    <row r="204" spans="1:18" ht="22.5" x14ac:dyDescent="0.2">
      <c r="A204" s="11">
        <f>IF(ISBLANK(D204),"",COUNTA($D$7:D204))</f>
        <v>176</v>
      </c>
      <c r="B204" s="22"/>
      <c r="C204" s="27" t="s">
        <v>148</v>
      </c>
      <c r="D204" s="10" t="s">
        <v>149</v>
      </c>
      <c r="E204" s="1">
        <v>15060</v>
      </c>
      <c r="F204" s="4">
        <v>0.13200000000000001</v>
      </c>
      <c r="G204" s="39">
        <f t="shared" ref="G204:G216" si="44">E204*F204</f>
        <v>1987.92</v>
      </c>
      <c r="H204" s="40">
        <f t="shared" ref="H204:H216" si="45">J204+K204+L204+M204+N204+O204+P204+Q204</f>
        <v>0.2</v>
      </c>
      <c r="I204" s="39">
        <f t="shared" ref="I204:I216" si="46">H204*E204</f>
        <v>3012</v>
      </c>
      <c r="J204" s="4">
        <v>0.2</v>
      </c>
      <c r="K204" s="4"/>
      <c r="L204" s="4"/>
      <c r="M204" s="4"/>
      <c r="N204" s="4"/>
      <c r="O204" s="4"/>
      <c r="P204" s="4"/>
      <c r="Q204" s="4"/>
      <c r="R204" s="7">
        <f t="shared" ref="R204:R216" si="47">H204/F204</f>
        <v>1.5151515151515151</v>
      </c>
    </row>
    <row r="205" spans="1:18" ht="22.5" x14ac:dyDescent="0.2">
      <c r="A205" s="11">
        <f>IF(ISBLANK(D205),"",COUNTA($D$7:D205))</f>
        <v>177</v>
      </c>
      <c r="B205" s="22" t="s">
        <v>212</v>
      </c>
      <c r="C205" s="27" t="s">
        <v>198</v>
      </c>
      <c r="D205" s="10" t="s">
        <v>199</v>
      </c>
      <c r="E205" s="1">
        <v>26270</v>
      </c>
      <c r="F205" s="4">
        <v>0.06</v>
      </c>
      <c r="G205" s="39">
        <f t="shared" si="44"/>
        <v>1576.2</v>
      </c>
      <c r="H205" s="40">
        <f t="shared" si="45"/>
        <v>0.2</v>
      </c>
      <c r="I205" s="39">
        <f t="shared" si="46"/>
        <v>5254</v>
      </c>
      <c r="J205" s="4">
        <v>0.2</v>
      </c>
      <c r="K205" s="4"/>
      <c r="L205" s="4"/>
      <c r="M205" s="4"/>
      <c r="N205" s="4"/>
      <c r="O205" s="4"/>
      <c r="P205" s="4"/>
      <c r="Q205" s="4"/>
      <c r="R205" s="7">
        <f t="shared" si="47"/>
        <v>3.3333333333333335</v>
      </c>
    </row>
    <row r="206" spans="1:18" ht="22.5" x14ac:dyDescent="0.2">
      <c r="A206" s="11">
        <f>IF(ISBLANK(D206),"",COUNTA($D$7:D206))</f>
        <v>178</v>
      </c>
      <c r="B206" s="22"/>
      <c r="C206" s="35" t="s">
        <v>150</v>
      </c>
      <c r="D206" s="24" t="s">
        <v>62</v>
      </c>
      <c r="E206" s="1"/>
      <c r="F206" s="4"/>
      <c r="G206" s="39">
        <f t="shared" si="44"/>
        <v>0</v>
      </c>
      <c r="H206" s="40">
        <f t="shared" si="45"/>
        <v>0</v>
      </c>
      <c r="I206" s="39">
        <f t="shared" si="46"/>
        <v>0</v>
      </c>
      <c r="J206" s="4"/>
      <c r="K206" s="4"/>
      <c r="L206" s="4"/>
      <c r="M206" s="4"/>
      <c r="N206" s="4"/>
      <c r="O206" s="4"/>
      <c r="P206" s="4"/>
      <c r="Q206" s="4"/>
      <c r="R206" s="7" t="e">
        <f t="shared" si="47"/>
        <v>#DIV/0!</v>
      </c>
    </row>
    <row r="207" spans="1:18" ht="22.5" x14ac:dyDescent="0.2">
      <c r="A207" s="11">
        <f>IF(ISBLANK(D207),"",COUNTA($D$7:D207))</f>
        <v>179</v>
      </c>
      <c r="B207" s="22"/>
      <c r="C207" s="23" t="s">
        <v>105</v>
      </c>
      <c r="D207" s="24" t="s">
        <v>58</v>
      </c>
      <c r="E207" s="1">
        <v>117570</v>
      </c>
      <c r="F207" s="4">
        <v>6.2E-2</v>
      </c>
      <c r="G207" s="39">
        <f t="shared" si="44"/>
        <v>7289.34</v>
      </c>
      <c r="H207" s="40">
        <f t="shared" si="45"/>
        <v>0.2</v>
      </c>
      <c r="I207" s="39">
        <f t="shared" si="46"/>
        <v>23514</v>
      </c>
      <c r="J207" s="4">
        <v>0.2</v>
      </c>
      <c r="K207" s="4"/>
      <c r="L207" s="4"/>
      <c r="M207" s="4"/>
      <c r="N207" s="4"/>
      <c r="O207" s="4"/>
      <c r="P207" s="4"/>
      <c r="Q207" s="4"/>
      <c r="R207" s="7">
        <f t="shared" si="47"/>
        <v>3.2258064516129035</v>
      </c>
    </row>
    <row r="208" spans="1:18" x14ac:dyDescent="0.2">
      <c r="A208" s="11">
        <f>IF(ISBLANK(D208),"",COUNTA($D$7:D208))</f>
        <v>180</v>
      </c>
      <c r="B208" s="22" t="s">
        <v>212</v>
      </c>
      <c r="C208" s="23" t="s">
        <v>151</v>
      </c>
      <c r="D208" s="24" t="s">
        <v>58</v>
      </c>
      <c r="E208" s="1">
        <v>4890</v>
      </c>
      <c r="F208" s="4">
        <v>3.6666666666666667E-2</v>
      </c>
      <c r="G208" s="39">
        <f t="shared" si="44"/>
        <v>179.3</v>
      </c>
      <c r="H208" s="40">
        <f t="shared" si="45"/>
        <v>0.25</v>
      </c>
      <c r="I208" s="39">
        <f t="shared" si="46"/>
        <v>1222.5</v>
      </c>
      <c r="J208" s="4">
        <v>0.15</v>
      </c>
      <c r="K208" s="4">
        <v>0.1</v>
      </c>
      <c r="L208" s="4"/>
      <c r="M208" s="4"/>
      <c r="N208" s="4"/>
      <c r="O208" s="4"/>
      <c r="P208" s="4"/>
      <c r="Q208" s="4"/>
      <c r="R208" s="7">
        <f t="shared" si="47"/>
        <v>6.8181818181818183</v>
      </c>
    </row>
    <row r="209" spans="1:18" x14ac:dyDescent="0.2">
      <c r="A209" s="11">
        <f>IF(ISBLANK(D209),"",COUNTA($D$7:D209))</f>
        <v>181</v>
      </c>
      <c r="B209" s="22" t="s">
        <v>212</v>
      </c>
      <c r="C209" s="23" t="s">
        <v>152</v>
      </c>
      <c r="D209" s="24" t="s">
        <v>58</v>
      </c>
      <c r="E209" s="1">
        <v>1850</v>
      </c>
      <c r="F209" s="4">
        <v>3.004</v>
      </c>
      <c r="G209" s="39">
        <f t="shared" si="44"/>
        <v>5557.4</v>
      </c>
      <c r="H209" s="40">
        <f t="shared" si="45"/>
        <v>12.5</v>
      </c>
      <c r="I209" s="39">
        <f t="shared" si="46"/>
        <v>23125</v>
      </c>
      <c r="J209" s="4">
        <v>12</v>
      </c>
      <c r="K209" s="4">
        <v>0.5</v>
      </c>
      <c r="L209" s="4"/>
      <c r="M209" s="4"/>
      <c r="N209" s="4"/>
      <c r="O209" s="4"/>
      <c r="P209" s="4"/>
      <c r="Q209" s="4"/>
      <c r="R209" s="7">
        <f t="shared" si="47"/>
        <v>4.1611185086551261</v>
      </c>
    </row>
    <row r="210" spans="1:18" x14ac:dyDescent="0.2">
      <c r="A210" s="11">
        <f>IF(ISBLANK(D210),"",COUNTA($D$7:D210))</f>
        <v>182</v>
      </c>
      <c r="B210" s="22" t="s">
        <v>212</v>
      </c>
      <c r="C210" s="23" t="s">
        <v>202</v>
      </c>
      <c r="D210" s="24" t="s">
        <v>76</v>
      </c>
      <c r="E210" s="1">
        <v>385890</v>
      </c>
      <c r="F210" s="4">
        <v>9.0000000000000011E-3</v>
      </c>
      <c r="G210" s="39">
        <f t="shared" si="44"/>
        <v>3473.01</v>
      </c>
      <c r="H210" s="40">
        <f t="shared" si="45"/>
        <v>3.1E-2</v>
      </c>
      <c r="I210" s="39">
        <f t="shared" si="46"/>
        <v>11962.59</v>
      </c>
      <c r="J210" s="4">
        <v>3.1E-2</v>
      </c>
      <c r="K210" s="4"/>
      <c r="L210" s="4"/>
      <c r="M210" s="4"/>
      <c r="N210" s="4"/>
      <c r="O210" s="4"/>
      <c r="P210" s="4"/>
      <c r="Q210" s="4"/>
      <c r="R210" s="7">
        <f t="shared" si="47"/>
        <v>3.4444444444444442</v>
      </c>
    </row>
    <row r="211" spans="1:18" x14ac:dyDescent="0.2">
      <c r="A211" s="11">
        <f>IF(ISBLANK(D211),"",COUNTA($D$7:D211))</f>
        <v>183</v>
      </c>
      <c r="B211" s="22" t="s">
        <v>212</v>
      </c>
      <c r="C211" s="23" t="s">
        <v>153</v>
      </c>
      <c r="D211" s="24" t="s">
        <v>62</v>
      </c>
      <c r="E211" s="1">
        <v>26220</v>
      </c>
      <c r="F211" s="4">
        <v>7.0333333333333331E-2</v>
      </c>
      <c r="G211" s="39">
        <f t="shared" si="44"/>
        <v>1844.1399999999999</v>
      </c>
      <c r="H211" s="40">
        <f t="shared" si="45"/>
        <v>0.2</v>
      </c>
      <c r="I211" s="39">
        <f t="shared" si="46"/>
        <v>5244</v>
      </c>
      <c r="J211" s="4">
        <v>0.2</v>
      </c>
      <c r="K211" s="4"/>
      <c r="L211" s="4"/>
      <c r="M211" s="4"/>
      <c r="N211" s="4"/>
      <c r="O211" s="4"/>
      <c r="P211" s="4"/>
      <c r="Q211" s="4"/>
      <c r="R211" s="7">
        <f t="shared" si="47"/>
        <v>2.8436018957345972</v>
      </c>
    </row>
    <row r="212" spans="1:18" x14ac:dyDescent="0.2">
      <c r="A212" s="11">
        <f>IF(ISBLANK(D212),"",COUNTA($D$7:D212))</f>
        <v>184</v>
      </c>
      <c r="B212" s="22" t="s">
        <v>212</v>
      </c>
      <c r="C212" s="23" t="s">
        <v>154</v>
      </c>
      <c r="D212" s="24" t="s">
        <v>58</v>
      </c>
      <c r="E212" s="1">
        <v>1820</v>
      </c>
      <c r="F212" s="4">
        <v>0.60799999999999998</v>
      </c>
      <c r="G212" s="39">
        <f t="shared" si="44"/>
        <v>1106.56</v>
      </c>
      <c r="H212" s="40">
        <f t="shared" si="45"/>
        <v>2</v>
      </c>
      <c r="I212" s="39">
        <f t="shared" si="46"/>
        <v>3640</v>
      </c>
      <c r="J212" s="4">
        <v>1.5</v>
      </c>
      <c r="K212" s="4">
        <v>0.5</v>
      </c>
      <c r="L212" s="4"/>
      <c r="M212" s="4"/>
      <c r="N212" s="4"/>
      <c r="O212" s="4"/>
      <c r="P212" s="4"/>
      <c r="Q212" s="4"/>
      <c r="R212" s="7">
        <f t="shared" si="47"/>
        <v>3.2894736842105265</v>
      </c>
    </row>
    <row r="213" spans="1:18" x14ac:dyDescent="0.2">
      <c r="A213" s="11">
        <f>IF(ISBLANK(D213),"",COUNTA($D$7:D213))</f>
        <v>185</v>
      </c>
      <c r="B213" s="22" t="s">
        <v>212</v>
      </c>
      <c r="C213" s="23" t="s">
        <v>155</v>
      </c>
      <c r="D213" s="24" t="s">
        <v>58</v>
      </c>
      <c r="E213" s="1">
        <v>3370</v>
      </c>
      <c r="F213" s="4">
        <v>5.6000000000000001E-2</v>
      </c>
      <c r="G213" s="39">
        <f t="shared" si="44"/>
        <v>188.72</v>
      </c>
      <c r="H213" s="40">
        <f t="shared" si="45"/>
        <v>0</v>
      </c>
      <c r="I213" s="39">
        <f t="shared" si="46"/>
        <v>0</v>
      </c>
      <c r="J213" s="4"/>
      <c r="K213" s="4"/>
      <c r="L213" s="4"/>
      <c r="M213" s="4"/>
      <c r="N213" s="4"/>
      <c r="O213" s="4"/>
      <c r="P213" s="4"/>
      <c r="Q213" s="4"/>
      <c r="R213" s="7">
        <f t="shared" si="47"/>
        <v>0</v>
      </c>
    </row>
    <row r="214" spans="1:18" x14ac:dyDescent="0.2">
      <c r="A214" s="11">
        <f>IF(ISBLANK(D214),"",COUNTA($D$7:D214))</f>
        <v>186</v>
      </c>
      <c r="B214" s="22"/>
      <c r="C214" s="23" t="s">
        <v>156</v>
      </c>
      <c r="D214" s="24" t="s">
        <v>58</v>
      </c>
      <c r="E214" s="1">
        <v>550100</v>
      </c>
      <c r="F214" s="4"/>
      <c r="G214" s="39">
        <f t="shared" si="44"/>
        <v>0</v>
      </c>
      <c r="H214" s="40">
        <f t="shared" si="45"/>
        <v>0.1</v>
      </c>
      <c r="I214" s="39">
        <f t="shared" si="46"/>
        <v>55010</v>
      </c>
      <c r="J214" s="4">
        <v>0.1</v>
      </c>
      <c r="K214" s="4"/>
      <c r="L214" s="4"/>
      <c r="M214" s="4"/>
      <c r="N214" s="4"/>
      <c r="O214" s="4"/>
      <c r="P214" s="4"/>
      <c r="Q214" s="4"/>
      <c r="R214" s="7" t="e">
        <f t="shared" si="47"/>
        <v>#DIV/0!</v>
      </c>
    </row>
    <row r="215" spans="1:18" x14ac:dyDescent="0.2">
      <c r="A215" s="11">
        <f>IF(ISBLANK(D215),"",COUNTA($D$7:D215))</f>
        <v>187</v>
      </c>
      <c r="B215" s="22"/>
      <c r="C215" s="23" t="s">
        <v>157</v>
      </c>
      <c r="D215" s="24" t="s">
        <v>58</v>
      </c>
      <c r="E215" s="1">
        <v>245760</v>
      </c>
      <c r="F215" s="4">
        <v>0.02</v>
      </c>
      <c r="G215" s="39">
        <f t="shared" si="44"/>
        <v>4915.2</v>
      </c>
      <c r="H215" s="40">
        <f t="shared" si="45"/>
        <v>0</v>
      </c>
      <c r="I215" s="39">
        <f t="shared" si="46"/>
        <v>0</v>
      </c>
      <c r="J215" s="4"/>
      <c r="K215" s="4"/>
      <c r="L215" s="4"/>
      <c r="M215" s="4"/>
      <c r="N215" s="4"/>
      <c r="O215" s="4"/>
      <c r="P215" s="4"/>
      <c r="Q215" s="4"/>
      <c r="R215" s="7">
        <f t="shared" si="47"/>
        <v>0</v>
      </c>
    </row>
    <row r="216" spans="1:18" x14ac:dyDescent="0.2">
      <c r="A216" s="11">
        <f>IF(ISBLANK(D216),"",COUNTA($D$7:D216))</f>
        <v>188</v>
      </c>
      <c r="B216" s="22"/>
      <c r="C216" s="23" t="s">
        <v>158</v>
      </c>
      <c r="D216" s="24" t="s">
        <v>58</v>
      </c>
      <c r="E216" s="1">
        <v>220000</v>
      </c>
      <c r="F216" s="4"/>
      <c r="G216" s="39">
        <f t="shared" si="44"/>
        <v>0</v>
      </c>
      <c r="H216" s="40">
        <f t="shared" si="45"/>
        <v>0.02</v>
      </c>
      <c r="I216" s="39">
        <f t="shared" si="46"/>
        <v>4400</v>
      </c>
      <c r="J216" s="4">
        <v>0.02</v>
      </c>
      <c r="K216" s="4"/>
      <c r="L216" s="4"/>
      <c r="M216" s="4"/>
      <c r="N216" s="4"/>
      <c r="O216" s="4"/>
      <c r="P216" s="4"/>
      <c r="Q216" s="4"/>
      <c r="R216" s="7" t="e">
        <f t="shared" si="47"/>
        <v>#DIV/0!</v>
      </c>
    </row>
    <row r="217" spans="1:18" x14ac:dyDescent="0.2">
      <c r="A217" s="11" t="str">
        <f>IF(ISBLANK(D217),"",COUNTA($D$7:D217))</f>
        <v/>
      </c>
      <c r="B217" s="22"/>
      <c r="C217" s="20" t="s">
        <v>60</v>
      </c>
      <c r="D217" s="21"/>
      <c r="E217" s="3"/>
      <c r="F217" s="6"/>
      <c r="G217" s="38">
        <f>SUM(G218:G222)</f>
        <v>2343.0500000000002</v>
      </c>
      <c r="H217" s="38"/>
      <c r="I217" s="38">
        <f>SUM(I218:I222)</f>
        <v>36797</v>
      </c>
      <c r="J217" s="6"/>
      <c r="K217" s="6"/>
      <c r="L217" s="6"/>
      <c r="M217" s="6"/>
      <c r="N217" s="6"/>
      <c r="O217" s="6"/>
      <c r="P217" s="6"/>
      <c r="Q217" s="6"/>
    </row>
    <row r="218" spans="1:18" ht="22.5" x14ac:dyDescent="0.2">
      <c r="A218" s="11">
        <f>IF(ISBLANK(D218),"",COUNTA($D$7:D218))</f>
        <v>189</v>
      </c>
      <c r="B218" s="22"/>
      <c r="C218" s="23" t="s">
        <v>159</v>
      </c>
      <c r="D218" s="24" t="s">
        <v>58</v>
      </c>
      <c r="E218" s="1"/>
      <c r="F218" s="4"/>
      <c r="G218" s="39">
        <f>E218*F218</f>
        <v>0</v>
      </c>
      <c r="H218" s="40">
        <f>J218+K218+L218+M218+N218+O218+P218+Q218</f>
        <v>0</v>
      </c>
      <c r="I218" s="39">
        <f>H218*E218</f>
        <v>0</v>
      </c>
      <c r="J218" s="4"/>
      <c r="K218" s="4"/>
      <c r="L218" s="4"/>
      <c r="M218" s="4"/>
      <c r="N218" s="4"/>
      <c r="O218" s="4"/>
      <c r="P218" s="4"/>
      <c r="Q218" s="4"/>
      <c r="R218" s="7" t="e">
        <f>H218/F218</f>
        <v>#DIV/0!</v>
      </c>
    </row>
    <row r="219" spans="1:18" x14ac:dyDescent="0.2">
      <c r="A219" s="11">
        <f>IF(ISBLANK(D219),"",COUNTA($D$7:D219))</f>
        <v>190</v>
      </c>
      <c r="B219" s="22" t="s">
        <v>212</v>
      </c>
      <c r="C219" s="23" t="s">
        <v>160</v>
      </c>
      <c r="D219" s="24" t="s">
        <v>58</v>
      </c>
      <c r="E219" s="1">
        <v>24490</v>
      </c>
      <c r="F219" s="4"/>
      <c r="G219" s="39">
        <f>E219*F219</f>
        <v>0</v>
      </c>
      <c r="H219" s="40">
        <f>J219+K219+L219+M219+N219+O219+P219+Q219</f>
        <v>0.1</v>
      </c>
      <c r="I219" s="39">
        <f>H219*E219</f>
        <v>2449</v>
      </c>
      <c r="J219" s="4">
        <v>0.1</v>
      </c>
      <c r="K219" s="4"/>
      <c r="L219" s="4"/>
      <c r="M219" s="4"/>
      <c r="N219" s="4"/>
      <c r="O219" s="4"/>
      <c r="P219" s="4"/>
      <c r="Q219" s="4"/>
      <c r="R219" s="7" t="e">
        <f>H219/F219</f>
        <v>#DIV/0!</v>
      </c>
    </row>
    <row r="220" spans="1:18" x14ac:dyDescent="0.2">
      <c r="A220" s="11">
        <f>IF(ISBLANK(D220),"",COUNTA($D$7:D220))</f>
        <v>191</v>
      </c>
      <c r="B220" s="22" t="s">
        <v>212</v>
      </c>
      <c r="C220" s="23" t="s">
        <v>161</v>
      </c>
      <c r="D220" s="24" t="s">
        <v>58</v>
      </c>
      <c r="E220" s="1">
        <v>56770</v>
      </c>
      <c r="F220" s="4">
        <v>0.02</v>
      </c>
      <c r="G220" s="39">
        <f>E220*F220</f>
        <v>1135.4000000000001</v>
      </c>
      <c r="H220" s="40">
        <f>J220+K220+L220+M220+N220+O220+P220+Q220</f>
        <v>0.4</v>
      </c>
      <c r="I220" s="39">
        <f>H220*E220</f>
        <v>22708</v>
      </c>
      <c r="J220" s="4">
        <v>0.4</v>
      </c>
      <c r="K220" s="4"/>
      <c r="L220" s="4"/>
      <c r="M220" s="4"/>
      <c r="N220" s="4"/>
      <c r="O220" s="4"/>
      <c r="P220" s="4"/>
      <c r="Q220" s="4"/>
      <c r="R220" s="7">
        <f>H220/F220</f>
        <v>20</v>
      </c>
    </row>
    <row r="221" spans="1:18" x14ac:dyDescent="0.2">
      <c r="A221" s="11">
        <f>IF(ISBLANK(D221),"",COUNTA($D$7:D221))</f>
        <v>192</v>
      </c>
      <c r="B221" s="22" t="s">
        <v>212</v>
      </c>
      <c r="C221" s="23" t="s">
        <v>163</v>
      </c>
      <c r="D221" s="24" t="s">
        <v>58</v>
      </c>
      <c r="E221" s="1">
        <v>29100</v>
      </c>
      <c r="F221" s="4">
        <v>4.1499999999999995E-2</v>
      </c>
      <c r="G221" s="39">
        <f>E221*F221</f>
        <v>1207.6499999999999</v>
      </c>
      <c r="H221" s="40">
        <f>J221+K221+L221+M221+N221+O221+P221+Q221</f>
        <v>0.4</v>
      </c>
      <c r="I221" s="39">
        <f>H221*E221</f>
        <v>11640</v>
      </c>
      <c r="J221" s="4">
        <v>0.4</v>
      </c>
      <c r="K221" s="4"/>
      <c r="L221" s="4"/>
      <c r="M221" s="4"/>
      <c r="N221" s="4"/>
      <c r="O221" s="4"/>
      <c r="P221" s="4"/>
      <c r="Q221" s="4"/>
      <c r="R221" s="7">
        <f>H221/F221</f>
        <v>9.6385542168674707</v>
      </c>
    </row>
    <row r="222" spans="1:18" x14ac:dyDescent="0.2">
      <c r="A222" s="11">
        <f>IF(ISBLANK(D222),"",COUNTA($D$7:D222))</f>
        <v>193</v>
      </c>
      <c r="B222" s="22"/>
      <c r="C222" s="23" t="s">
        <v>164</v>
      </c>
      <c r="D222" s="10" t="s">
        <v>77</v>
      </c>
      <c r="E222" s="1"/>
      <c r="F222" s="4"/>
      <c r="G222" s="39">
        <f>E222*F222</f>
        <v>0</v>
      </c>
      <c r="H222" s="40">
        <f>J222+K222+L222+M222+N222+O222+P222+Q222</f>
        <v>0</v>
      </c>
      <c r="I222" s="39">
        <f>H222*E222</f>
        <v>0</v>
      </c>
      <c r="J222" s="4"/>
      <c r="K222" s="4"/>
      <c r="L222" s="4"/>
      <c r="M222" s="4"/>
      <c r="N222" s="4"/>
      <c r="O222" s="4"/>
      <c r="P222" s="4"/>
      <c r="Q222" s="4"/>
      <c r="R222" s="7" t="e">
        <f>H222/F222</f>
        <v>#DIV/0!</v>
      </c>
    </row>
    <row r="223" spans="1:18" x14ac:dyDescent="0.2">
      <c r="A223" s="11" t="str">
        <f>IF(ISBLANK(D223),"",COUNTA($D$7:D223))</f>
        <v/>
      </c>
      <c r="B223" s="22"/>
      <c r="C223" s="20" t="s">
        <v>46</v>
      </c>
      <c r="D223" s="21"/>
      <c r="E223" s="3"/>
      <c r="F223" s="6"/>
      <c r="G223" s="38">
        <f>SUM(G224:G230)</f>
        <v>4270.91</v>
      </c>
      <c r="H223" s="38"/>
      <c r="I223" s="38">
        <f>SUM(I224:I230)</f>
        <v>143435.79999999999</v>
      </c>
      <c r="J223" s="6"/>
      <c r="K223" s="6"/>
      <c r="L223" s="6"/>
      <c r="M223" s="6"/>
      <c r="N223" s="6"/>
      <c r="O223" s="6"/>
      <c r="P223" s="6"/>
      <c r="Q223" s="6"/>
    </row>
    <row r="224" spans="1:18" ht="22.5" x14ac:dyDescent="0.2">
      <c r="A224" s="11">
        <f>IF(ISBLANK(D224),"",COUNTA($D$7:D224))</f>
        <v>194</v>
      </c>
      <c r="B224" s="22"/>
      <c r="C224" s="23" t="s">
        <v>165</v>
      </c>
      <c r="D224" s="24" t="s">
        <v>58</v>
      </c>
      <c r="E224" s="1">
        <v>90080</v>
      </c>
      <c r="F224" s="4"/>
      <c r="G224" s="39">
        <f t="shared" ref="G224:G230" si="48">E224*F224</f>
        <v>0</v>
      </c>
      <c r="H224" s="40">
        <f t="shared" ref="H224:H230" si="49">J224+K224+L224+M224+N224+O224+P224+Q224</f>
        <v>0.2</v>
      </c>
      <c r="I224" s="39">
        <f t="shared" ref="I224:I230" si="50">H224*E224</f>
        <v>18016</v>
      </c>
      <c r="J224" s="4">
        <v>0.2</v>
      </c>
      <c r="K224" s="4"/>
      <c r="L224" s="4"/>
      <c r="M224" s="4"/>
      <c r="N224" s="4"/>
      <c r="O224" s="4"/>
      <c r="P224" s="4"/>
      <c r="Q224" s="4"/>
      <c r="R224" s="7" t="e">
        <f t="shared" ref="R224:R230" si="51">H224/F224</f>
        <v>#DIV/0!</v>
      </c>
    </row>
    <row r="225" spans="1:18" ht="22.5" x14ac:dyDescent="0.2">
      <c r="A225" s="11">
        <f>IF(ISBLANK(D225),"",COUNTA($D$7:D225))</f>
        <v>195</v>
      </c>
      <c r="B225" s="22" t="s">
        <v>212</v>
      </c>
      <c r="C225" s="23" t="s">
        <v>166</v>
      </c>
      <c r="D225" s="24" t="s">
        <v>58</v>
      </c>
      <c r="E225" s="1">
        <v>51490</v>
      </c>
      <c r="F225" s="4">
        <v>3.5999999999999997E-2</v>
      </c>
      <c r="G225" s="39">
        <f t="shared" si="48"/>
        <v>1853.6399999999999</v>
      </c>
      <c r="H225" s="40">
        <f t="shared" si="49"/>
        <v>0</v>
      </c>
      <c r="I225" s="39">
        <f t="shared" si="50"/>
        <v>0</v>
      </c>
      <c r="J225" s="4"/>
      <c r="K225" s="4"/>
      <c r="L225" s="4"/>
      <c r="M225" s="4"/>
      <c r="N225" s="4"/>
      <c r="O225" s="4"/>
      <c r="P225" s="4"/>
      <c r="Q225" s="4"/>
      <c r="R225" s="7">
        <f t="shared" si="51"/>
        <v>0</v>
      </c>
    </row>
    <row r="226" spans="1:18" ht="22.5" x14ac:dyDescent="0.2">
      <c r="A226" s="11">
        <f>IF(ISBLANK(D226),"",COUNTA($D$7:D226))</f>
        <v>196</v>
      </c>
      <c r="B226" s="22" t="s">
        <v>212</v>
      </c>
      <c r="C226" s="23" t="s">
        <v>167</v>
      </c>
      <c r="D226" s="24" t="s">
        <v>62</v>
      </c>
      <c r="E226" s="1">
        <v>173070</v>
      </c>
      <c r="F226" s="4"/>
      <c r="G226" s="39">
        <f t="shared" si="48"/>
        <v>0</v>
      </c>
      <c r="H226" s="40">
        <f t="shared" si="49"/>
        <v>0.2</v>
      </c>
      <c r="I226" s="39">
        <f t="shared" si="50"/>
        <v>34614</v>
      </c>
      <c r="J226" s="4">
        <v>0.2</v>
      </c>
      <c r="K226" s="4"/>
      <c r="L226" s="4"/>
      <c r="M226" s="4"/>
      <c r="N226" s="4"/>
      <c r="O226" s="4"/>
      <c r="P226" s="4"/>
      <c r="Q226" s="4"/>
      <c r="R226" s="7" t="e">
        <f t="shared" si="51"/>
        <v>#DIV/0!</v>
      </c>
    </row>
    <row r="227" spans="1:18" ht="22.5" x14ac:dyDescent="0.2">
      <c r="A227" s="11">
        <f>IF(ISBLANK(D227),"",COUNTA($D$7:D227))</f>
        <v>197</v>
      </c>
      <c r="B227" s="22" t="s">
        <v>212</v>
      </c>
      <c r="C227" s="23" t="s">
        <v>168</v>
      </c>
      <c r="D227" s="24" t="s">
        <v>58</v>
      </c>
      <c r="E227" s="1">
        <v>16090</v>
      </c>
      <c r="F227" s="4">
        <v>4.2999999999999997E-2</v>
      </c>
      <c r="G227" s="39">
        <f t="shared" si="48"/>
        <v>691.86999999999989</v>
      </c>
      <c r="H227" s="40">
        <f t="shared" si="49"/>
        <v>0.4</v>
      </c>
      <c r="I227" s="39">
        <f t="shared" si="50"/>
        <v>6436</v>
      </c>
      <c r="J227" s="4">
        <v>0.4</v>
      </c>
      <c r="K227" s="4"/>
      <c r="L227" s="4"/>
      <c r="M227" s="4"/>
      <c r="N227" s="4"/>
      <c r="O227" s="4"/>
      <c r="P227" s="4"/>
      <c r="Q227" s="4"/>
      <c r="R227" s="7">
        <f t="shared" si="51"/>
        <v>9.3023255813953494</v>
      </c>
    </row>
    <row r="228" spans="1:18" x14ac:dyDescent="0.2">
      <c r="A228" s="43">
        <f>IF(ISBLANK(D228),"",COUNTA($D$7:D228))</f>
        <v>198</v>
      </c>
      <c r="B228" s="22"/>
      <c r="C228" s="23" t="s">
        <v>106</v>
      </c>
      <c r="D228" s="24" t="s">
        <v>76</v>
      </c>
      <c r="E228" s="1">
        <v>208200</v>
      </c>
      <c r="F228" s="4">
        <v>2E-3</v>
      </c>
      <c r="G228" s="39">
        <f t="shared" si="48"/>
        <v>416.40000000000003</v>
      </c>
      <c r="H228" s="40">
        <f t="shared" si="49"/>
        <v>0.01</v>
      </c>
      <c r="I228" s="39">
        <f t="shared" si="50"/>
        <v>2082</v>
      </c>
      <c r="J228" s="4">
        <v>0.01</v>
      </c>
      <c r="K228" s="4"/>
      <c r="L228" s="4"/>
      <c r="M228" s="4"/>
      <c r="N228" s="4"/>
      <c r="O228" s="4"/>
      <c r="P228" s="4"/>
      <c r="Q228" s="4"/>
      <c r="R228" s="7">
        <f t="shared" si="51"/>
        <v>5</v>
      </c>
    </row>
    <row r="229" spans="1:18" ht="22.5" x14ac:dyDescent="0.2">
      <c r="A229" s="43">
        <f>IF(ISBLANK(D229),"",COUNTA($D$7:D229))</f>
        <v>199</v>
      </c>
      <c r="B229" s="22"/>
      <c r="C229" s="23" t="s">
        <v>169</v>
      </c>
      <c r="D229" s="24" t="s">
        <v>76</v>
      </c>
      <c r="E229" s="1">
        <v>130900</v>
      </c>
      <c r="F229" s="4">
        <v>9.9999999999999985E-3</v>
      </c>
      <c r="G229" s="39">
        <f t="shared" si="48"/>
        <v>1308.9999999999998</v>
      </c>
      <c r="H229" s="40">
        <f t="shared" si="49"/>
        <v>0.05</v>
      </c>
      <c r="I229" s="39">
        <f t="shared" si="50"/>
        <v>6545</v>
      </c>
      <c r="J229" s="4">
        <v>0.05</v>
      </c>
      <c r="K229" s="4"/>
      <c r="L229" s="4"/>
      <c r="M229" s="4"/>
      <c r="N229" s="4"/>
      <c r="O229" s="4"/>
      <c r="P229" s="4"/>
      <c r="Q229" s="4"/>
      <c r="R229" s="7">
        <f t="shared" si="51"/>
        <v>5.0000000000000009</v>
      </c>
    </row>
    <row r="230" spans="1:18" ht="22.5" x14ac:dyDescent="0.2">
      <c r="A230" s="11">
        <f>IF(ISBLANK(D230),"",COUNTA($D$7:D230))</f>
        <v>200</v>
      </c>
      <c r="B230" s="22"/>
      <c r="C230" s="23" t="s">
        <v>170</v>
      </c>
      <c r="D230" s="24" t="s">
        <v>58</v>
      </c>
      <c r="E230" s="1">
        <v>378714</v>
      </c>
      <c r="F230" s="4"/>
      <c r="G230" s="39">
        <f t="shared" si="48"/>
        <v>0</v>
      </c>
      <c r="H230" s="40">
        <f t="shared" si="49"/>
        <v>0.2</v>
      </c>
      <c r="I230" s="39">
        <f t="shared" si="50"/>
        <v>75742.8</v>
      </c>
      <c r="J230" s="4">
        <v>0.2</v>
      </c>
      <c r="K230" s="4"/>
      <c r="L230" s="4"/>
      <c r="M230" s="4"/>
      <c r="N230" s="4"/>
      <c r="O230" s="4"/>
      <c r="P230" s="4"/>
      <c r="Q230" s="4"/>
      <c r="R230" s="7" t="e">
        <f t="shared" si="51"/>
        <v>#DIV/0!</v>
      </c>
    </row>
    <row r="231" spans="1:18" x14ac:dyDescent="0.2">
      <c r="A231" s="11" t="str">
        <f>IF(ISBLANK(D231),"",COUNTA($D$7:D231))</f>
        <v/>
      </c>
      <c r="B231" s="22"/>
      <c r="C231" s="20" t="s">
        <v>65</v>
      </c>
      <c r="D231" s="21"/>
      <c r="E231" s="3"/>
      <c r="F231" s="6"/>
      <c r="G231" s="38">
        <f>SUM(G232:G235)</f>
        <v>3337.6699999999996</v>
      </c>
      <c r="H231" s="38"/>
      <c r="I231" s="38">
        <f>SUM(I232:I235)</f>
        <v>3486.9</v>
      </c>
      <c r="J231" s="6"/>
      <c r="K231" s="6"/>
      <c r="L231" s="6"/>
      <c r="M231" s="6"/>
      <c r="N231" s="6"/>
      <c r="O231" s="6"/>
      <c r="P231" s="6"/>
      <c r="Q231" s="6"/>
    </row>
    <row r="232" spans="1:18" x14ac:dyDescent="0.2">
      <c r="A232" s="11">
        <f>IF(ISBLANK(D232),"",COUNTA($D$7:D232))</f>
        <v>201</v>
      </c>
      <c r="B232" s="22" t="s">
        <v>212</v>
      </c>
      <c r="C232" s="23" t="s">
        <v>188</v>
      </c>
      <c r="D232" s="24" t="s">
        <v>58</v>
      </c>
      <c r="E232" s="1">
        <v>41180</v>
      </c>
      <c r="F232" s="4"/>
      <c r="G232" s="39">
        <f>E232*F232</f>
        <v>0</v>
      </c>
      <c r="H232" s="40">
        <f>J232+K232+L232+M232+N232+O232+P232+Q232</f>
        <v>0.05</v>
      </c>
      <c r="I232" s="39">
        <f>H232*E232</f>
        <v>2059</v>
      </c>
      <c r="J232" s="4">
        <v>0.05</v>
      </c>
      <c r="K232" s="4"/>
      <c r="L232" s="4"/>
      <c r="M232" s="4"/>
      <c r="N232" s="4"/>
      <c r="O232" s="4"/>
      <c r="P232" s="4"/>
      <c r="Q232" s="4"/>
      <c r="R232" s="7" t="e">
        <f>H232/F232</f>
        <v>#DIV/0!</v>
      </c>
    </row>
    <row r="233" spans="1:18" x14ac:dyDescent="0.2">
      <c r="A233" s="11">
        <f>IF(ISBLANK(D233),"",COUNTA($D$7:D233))</f>
        <v>202</v>
      </c>
      <c r="B233" s="22" t="s">
        <v>212</v>
      </c>
      <c r="C233" s="23" t="s">
        <v>189</v>
      </c>
      <c r="D233" s="24" t="s">
        <v>58</v>
      </c>
      <c r="E233" s="1">
        <v>3500</v>
      </c>
      <c r="F233" s="4">
        <v>0.22800000000000001</v>
      </c>
      <c r="G233" s="39">
        <f>E233*F233</f>
        <v>798</v>
      </c>
      <c r="H233" s="40">
        <f>J233+K233+L233+M233+N233+O233+P233+Q233</f>
        <v>0.2</v>
      </c>
      <c r="I233" s="39">
        <f>H233*E233</f>
        <v>700</v>
      </c>
      <c r="J233" s="4">
        <v>0.1</v>
      </c>
      <c r="K233" s="4">
        <v>0.1</v>
      </c>
      <c r="L233" s="4"/>
      <c r="M233" s="4"/>
      <c r="N233" s="4"/>
      <c r="O233" s="4"/>
      <c r="P233" s="4"/>
      <c r="Q233" s="4"/>
      <c r="R233" s="7">
        <f>H233/F233</f>
        <v>0.87719298245614041</v>
      </c>
    </row>
    <row r="234" spans="1:18" ht="22.5" x14ac:dyDescent="0.2">
      <c r="A234" s="11">
        <f>IF(ISBLANK(D234),"",COUNTA($D$7:D234))</f>
        <v>203</v>
      </c>
      <c r="B234" s="22"/>
      <c r="C234" s="23" t="s">
        <v>171</v>
      </c>
      <c r="D234" s="24" t="s">
        <v>58</v>
      </c>
      <c r="E234" s="1">
        <v>38000</v>
      </c>
      <c r="F234" s="4"/>
      <c r="G234" s="39">
        <f>E234*F234</f>
        <v>0</v>
      </c>
      <c r="H234" s="40">
        <f>J234+K234+L234+M234+N234+O234+P234+Q234</f>
        <v>0.01</v>
      </c>
      <c r="I234" s="39">
        <f>H234*E234</f>
        <v>380</v>
      </c>
      <c r="J234" s="4">
        <v>0.01</v>
      </c>
      <c r="K234" s="4"/>
      <c r="L234" s="4"/>
      <c r="M234" s="4"/>
      <c r="N234" s="4"/>
      <c r="O234" s="4"/>
      <c r="P234" s="4"/>
      <c r="Q234" s="4"/>
      <c r="R234" s="7" t="e">
        <f>H234/F234</f>
        <v>#DIV/0!</v>
      </c>
    </row>
    <row r="235" spans="1:18" ht="22.5" x14ac:dyDescent="0.2">
      <c r="A235" s="11">
        <f>IF(ISBLANK(D235),"",COUNTA($D$7:D235))</f>
        <v>204</v>
      </c>
      <c r="B235" s="22"/>
      <c r="C235" s="23" t="s">
        <v>172</v>
      </c>
      <c r="D235" s="24" t="s">
        <v>58</v>
      </c>
      <c r="E235" s="1">
        <v>34790</v>
      </c>
      <c r="F235" s="4">
        <v>7.2999999999999995E-2</v>
      </c>
      <c r="G235" s="39">
        <f>E235*F235</f>
        <v>2539.6699999999996</v>
      </c>
      <c r="H235" s="40">
        <f>J235+K235+L235+M235+N235+O235+P235+Q235</f>
        <v>0.01</v>
      </c>
      <c r="I235" s="39">
        <f>H235*E235</f>
        <v>347.90000000000003</v>
      </c>
      <c r="J235" s="4">
        <v>0.01</v>
      </c>
      <c r="K235" s="4"/>
      <c r="L235" s="4"/>
      <c r="M235" s="4"/>
      <c r="N235" s="4"/>
      <c r="O235" s="4"/>
      <c r="P235" s="4"/>
      <c r="Q235" s="4"/>
      <c r="R235" s="7">
        <f>H235/F235</f>
        <v>0.13698630136986303</v>
      </c>
    </row>
    <row r="236" spans="1:18" ht="22.5" x14ac:dyDescent="0.2">
      <c r="A236" s="11" t="str">
        <f>IF(ISBLANK(D236),"",COUNTA($D$7:D236))</f>
        <v/>
      </c>
      <c r="B236" s="22"/>
      <c r="C236" s="33" t="s">
        <v>48</v>
      </c>
      <c r="D236" s="34"/>
      <c r="E236" s="2"/>
      <c r="F236" s="5"/>
      <c r="G236" s="37">
        <f>SUM(G237:G249)</f>
        <v>31719.610000000004</v>
      </c>
      <c r="H236" s="37"/>
      <c r="I236" s="37">
        <f>SUM(I237:I249)</f>
        <v>138866.76</v>
      </c>
      <c r="J236" s="5"/>
      <c r="K236" s="5"/>
      <c r="L236" s="5"/>
      <c r="M236" s="5"/>
      <c r="N236" s="5"/>
      <c r="O236" s="5"/>
      <c r="P236" s="5"/>
      <c r="Q236" s="5"/>
    </row>
    <row r="237" spans="1:18" x14ac:dyDescent="0.2">
      <c r="A237" s="43">
        <f>IF(ISBLANK(D237),"",COUNTA($D$7:D237))</f>
        <v>205</v>
      </c>
      <c r="B237" s="22" t="s">
        <v>212</v>
      </c>
      <c r="C237" s="23" t="s">
        <v>107</v>
      </c>
      <c r="D237" s="24" t="s">
        <v>76</v>
      </c>
      <c r="E237" s="1">
        <v>3150</v>
      </c>
      <c r="F237" s="4">
        <v>0.12066666666666666</v>
      </c>
      <c r="G237" s="39">
        <f t="shared" ref="G237:G249" si="52">E237*F237</f>
        <v>380.09999999999997</v>
      </c>
      <c r="H237" s="40">
        <f t="shared" ref="H237:H249" si="53">J237+K237+L237+M237+N237+O237+P237+Q237</f>
        <v>1</v>
      </c>
      <c r="I237" s="39">
        <f t="shared" ref="I237:I249" si="54">H237*E237</f>
        <v>3150</v>
      </c>
      <c r="J237" s="4">
        <v>0.5</v>
      </c>
      <c r="K237" s="4">
        <v>0.5</v>
      </c>
      <c r="L237" s="4"/>
      <c r="M237" s="4"/>
      <c r="N237" s="4"/>
      <c r="O237" s="4"/>
      <c r="P237" s="4"/>
      <c r="Q237" s="4"/>
      <c r="R237" s="7">
        <f t="shared" ref="R237:R249" si="55">H237/F237</f>
        <v>8.2872928176795586</v>
      </c>
    </row>
    <row r="238" spans="1:18" ht="22.5" x14ac:dyDescent="0.2">
      <c r="A238" s="11">
        <f>IF(ISBLANK(D238),"",COUNTA($D$7:D238))</f>
        <v>206</v>
      </c>
      <c r="B238" s="22"/>
      <c r="C238" s="23" t="s">
        <v>173</v>
      </c>
      <c r="D238" s="24" t="s">
        <v>58</v>
      </c>
      <c r="E238" s="1"/>
      <c r="F238" s="4"/>
      <c r="G238" s="39">
        <f t="shared" si="52"/>
        <v>0</v>
      </c>
      <c r="H238" s="40">
        <f t="shared" si="53"/>
        <v>0</v>
      </c>
      <c r="I238" s="39">
        <f t="shared" si="54"/>
        <v>0</v>
      </c>
      <c r="J238" s="4"/>
      <c r="K238" s="4"/>
      <c r="L238" s="4"/>
      <c r="M238" s="4"/>
      <c r="N238" s="4"/>
      <c r="O238" s="4"/>
      <c r="P238" s="4"/>
      <c r="Q238" s="4"/>
      <c r="R238" s="7" t="e">
        <f t="shared" si="55"/>
        <v>#DIV/0!</v>
      </c>
    </row>
    <row r="239" spans="1:18" ht="33.75" x14ac:dyDescent="0.2">
      <c r="A239" s="11">
        <f>IF(ISBLANK(D239),"",COUNTA($D$7:D239))</f>
        <v>207</v>
      </c>
      <c r="B239" s="22" t="s">
        <v>212</v>
      </c>
      <c r="C239" s="23" t="s">
        <v>174</v>
      </c>
      <c r="D239" s="24" t="s">
        <v>58</v>
      </c>
      <c r="E239" s="1"/>
      <c r="F239" s="4"/>
      <c r="G239" s="39">
        <f t="shared" si="52"/>
        <v>0</v>
      </c>
      <c r="H239" s="40">
        <f t="shared" si="53"/>
        <v>0</v>
      </c>
      <c r="I239" s="39">
        <f t="shared" si="54"/>
        <v>0</v>
      </c>
      <c r="J239" s="4"/>
      <c r="K239" s="4"/>
      <c r="L239" s="4"/>
      <c r="M239" s="4"/>
      <c r="N239" s="4"/>
      <c r="O239" s="4"/>
      <c r="P239" s="4"/>
      <c r="Q239" s="4"/>
      <c r="R239" s="7" t="e">
        <f t="shared" si="55"/>
        <v>#DIV/0!</v>
      </c>
    </row>
    <row r="240" spans="1:18" ht="22.5" x14ac:dyDescent="0.2">
      <c r="A240" s="11">
        <f>IF(ISBLANK(D240),"",COUNTA($D$7:D240))</f>
        <v>208</v>
      </c>
      <c r="B240" s="22"/>
      <c r="C240" s="23" t="s">
        <v>175</v>
      </c>
      <c r="D240" s="24" t="s">
        <v>62</v>
      </c>
      <c r="E240" s="1">
        <v>69540</v>
      </c>
      <c r="F240" s="4"/>
      <c r="G240" s="39">
        <f t="shared" si="52"/>
        <v>0</v>
      </c>
      <c r="H240" s="40">
        <f t="shared" si="53"/>
        <v>0.34</v>
      </c>
      <c r="I240" s="39">
        <f t="shared" si="54"/>
        <v>23643.600000000002</v>
      </c>
      <c r="J240" s="4">
        <v>0.34</v>
      </c>
      <c r="K240" s="4"/>
      <c r="L240" s="4"/>
      <c r="M240" s="4"/>
      <c r="N240" s="4"/>
      <c r="O240" s="4"/>
      <c r="P240" s="4"/>
      <c r="Q240" s="4"/>
      <c r="R240" s="7" t="e">
        <f t="shared" si="55"/>
        <v>#DIV/0!</v>
      </c>
    </row>
    <row r="241" spans="1:18" ht="22.5" x14ac:dyDescent="0.2">
      <c r="A241" s="11">
        <f>IF(ISBLANK(D241),"",COUNTA($D$7:D241))</f>
        <v>209</v>
      </c>
      <c r="B241" s="22"/>
      <c r="C241" s="27" t="s">
        <v>176</v>
      </c>
      <c r="D241" s="24" t="s">
        <v>62</v>
      </c>
      <c r="E241" s="1">
        <v>23360</v>
      </c>
      <c r="F241" s="4">
        <v>2.5000000000000001E-2</v>
      </c>
      <c r="G241" s="39">
        <f t="shared" si="52"/>
        <v>584</v>
      </c>
      <c r="H241" s="40">
        <f t="shared" si="53"/>
        <v>0.34</v>
      </c>
      <c r="I241" s="39">
        <f t="shared" si="54"/>
        <v>7942.4000000000005</v>
      </c>
      <c r="J241" s="4">
        <v>0.34</v>
      </c>
      <c r="K241" s="4"/>
      <c r="L241" s="4"/>
      <c r="M241" s="4"/>
      <c r="N241" s="4"/>
      <c r="O241" s="4"/>
      <c r="P241" s="4"/>
      <c r="Q241" s="4"/>
      <c r="R241" s="7">
        <f t="shared" si="55"/>
        <v>13.6</v>
      </c>
    </row>
    <row r="242" spans="1:18" ht="22.5" x14ac:dyDescent="0.2">
      <c r="A242" s="11">
        <f>IF(ISBLANK(D242),"",COUNTA($D$7:D242))</f>
        <v>210</v>
      </c>
      <c r="B242" s="22"/>
      <c r="C242" s="27" t="s">
        <v>177</v>
      </c>
      <c r="D242" s="24" t="s">
        <v>62</v>
      </c>
      <c r="E242" s="1">
        <v>24360</v>
      </c>
      <c r="F242" s="4">
        <v>0.216</v>
      </c>
      <c r="G242" s="39">
        <f t="shared" si="52"/>
        <v>5261.76</v>
      </c>
      <c r="H242" s="40">
        <f t="shared" si="53"/>
        <v>0.15</v>
      </c>
      <c r="I242" s="39">
        <f t="shared" si="54"/>
        <v>3654</v>
      </c>
      <c r="J242" s="4">
        <v>0.15</v>
      </c>
      <c r="K242" s="4"/>
      <c r="L242" s="4"/>
      <c r="M242" s="4"/>
      <c r="N242" s="4"/>
      <c r="O242" s="4"/>
      <c r="P242" s="4"/>
      <c r="Q242" s="4"/>
      <c r="R242" s="7">
        <f t="shared" si="55"/>
        <v>0.69444444444444442</v>
      </c>
    </row>
    <row r="243" spans="1:18" ht="22.5" x14ac:dyDescent="0.2">
      <c r="A243" s="11">
        <f>IF(ISBLANK(D243),"",COUNTA($D$7:D243))</f>
        <v>211</v>
      </c>
      <c r="B243" s="22" t="s">
        <v>212</v>
      </c>
      <c r="C243" s="23" t="s">
        <v>178</v>
      </c>
      <c r="D243" s="24" t="s">
        <v>58</v>
      </c>
      <c r="E243" s="1">
        <v>12300</v>
      </c>
      <c r="F243" s="4">
        <v>0.08</v>
      </c>
      <c r="G243" s="39">
        <f t="shared" si="52"/>
        <v>984</v>
      </c>
      <c r="H243" s="40">
        <f t="shared" si="53"/>
        <v>0.8</v>
      </c>
      <c r="I243" s="39">
        <f t="shared" si="54"/>
        <v>9840</v>
      </c>
      <c r="J243" s="4">
        <v>0.3</v>
      </c>
      <c r="K243" s="4">
        <v>0.5</v>
      </c>
      <c r="L243" s="4"/>
      <c r="M243" s="4"/>
      <c r="N243" s="4"/>
      <c r="O243" s="4"/>
      <c r="P243" s="4"/>
      <c r="Q243" s="4"/>
      <c r="R243" s="7">
        <f t="shared" si="55"/>
        <v>10</v>
      </c>
    </row>
    <row r="244" spans="1:18" ht="33.75" x14ac:dyDescent="0.2">
      <c r="A244" s="11">
        <f>IF(ISBLANK(D244),"",COUNTA($D$7:D244))</f>
        <v>212</v>
      </c>
      <c r="B244" s="22"/>
      <c r="C244" s="23" t="s">
        <v>179</v>
      </c>
      <c r="D244" s="24" t="s">
        <v>62</v>
      </c>
      <c r="E244" s="1">
        <v>56320</v>
      </c>
      <c r="F244" s="4"/>
      <c r="G244" s="39">
        <f t="shared" si="52"/>
        <v>0</v>
      </c>
      <c r="H244" s="40">
        <f t="shared" si="53"/>
        <v>0.2</v>
      </c>
      <c r="I244" s="39">
        <f t="shared" si="54"/>
        <v>11264</v>
      </c>
      <c r="J244" s="4">
        <v>0.2</v>
      </c>
      <c r="K244" s="4"/>
      <c r="L244" s="4"/>
      <c r="M244" s="4"/>
      <c r="N244" s="4"/>
      <c r="O244" s="4"/>
      <c r="P244" s="4"/>
      <c r="Q244" s="4"/>
      <c r="R244" s="7" t="e">
        <f t="shared" si="55"/>
        <v>#DIV/0!</v>
      </c>
    </row>
    <row r="245" spans="1:18" ht="22.5" x14ac:dyDescent="0.2">
      <c r="A245" s="43">
        <f>IF(ISBLANK(D245),"",COUNTA($D$7:D245))</f>
        <v>213</v>
      </c>
      <c r="B245" s="22"/>
      <c r="C245" s="23" t="s">
        <v>180</v>
      </c>
      <c r="D245" s="24" t="s">
        <v>76</v>
      </c>
      <c r="E245" s="1">
        <v>296480</v>
      </c>
      <c r="F245" s="4">
        <v>6.8000000000000005E-2</v>
      </c>
      <c r="G245" s="39">
        <f t="shared" si="52"/>
        <v>20160.640000000003</v>
      </c>
      <c r="H245" s="40">
        <f t="shared" si="53"/>
        <v>0.05</v>
      </c>
      <c r="I245" s="39">
        <f t="shared" si="54"/>
        <v>14824</v>
      </c>
      <c r="J245" s="4">
        <v>0.05</v>
      </c>
      <c r="K245" s="4"/>
      <c r="L245" s="4"/>
      <c r="M245" s="4"/>
      <c r="N245" s="4"/>
      <c r="O245" s="4"/>
      <c r="P245" s="4"/>
      <c r="Q245" s="4"/>
      <c r="R245" s="7">
        <f t="shared" si="55"/>
        <v>0.73529411764705876</v>
      </c>
    </row>
    <row r="246" spans="1:18" ht="22.5" x14ac:dyDescent="0.2">
      <c r="A246" s="43">
        <f>IF(ISBLANK(D246),"",COUNTA($D$7:D246))</f>
        <v>214</v>
      </c>
      <c r="B246" s="22" t="s">
        <v>212</v>
      </c>
      <c r="C246" s="23" t="s">
        <v>108</v>
      </c>
      <c r="D246" s="24" t="s">
        <v>76</v>
      </c>
      <c r="E246" s="1">
        <v>156490</v>
      </c>
      <c r="F246" s="4">
        <v>1.9E-2</v>
      </c>
      <c r="G246" s="39">
        <f t="shared" si="52"/>
        <v>2973.31</v>
      </c>
      <c r="H246" s="40">
        <f t="shared" si="53"/>
        <v>0.24399999999999999</v>
      </c>
      <c r="I246" s="39">
        <f t="shared" si="54"/>
        <v>38183.56</v>
      </c>
      <c r="J246" s="4">
        <v>4.3999999999999997E-2</v>
      </c>
      <c r="K246" s="4">
        <v>0.2</v>
      </c>
      <c r="L246" s="4"/>
      <c r="M246" s="4"/>
      <c r="N246" s="4"/>
      <c r="O246" s="4"/>
      <c r="P246" s="4"/>
      <c r="Q246" s="4"/>
      <c r="R246" s="7">
        <f t="shared" si="55"/>
        <v>12.842105263157896</v>
      </c>
    </row>
    <row r="247" spans="1:18" ht="22.5" x14ac:dyDescent="0.2">
      <c r="A247" s="11">
        <f>IF(ISBLANK(D247),"",COUNTA($D$7:D247))</f>
        <v>215</v>
      </c>
      <c r="B247" s="22"/>
      <c r="C247" s="23" t="s">
        <v>181</v>
      </c>
      <c r="D247" s="24" t="s">
        <v>62</v>
      </c>
      <c r="E247" s="1">
        <v>22930</v>
      </c>
      <c r="F247" s="4">
        <v>0.06</v>
      </c>
      <c r="G247" s="39">
        <f t="shared" si="52"/>
        <v>1375.8</v>
      </c>
      <c r="H247" s="40">
        <f t="shared" si="53"/>
        <v>0.24</v>
      </c>
      <c r="I247" s="39">
        <f t="shared" si="54"/>
        <v>5503.2</v>
      </c>
      <c r="J247" s="4">
        <v>0.24</v>
      </c>
      <c r="K247" s="4"/>
      <c r="L247" s="4"/>
      <c r="M247" s="4"/>
      <c r="N247" s="4"/>
      <c r="O247" s="4"/>
      <c r="P247" s="4"/>
      <c r="Q247" s="4"/>
      <c r="R247" s="7">
        <f t="shared" si="55"/>
        <v>4</v>
      </c>
    </row>
    <row r="248" spans="1:18" x14ac:dyDescent="0.2">
      <c r="A248" s="43">
        <f>IF(ISBLANK(D248),"",COUNTA($D$7:D248))</f>
        <v>216</v>
      </c>
      <c r="B248" s="22"/>
      <c r="C248" s="23" t="s">
        <v>182</v>
      </c>
      <c r="D248" s="24" t="s">
        <v>76</v>
      </c>
      <c r="E248" s="1"/>
      <c r="F248" s="4"/>
      <c r="G248" s="39">
        <f t="shared" si="52"/>
        <v>0</v>
      </c>
      <c r="H248" s="40">
        <f t="shared" si="53"/>
        <v>0</v>
      </c>
      <c r="I248" s="39">
        <f t="shared" si="54"/>
        <v>0</v>
      </c>
      <c r="J248" s="4"/>
      <c r="K248" s="4"/>
      <c r="L248" s="4"/>
      <c r="M248" s="4"/>
      <c r="N248" s="4"/>
      <c r="O248" s="4"/>
      <c r="P248" s="4"/>
      <c r="Q248" s="4"/>
      <c r="R248" s="7" t="e">
        <f t="shared" si="55"/>
        <v>#DIV/0!</v>
      </c>
    </row>
    <row r="249" spans="1:18" ht="22.5" x14ac:dyDescent="0.2">
      <c r="A249" s="11">
        <f>IF(ISBLANK(D249),"",COUNTA($D$7:D249))</f>
        <v>217</v>
      </c>
      <c r="B249" s="22"/>
      <c r="C249" s="27" t="s">
        <v>183</v>
      </c>
      <c r="D249" s="24" t="s">
        <v>62</v>
      </c>
      <c r="E249" s="1">
        <v>69540</v>
      </c>
      <c r="F249" s="4"/>
      <c r="G249" s="39">
        <f t="shared" si="52"/>
        <v>0</v>
      </c>
      <c r="H249" s="40">
        <f t="shared" si="53"/>
        <v>0.3</v>
      </c>
      <c r="I249" s="39">
        <f t="shared" si="54"/>
        <v>20862</v>
      </c>
      <c r="J249" s="4">
        <v>0.3</v>
      </c>
      <c r="K249" s="4"/>
      <c r="L249" s="4"/>
      <c r="M249" s="4"/>
      <c r="N249" s="4"/>
      <c r="O249" s="4"/>
      <c r="P249" s="4"/>
      <c r="Q249" s="4"/>
      <c r="R249" s="7" t="e">
        <f t="shared" si="55"/>
        <v>#DIV/0!</v>
      </c>
    </row>
  </sheetData>
  <autoFilter ref="A5:R249"/>
  <mergeCells count="20">
    <mergeCell ref="A1:A4"/>
    <mergeCell ref="P2:P4"/>
    <mergeCell ref="M2:M4"/>
    <mergeCell ref="N2:N4"/>
    <mergeCell ref="O2:O4"/>
    <mergeCell ref="E1:E4"/>
    <mergeCell ref="Q2:Q4"/>
    <mergeCell ref="J2:J4"/>
    <mergeCell ref="H2:H4"/>
    <mergeCell ref="I2:I4"/>
    <mergeCell ref="B1:B4"/>
    <mergeCell ref="J1:Q1"/>
    <mergeCell ref="C1:C4"/>
    <mergeCell ref="D1:D4"/>
    <mergeCell ref="K2:K4"/>
    <mergeCell ref="L2:L4"/>
    <mergeCell ref="F1:G1"/>
    <mergeCell ref="H1:I1"/>
    <mergeCell ref="F2:F4"/>
    <mergeCell ref="G2:G4"/>
  </mergeCells>
  <phoneticPr fontId="12" type="noConversion"/>
  <conditionalFormatting sqref="E8:Q15 E17:Q32 E34:Q42 E44:Q45 E47:Q50 E52:Q55 E57:Q60 E62:Q64 E67:Q101 E103:Q109 E111:Q122 E124:Q125 E127:Q147 E149:Q153 E155:Q163 E165:Q178 E180:Q184 E186:Q192 E195:Q202 E204:Q216 E218:Q222 E224:Q230 E232:Q235 E237:Q249">
    <cfRule type="cellIs" dxfId="759" priority="791" stopIfTrue="1" operator="equal">
      <formula>0</formula>
    </cfRule>
  </conditionalFormatting>
  <conditionalFormatting sqref="R8:R15 R17:R32 R34:R42 R44:R45 R47:R50 R52:R55 R57:R60 R62:R64 R67:R101 R103:R109 R111:R122 R124:R125 R127:R147 R149:R153 R155:R163 R165:R178 R180:R184 R186:R192 R195:R202 R204:R216 R218:R222 R224:R230 R232:R235 R237:R249">
    <cfRule type="cellIs" dxfId="757" priority="795" stopIfTrue="1" operator="greaterThan">
      <formula>1.25</formula>
    </cfRule>
  </conditionalFormatting>
  <conditionalFormatting sqref="J8:J15 J17:J32 J34:J42 J44:J45 J47:J50 J52:J55 J57:J60 J62:J64 J67:J101 J103:J109 J111:J122 J124:J125 J127:J147 J149:J153 J155:J163 J165:J178 J180:J184 J186:J192 J195:J202 J204:J216 J218:J222 J224:J230 J232:J235 J237:J249">
    <cfRule type="cellIs" dxfId="756" priority="789" stopIfTrue="1" operator="equal">
      <formula>0</formula>
    </cfRule>
  </conditionalFormatting>
  <conditionalFormatting sqref="J17:J32">
    <cfRule type="cellIs" dxfId="755" priority="788" stopIfTrue="1" operator="equal">
      <formula>0</formula>
    </cfRule>
  </conditionalFormatting>
  <conditionalFormatting sqref="J34:J42">
    <cfRule type="cellIs" dxfId="754" priority="787" stopIfTrue="1" operator="equal">
      <formula>0</formula>
    </cfRule>
  </conditionalFormatting>
  <conditionalFormatting sqref="J44">
    <cfRule type="cellIs" dxfId="753" priority="786" stopIfTrue="1" operator="equal">
      <formula>0</formula>
    </cfRule>
  </conditionalFormatting>
  <conditionalFormatting sqref="J47:J50">
    <cfRule type="cellIs" dxfId="752" priority="785" stopIfTrue="1" operator="equal">
      <formula>0</formula>
    </cfRule>
  </conditionalFormatting>
  <conditionalFormatting sqref="J52:J55">
    <cfRule type="cellIs" dxfId="751" priority="784" stopIfTrue="1" operator="equal">
      <formula>0</formula>
    </cfRule>
  </conditionalFormatting>
  <conditionalFormatting sqref="J57:J59">
    <cfRule type="cellIs" dxfId="750" priority="783" stopIfTrue="1" operator="equal">
      <formula>0</formula>
    </cfRule>
  </conditionalFormatting>
  <conditionalFormatting sqref="J67:J72">
    <cfRule type="cellIs" dxfId="749" priority="782" stopIfTrue="1" operator="equal">
      <formula>0</formula>
    </cfRule>
  </conditionalFormatting>
  <conditionalFormatting sqref="J76:J81">
    <cfRule type="cellIs" dxfId="748" priority="781" stopIfTrue="1" operator="equal">
      <formula>0</formula>
    </cfRule>
  </conditionalFormatting>
  <conditionalFormatting sqref="J83:J88">
    <cfRule type="cellIs" dxfId="747" priority="780" stopIfTrue="1" operator="equal">
      <formula>0</formula>
    </cfRule>
  </conditionalFormatting>
  <conditionalFormatting sqref="J91:J96">
    <cfRule type="cellIs" dxfId="746" priority="779" stopIfTrue="1" operator="equal">
      <formula>0</formula>
    </cfRule>
  </conditionalFormatting>
  <conditionalFormatting sqref="J100">
    <cfRule type="cellIs" dxfId="745" priority="778" stopIfTrue="1" operator="equal">
      <formula>0</formula>
    </cfRule>
  </conditionalFormatting>
  <conditionalFormatting sqref="J103:J106">
    <cfRule type="cellIs" dxfId="744" priority="777" stopIfTrue="1" operator="equal">
      <formula>0</formula>
    </cfRule>
  </conditionalFormatting>
  <conditionalFormatting sqref="J112:J122">
    <cfRule type="cellIs" dxfId="743" priority="776" stopIfTrue="1" operator="equal">
      <formula>0</formula>
    </cfRule>
  </conditionalFormatting>
  <conditionalFormatting sqref="J124">
    <cfRule type="cellIs" dxfId="742" priority="775" stopIfTrue="1" operator="equal">
      <formula>0</formula>
    </cfRule>
  </conditionalFormatting>
  <conditionalFormatting sqref="J127:J129">
    <cfRule type="cellIs" dxfId="741" priority="773" stopIfTrue="1" operator="equal">
      <formula>0</formula>
    </cfRule>
  </conditionalFormatting>
  <conditionalFormatting sqref="J131:J147">
    <cfRule type="cellIs" dxfId="740" priority="772" stopIfTrue="1" operator="equal">
      <formula>0</formula>
    </cfRule>
  </conditionalFormatting>
  <conditionalFormatting sqref="J149:J151">
    <cfRule type="cellIs" dxfId="739" priority="771" stopIfTrue="1" operator="equal">
      <formula>0</formula>
    </cfRule>
  </conditionalFormatting>
  <conditionalFormatting sqref="J155:J163">
    <cfRule type="cellIs" dxfId="738" priority="770" stopIfTrue="1" operator="equal">
      <formula>0</formula>
    </cfRule>
  </conditionalFormatting>
  <conditionalFormatting sqref="J165:J178">
    <cfRule type="cellIs" dxfId="737" priority="769" stopIfTrue="1" operator="equal">
      <formula>0</formula>
    </cfRule>
  </conditionalFormatting>
  <conditionalFormatting sqref="J180:J184">
    <cfRule type="cellIs" dxfId="736" priority="768" stopIfTrue="1" operator="equal">
      <formula>0</formula>
    </cfRule>
  </conditionalFormatting>
  <conditionalFormatting sqref="J186:J192">
    <cfRule type="cellIs" dxfId="735" priority="767" stopIfTrue="1" operator="equal">
      <formula>0</formula>
    </cfRule>
  </conditionalFormatting>
  <conditionalFormatting sqref="J195:J202">
    <cfRule type="cellIs" dxfId="734" priority="766" stopIfTrue="1" operator="equal">
      <formula>0</formula>
    </cfRule>
  </conditionalFormatting>
  <conditionalFormatting sqref="J206:J213">
    <cfRule type="cellIs" dxfId="733" priority="765" stopIfTrue="1" operator="equal">
      <formula>0</formula>
    </cfRule>
  </conditionalFormatting>
  <conditionalFormatting sqref="J215">
    <cfRule type="cellIs" dxfId="732" priority="764" stopIfTrue="1" operator="equal">
      <formula>0</formula>
    </cfRule>
  </conditionalFormatting>
  <conditionalFormatting sqref="J224:J230">
    <cfRule type="cellIs" dxfId="731" priority="762" stopIfTrue="1" operator="equal">
      <formula>0</formula>
    </cfRule>
  </conditionalFormatting>
  <conditionalFormatting sqref="J232:J234">
    <cfRule type="cellIs" dxfId="730" priority="761" stopIfTrue="1" operator="equal">
      <formula>0</formula>
    </cfRule>
  </conditionalFormatting>
  <conditionalFormatting sqref="J237:J249">
    <cfRule type="cellIs" dxfId="729" priority="760" stopIfTrue="1" operator="equal">
      <formula>0</formula>
    </cfRule>
  </conditionalFormatting>
  <conditionalFormatting sqref="E8:E15 E17:E32 E34:E42 E44:E45 E47:E50 E52:E55 E57:E60 E62:E64 E67:E101 E103:E109 E111:E122 E124:E125 E127:E147 E149:E153 E155:E163 E165:E178 E180:E184 E186:E192 E195:E202 E204:E216 E218:E222 E224:E230 E232:E235 E237:E249">
    <cfRule type="cellIs" dxfId="546" priority="572" stopIfTrue="1" operator="equal">
      <formula>0</formula>
    </cfRule>
  </conditionalFormatting>
  <conditionalFormatting sqref="E17:E32">
    <cfRule type="cellIs" dxfId="545" priority="571" stopIfTrue="1" operator="equal">
      <formula>0</formula>
    </cfRule>
  </conditionalFormatting>
  <conditionalFormatting sqref="E34:E42">
    <cfRule type="cellIs" dxfId="544" priority="570" stopIfTrue="1" operator="equal">
      <formula>0</formula>
    </cfRule>
  </conditionalFormatting>
  <conditionalFormatting sqref="E44">
    <cfRule type="cellIs" dxfId="543" priority="569" stopIfTrue="1" operator="equal">
      <formula>0</formula>
    </cfRule>
  </conditionalFormatting>
  <conditionalFormatting sqref="E47:E50">
    <cfRule type="cellIs" dxfId="542" priority="568" stopIfTrue="1" operator="equal">
      <formula>0</formula>
    </cfRule>
  </conditionalFormatting>
  <conditionalFormatting sqref="E52:E55">
    <cfRule type="cellIs" dxfId="541" priority="567" stopIfTrue="1" operator="equal">
      <formula>0</formula>
    </cfRule>
  </conditionalFormatting>
  <conditionalFormatting sqref="E57:E59">
    <cfRule type="cellIs" dxfId="540" priority="566" stopIfTrue="1" operator="equal">
      <formula>0</formula>
    </cfRule>
  </conditionalFormatting>
  <conditionalFormatting sqref="E60">
    <cfRule type="cellIs" dxfId="539" priority="565" stopIfTrue="1" operator="equal">
      <formula>0</formula>
    </cfRule>
  </conditionalFormatting>
  <conditionalFormatting sqref="F57:F59">
    <cfRule type="cellIs" dxfId="538" priority="564" stopIfTrue="1" operator="equal">
      <formula>0</formula>
    </cfRule>
  </conditionalFormatting>
  <conditionalFormatting sqref="F60">
    <cfRule type="cellIs" dxfId="537" priority="563" stopIfTrue="1" operator="equal">
      <formula>0</formula>
    </cfRule>
  </conditionalFormatting>
  <conditionalFormatting sqref="E67:E72">
    <cfRule type="cellIs" dxfId="536" priority="562" stopIfTrue="1" operator="equal">
      <formula>0</formula>
    </cfRule>
  </conditionalFormatting>
  <conditionalFormatting sqref="F67:F72">
    <cfRule type="cellIs" dxfId="535" priority="561" stopIfTrue="1" operator="equal">
      <formula>0</formula>
    </cfRule>
  </conditionalFormatting>
  <conditionalFormatting sqref="E72:E73">
    <cfRule type="cellIs" dxfId="534" priority="560" stopIfTrue="1" operator="equal">
      <formula>0</formula>
    </cfRule>
  </conditionalFormatting>
  <conditionalFormatting sqref="F73">
    <cfRule type="cellIs" dxfId="533" priority="559" stopIfTrue="1" operator="equal">
      <formula>0</formula>
    </cfRule>
  </conditionalFormatting>
  <conditionalFormatting sqref="E75:E76">
    <cfRule type="cellIs" dxfId="532" priority="558" stopIfTrue="1" operator="equal">
      <formula>0</formula>
    </cfRule>
  </conditionalFormatting>
  <conditionalFormatting sqref="E77:E83">
    <cfRule type="cellIs" dxfId="531" priority="557" stopIfTrue="1" operator="equal">
      <formula>0</formula>
    </cfRule>
  </conditionalFormatting>
  <conditionalFormatting sqref="F77:F83">
    <cfRule type="cellIs" dxfId="530" priority="556" stopIfTrue="1" operator="equal">
      <formula>0</formula>
    </cfRule>
  </conditionalFormatting>
  <conditionalFormatting sqref="E84:E86">
    <cfRule type="cellIs" dxfId="529" priority="555" stopIfTrue="1" operator="equal">
      <formula>0</formula>
    </cfRule>
  </conditionalFormatting>
  <conditionalFormatting sqref="F84:F86">
    <cfRule type="cellIs" dxfId="528" priority="554" stopIfTrue="1" operator="equal">
      <formula>0</formula>
    </cfRule>
  </conditionalFormatting>
  <conditionalFormatting sqref="E87:E91">
    <cfRule type="cellIs" dxfId="527" priority="553" stopIfTrue="1" operator="equal">
      <formula>0</formula>
    </cfRule>
  </conditionalFormatting>
  <conditionalFormatting sqref="F87:F91">
    <cfRule type="cellIs" dxfId="526" priority="552" stopIfTrue="1" operator="equal">
      <formula>0</formula>
    </cfRule>
  </conditionalFormatting>
  <conditionalFormatting sqref="E93:E94">
    <cfRule type="cellIs" dxfId="525" priority="551" stopIfTrue="1" operator="equal">
      <formula>0</formula>
    </cfRule>
  </conditionalFormatting>
  <conditionalFormatting sqref="F93">
    <cfRule type="cellIs" dxfId="524" priority="550" stopIfTrue="1" operator="equal">
      <formula>0</formula>
    </cfRule>
  </conditionalFormatting>
  <conditionalFormatting sqref="E94:E101">
    <cfRule type="cellIs" dxfId="523" priority="549" stopIfTrue="1" operator="equal">
      <formula>0</formula>
    </cfRule>
  </conditionalFormatting>
  <conditionalFormatting sqref="F94:F101">
    <cfRule type="cellIs" dxfId="522" priority="548" stopIfTrue="1" operator="equal">
      <formula>0</formula>
    </cfRule>
  </conditionalFormatting>
  <conditionalFormatting sqref="E103:E104">
    <cfRule type="cellIs" dxfId="521" priority="547" stopIfTrue="1" operator="equal">
      <formula>0</formula>
    </cfRule>
  </conditionalFormatting>
  <conditionalFormatting sqref="F103:F104">
    <cfRule type="cellIs" dxfId="520" priority="546" stopIfTrue="1" operator="equal">
      <formula>0</formula>
    </cfRule>
  </conditionalFormatting>
  <conditionalFormatting sqref="E105:E107">
    <cfRule type="cellIs" dxfId="519" priority="545" stopIfTrue="1" operator="equal">
      <formula>0</formula>
    </cfRule>
  </conditionalFormatting>
  <conditionalFormatting sqref="F105:F107">
    <cfRule type="cellIs" dxfId="518" priority="544" stopIfTrue="1" operator="equal">
      <formula>0</formula>
    </cfRule>
  </conditionalFormatting>
  <conditionalFormatting sqref="E109">
    <cfRule type="cellIs" dxfId="517" priority="543" stopIfTrue="1" operator="equal">
      <formula>0</formula>
    </cfRule>
  </conditionalFormatting>
  <conditionalFormatting sqref="E112:E122">
    <cfRule type="cellIs" dxfId="516" priority="542" stopIfTrue="1" operator="equal">
      <formula>0</formula>
    </cfRule>
  </conditionalFormatting>
  <conditionalFormatting sqref="F112:F122">
    <cfRule type="cellIs" dxfId="515" priority="541" stopIfTrue="1" operator="equal">
      <formula>0</formula>
    </cfRule>
  </conditionalFormatting>
  <conditionalFormatting sqref="E124">
    <cfRule type="cellIs" dxfId="514" priority="540" stopIfTrue="1" operator="equal">
      <formula>0</formula>
    </cfRule>
  </conditionalFormatting>
  <conditionalFormatting sqref="F124">
    <cfRule type="cellIs" dxfId="513" priority="538" stopIfTrue="1" operator="equal">
      <formula>0</formula>
    </cfRule>
  </conditionalFormatting>
  <conditionalFormatting sqref="E127:E129">
    <cfRule type="cellIs" dxfId="512" priority="536" stopIfTrue="1" operator="equal">
      <formula>0</formula>
    </cfRule>
  </conditionalFormatting>
  <conditionalFormatting sqref="F127:F129">
    <cfRule type="cellIs" dxfId="511" priority="535" stopIfTrue="1" operator="equal">
      <formula>0</formula>
    </cfRule>
  </conditionalFormatting>
  <conditionalFormatting sqref="E130">
    <cfRule type="cellIs" dxfId="510" priority="534" stopIfTrue="1" operator="equal">
      <formula>0</formula>
    </cfRule>
  </conditionalFormatting>
  <conditionalFormatting sqref="F130">
    <cfRule type="cellIs" dxfId="509" priority="533" stopIfTrue="1" operator="equal">
      <formula>0</formula>
    </cfRule>
  </conditionalFormatting>
  <conditionalFormatting sqref="E131:E147">
    <cfRule type="cellIs" dxfId="508" priority="532" stopIfTrue="1" operator="equal">
      <formula>0</formula>
    </cfRule>
  </conditionalFormatting>
  <conditionalFormatting sqref="F131:F147">
    <cfRule type="cellIs" dxfId="507" priority="531" stopIfTrue="1" operator="equal">
      <formula>0</formula>
    </cfRule>
  </conditionalFormatting>
  <conditionalFormatting sqref="E149:E152">
    <cfRule type="cellIs" dxfId="506" priority="530" stopIfTrue="1" operator="equal">
      <formula>0</formula>
    </cfRule>
  </conditionalFormatting>
  <conditionalFormatting sqref="E153">
    <cfRule type="cellIs" dxfId="505" priority="529" stopIfTrue="1" operator="equal">
      <formula>0</formula>
    </cfRule>
  </conditionalFormatting>
  <conditionalFormatting sqref="F149:F152">
    <cfRule type="cellIs" dxfId="504" priority="528" stopIfTrue="1" operator="equal">
      <formula>0</formula>
    </cfRule>
  </conditionalFormatting>
  <conditionalFormatting sqref="F153">
    <cfRule type="cellIs" dxfId="503" priority="527" stopIfTrue="1" operator="equal">
      <formula>0</formula>
    </cfRule>
  </conditionalFormatting>
  <conditionalFormatting sqref="E155:E163">
    <cfRule type="cellIs" dxfId="502" priority="526" stopIfTrue="1" operator="equal">
      <formula>0</formula>
    </cfRule>
  </conditionalFormatting>
  <conditionalFormatting sqref="E158">
    <cfRule type="cellIs" dxfId="501" priority="525" stopIfTrue="1" operator="equal">
      <formula>0</formula>
    </cfRule>
  </conditionalFormatting>
  <conditionalFormatting sqref="F155:F163">
    <cfRule type="cellIs" dxfId="500" priority="524" stopIfTrue="1" operator="equal">
      <formula>0</formula>
    </cfRule>
  </conditionalFormatting>
  <conditionalFormatting sqref="F158">
    <cfRule type="cellIs" dxfId="499" priority="523" stopIfTrue="1" operator="equal">
      <formula>0</formula>
    </cfRule>
  </conditionalFormatting>
  <conditionalFormatting sqref="E165:E178">
    <cfRule type="cellIs" dxfId="498" priority="522" stopIfTrue="1" operator="equal">
      <formula>0</formula>
    </cfRule>
  </conditionalFormatting>
  <conditionalFormatting sqref="F165:F178">
    <cfRule type="cellIs" dxfId="497" priority="521" stopIfTrue="1" operator="equal">
      <formula>0</formula>
    </cfRule>
  </conditionalFormatting>
  <conditionalFormatting sqref="E180:E184">
    <cfRule type="cellIs" dxfId="496" priority="520" stopIfTrue="1" operator="equal">
      <formula>0</formula>
    </cfRule>
  </conditionalFormatting>
  <conditionalFormatting sqref="F180:F184">
    <cfRule type="cellIs" dxfId="495" priority="519" stopIfTrue="1" operator="equal">
      <formula>0</formula>
    </cfRule>
  </conditionalFormatting>
  <conditionalFormatting sqref="E186:E192">
    <cfRule type="cellIs" dxfId="494" priority="518" stopIfTrue="1" operator="equal">
      <formula>0</formula>
    </cfRule>
  </conditionalFormatting>
  <conditionalFormatting sqref="F186:F192">
    <cfRule type="cellIs" dxfId="493" priority="517" stopIfTrue="1" operator="equal">
      <formula>0</formula>
    </cfRule>
  </conditionalFormatting>
  <conditionalFormatting sqref="E195:E202">
    <cfRule type="cellIs" dxfId="492" priority="516" stopIfTrue="1" operator="equal">
      <formula>0</formula>
    </cfRule>
  </conditionalFormatting>
  <conditionalFormatting sqref="F195:F202">
    <cfRule type="cellIs" dxfId="491" priority="515" stopIfTrue="1" operator="equal">
      <formula>0</formula>
    </cfRule>
  </conditionalFormatting>
  <conditionalFormatting sqref="E204:E205">
    <cfRule type="cellIs" dxfId="490" priority="514" stopIfTrue="1" operator="equal">
      <formula>0</formula>
    </cfRule>
  </conditionalFormatting>
  <conditionalFormatting sqref="E206:E207">
    <cfRule type="cellIs" dxfId="489" priority="513" stopIfTrue="1" operator="equal">
      <formula>0</formula>
    </cfRule>
  </conditionalFormatting>
  <conditionalFormatting sqref="F204:F207">
    <cfRule type="cellIs" dxfId="488" priority="512" stopIfTrue="1" operator="equal">
      <formula>0</formula>
    </cfRule>
  </conditionalFormatting>
  <conditionalFormatting sqref="E208:E209">
    <cfRule type="cellIs" dxfId="487" priority="511" stopIfTrue="1" operator="equal">
      <formula>0</formula>
    </cfRule>
  </conditionalFormatting>
  <conditionalFormatting sqref="F208:F209">
    <cfRule type="cellIs" dxfId="486" priority="510" stopIfTrue="1" operator="equal">
      <formula>0</formula>
    </cfRule>
  </conditionalFormatting>
  <conditionalFormatting sqref="E211:E216">
    <cfRule type="cellIs" dxfId="485" priority="509" stopIfTrue="1" operator="equal">
      <formula>0</formula>
    </cfRule>
  </conditionalFormatting>
  <conditionalFormatting sqref="F211:F216">
    <cfRule type="cellIs" dxfId="484" priority="508" stopIfTrue="1" operator="equal">
      <formula>0</formula>
    </cfRule>
  </conditionalFormatting>
  <conditionalFormatting sqref="E224:E230">
    <cfRule type="cellIs" dxfId="483" priority="505" stopIfTrue="1" operator="equal">
      <formula>0</formula>
    </cfRule>
  </conditionalFormatting>
  <conditionalFormatting sqref="F224:F230">
    <cfRule type="cellIs" dxfId="482" priority="504" stopIfTrue="1" operator="equal">
      <formula>0</formula>
    </cfRule>
  </conditionalFormatting>
  <conditionalFormatting sqref="E232:E235">
    <cfRule type="cellIs" dxfId="481" priority="503" stopIfTrue="1" operator="equal">
      <formula>0</formula>
    </cfRule>
  </conditionalFormatting>
  <conditionalFormatting sqref="F232:F235">
    <cfRule type="cellIs" dxfId="480" priority="502" stopIfTrue="1" operator="equal">
      <formula>0</formula>
    </cfRule>
  </conditionalFormatting>
  <conditionalFormatting sqref="E237:E249">
    <cfRule type="cellIs" dxfId="479" priority="501" stopIfTrue="1" operator="equal">
      <formula>0</formula>
    </cfRule>
  </conditionalFormatting>
  <conditionalFormatting sqref="F237:F249">
    <cfRule type="cellIs" dxfId="478" priority="500" stopIfTrue="1" operator="equal">
      <formula>0</formula>
    </cfRule>
  </conditionalFormatting>
  <conditionalFormatting sqref="F8:F15 F17:F32 F34:F42 F44:F45 F47:F50 F52:F55 F57:F60 F62:F64 F67:F101 F103:F109 F111:F122 F124:F125 F127:F147 F149:F153 F155:F163 F165:F178 F180:F184 F186:F192 F195:F202 F204:F216 F218:F222 F224:F230 F232:F235 F237:F249">
    <cfRule type="cellIs" dxfId="440" priority="456" stopIfTrue="1" operator="equal">
      <formula>0</formula>
    </cfRule>
  </conditionalFormatting>
  <conditionalFormatting sqref="F17:F32">
    <cfRule type="cellIs" dxfId="439" priority="455" stopIfTrue="1" operator="equal">
      <formula>0</formula>
    </cfRule>
  </conditionalFormatting>
  <conditionalFormatting sqref="F34:F42">
    <cfRule type="cellIs" dxfId="438" priority="454" stopIfTrue="1" operator="equal">
      <formula>0</formula>
    </cfRule>
  </conditionalFormatting>
  <conditionalFormatting sqref="F44">
    <cfRule type="cellIs" dxfId="437" priority="453" stopIfTrue="1" operator="equal">
      <formula>0</formula>
    </cfRule>
  </conditionalFormatting>
  <conditionalFormatting sqref="F47:F50">
    <cfRule type="cellIs" dxfId="436" priority="452" stopIfTrue="1" operator="equal">
      <formula>0</formula>
    </cfRule>
  </conditionalFormatting>
  <conditionalFormatting sqref="F52:F55">
    <cfRule type="cellIs" dxfId="435" priority="451" stopIfTrue="1" operator="equal">
      <formula>0</formula>
    </cfRule>
  </conditionalFormatting>
  <conditionalFormatting sqref="K8:K15 K17:K32 K34:K42 K44:K45 K47:K50 K52:K55 K57:K60 K62:K64 K67:K101 K103:K109 K111:K122 K124:K125 K127:K147 K149:K153 K155:K163 K165:K178 K180:K184 K186:K192 K195:K202 K204:K216 K218:K222 K224:K230 K232:K235 K237:K249">
    <cfRule type="cellIs" dxfId="212" priority="220" stopIfTrue="1" operator="equal">
      <formula>0</formula>
    </cfRule>
  </conditionalFormatting>
  <conditionalFormatting sqref="K8:K15 K17:K32 K34:K42 K44:K45 K47:K50 K52:K55 K57:K60 K62:K64 K67:K101 K103:K109 K111:K122 K124:K125 K127:K147 K149:K153 K155:K163 K165:K178 K180:K184 K186:K192 K195:K202 K204:K216 K218:K222 K224:K230 K232:K235 K237:K249">
    <cfRule type="cellIs" dxfId="211" priority="219" stopIfTrue="1" operator="equal">
      <formula>0</formula>
    </cfRule>
  </conditionalFormatting>
  <conditionalFormatting sqref="K8:K15 K17:K32 K34:K42 K44:K45 K47:K50 K52:K55 K57:K60 K62:K64 K67:K101 K103:K109 K111:K122 K124:K125 K127:K147 K149:K153 K155:K163 K165:K178 K180:K184 K186:K192 K195:K202 K204:K216 K218:K222 K224:K230 K232:K235 K237:K249">
    <cfRule type="cellIs" dxfId="210" priority="218" stopIfTrue="1" operator="equal">
      <formula>0</formula>
    </cfRule>
  </conditionalFormatting>
  <conditionalFormatting sqref="K17:K32">
    <cfRule type="cellIs" dxfId="209" priority="217" stopIfTrue="1" operator="equal">
      <formula>0</formula>
    </cfRule>
  </conditionalFormatting>
  <conditionalFormatting sqref="K34:K42">
    <cfRule type="cellIs" dxfId="208" priority="216" stopIfTrue="1" operator="equal">
      <formula>0</formula>
    </cfRule>
  </conditionalFormatting>
  <conditionalFormatting sqref="K44">
    <cfRule type="cellIs" dxfId="207" priority="215" stopIfTrue="1" operator="equal">
      <formula>0</formula>
    </cfRule>
  </conditionalFormatting>
  <conditionalFormatting sqref="K47:K50">
    <cfRule type="cellIs" dxfId="206" priority="214" stopIfTrue="1" operator="equal">
      <formula>0</formula>
    </cfRule>
  </conditionalFormatting>
  <conditionalFormatting sqref="K52:K55">
    <cfRule type="cellIs" dxfId="205" priority="213" stopIfTrue="1" operator="equal">
      <formula>0</formula>
    </cfRule>
  </conditionalFormatting>
  <conditionalFormatting sqref="K57:K59">
    <cfRule type="cellIs" dxfId="204" priority="212" stopIfTrue="1" operator="equal">
      <formula>0</formula>
    </cfRule>
  </conditionalFormatting>
  <conditionalFormatting sqref="K67:K72">
    <cfRule type="cellIs" dxfId="203" priority="211" stopIfTrue="1" operator="equal">
      <formula>0</formula>
    </cfRule>
  </conditionalFormatting>
  <conditionalFormatting sqref="K76:K81">
    <cfRule type="cellIs" dxfId="202" priority="210" stopIfTrue="1" operator="equal">
      <formula>0</formula>
    </cfRule>
  </conditionalFormatting>
  <conditionalFormatting sqref="K83:K88">
    <cfRule type="cellIs" dxfId="201" priority="209" stopIfTrue="1" operator="equal">
      <formula>0</formula>
    </cfRule>
  </conditionalFormatting>
  <conditionalFormatting sqref="K91:K96">
    <cfRule type="cellIs" dxfId="200" priority="208" stopIfTrue="1" operator="equal">
      <formula>0</formula>
    </cfRule>
  </conditionalFormatting>
  <conditionalFormatting sqref="K100">
    <cfRule type="cellIs" dxfId="199" priority="207" stopIfTrue="1" operator="equal">
      <formula>0</formula>
    </cfRule>
  </conditionalFormatting>
  <conditionalFormatting sqref="K103:K106">
    <cfRule type="cellIs" dxfId="198" priority="206" stopIfTrue="1" operator="equal">
      <formula>0</formula>
    </cfRule>
  </conditionalFormatting>
  <conditionalFormatting sqref="K112:K122">
    <cfRule type="cellIs" dxfId="197" priority="205" stopIfTrue="1" operator="equal">
      <formula>0</formula>
    </cfRule>
  </conditionalFormatting>
  <conditionalFormatting sqref="K124">
    <cfRule type="cellIs" dxfId="196" priority="204" stopIfTrue="1" operator="equal">
      <formula>0</formula>
    </cfRule>
  </conditionalFormatting>
  <conditionalFormatting sqref="K127:K129">
    <cfRule type="cellIs" dxfId="195" priority="202" stopIfTrue="1" operator="equal">
      <formula>0</formula>
    </cfRule>
  </conditionalFormatting>
  <conditionalFormatting sqref="K131:K147">
    <cfRule type="cellIs" dxfId="194" priority="201" stopIfTrue="1" operator="equal">
      <formula>0</formula>
    </cfRule>
  </conditionalFormatting>
  <conditionalFormatting sqref="K149:K151">
    <cfRule type="cellIs" dxfId="193" priority="200" stopIfTrue="1" operator="equal">
      <formula>0</formula>
    </cfRule>
  </conditionalFormatting>
  <conditionalFormatting sqref="K155:K163">
    <cfRule type="cellIs" dxfId="192" priority="199" stopIfTrue="1" operator="equal">
      <formula>0</formula>
    </cfRule>
  </conditionalFormatting>
  <conditionalFormatting sqref="K165:K178">
    <cfRule type="cellIs" dxfId="191" priority="198" stopIfTrue="1" operator="equal">
      <formula>0</formula>
    </cfRule>
  </conditionalFormatting>
  <conditionalFormatting sqref="K180:K184">
    <cfRule type="cellIs" dxfId="190" priority="197" stopIfTrue="1" operator="equal">
      <formula>0</formula>
    </cfRule>
  </conditionalFormatting>
  <conditionalFormatting sqref="K186:K192">
    <cfRule type="cellIs" dxfId="189" priority="196" stopIfTrue="1" operator="equal">
      <formula>0</formula>
    </cfRule>
  </conditionalFormatting>
  <conditionalFormatting sqref="K195:K202">
    <cfRule type="cellIs" dxfId="188" priority="195" stopIfTrue="1" operator="equal">
      <formula>0</formula>
    </cfRule>
  </conditionalFormatting>
  <conditionalFormatting sqref="K206:K213">
    <cfRule type="cellIs" dxfId="187" priority="194" stopIfTrue="1" operator="equal">
      <formula>0</formula>
    </cfRule>
  </conditionalFormatting>
  <conditionalFormatting sqref="K215">
    <cfRule type="cellIs" dxfId="186" priority="193" stopIfTrue="1" operator="equal">
      <formula>0</formula>
    </cfRule>
  </conditionalFormatting>
  <conditionalFormatting sqref="K224:K230">
    <cfRule type="cellIs" dxfId="185" priority="191" stopIfTrue="1" operator="equal">
      <formula>0</formula>
    </cfRule>
  </conditionalFormatting>
  <conditionalFormatting sqref="K232:K234">
    <cfRule type="cellIs" dxfId="184" priority="190" stopIfTrue="1" operator="equal">
      <formula>0</formula>
    </cfRule>
  </conditionalFormatting>
  <conditionalFormatting sqref="K237:K249">
    <cfRule type="cellIs" dxfId="183" priority="189" stopIfTrue="1" operator="equal">
      <formula>0</formula>
    </cfRule>
  </conditionalFormatting>
  <pageMargins left="0.39370078740157483" right="0.39370078740157483" top="0.78740157480314965" bottom="0.39370078740157483" header="0.31496062992125984" footer="0.31496062992125984"/>
  <pageSetup paperSize="9" fitToHeight="200" orientation="landscape" r:id="rId1"/>
  <headerFooter>
    <oddHeade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D6" sqref="D6"/>
    </sheetView>
  </sheetViews>
  <sheetFormatPr defaultRowHeight="12.75" x14ac:dyDescent="0.2"/>
  <cols>
    <col min="1" max="1" width="3.28515625" customWidth="1"/>
    <col min="2" max="2" width="26.5703125" style="62" customWidth="1"/>
    <col min="3" max="3" width="9.140625" style="62"/>
    <col min="4" max="4" width="54.5703125" style="62" customWidth="1"/>
    <col min="6" max="6" width="69.42578125" customWidth="1"/>
    <col min="7" max="7" width="4.7109375" customWidth="1"/>
    <col min="8" max="8" width="7.28515625" customWidth="1"/>
    <col min="9" max="9" width="26.28515625" customWidth="1"/>
    <col min="10" max="10" width="30.42578125" customWidth="1"/>
  </cols>
  <sheetData>
    <row r="1" spans="1:10" ht="20.25" x14ac:dyDescent="0.3">
      <c r="A1" s="41" t="s">
        <v>320</v>
      </c>
      <c r="B1" s="61"/>
      <c r="C1" s="61"/>
    </row>
    <row r="2" spans="1:10" ht="39.75" x14ac:dyDescent="0.3">
      <c r="A2" s="44" t="s">
        <v>111</v>
      </c>
      <c r="B2" s="63" t="s">
        <v>273</v>
      </c>
      <c r="C2" s="52"/>
      <c r="D2" s="52"/>
      <c r="E2" s="46"/>
      <c r="F2" s="45" t="s">
        <v>272</v>
      </c>
      <c r="G2" s="46"/>
      <c r="H2" s="46"/>
      <c r="I2" s="46"/>
    </row>
    <row r="3" spans="1:10" ht="20.25" x14ac:dyDescent="0.3">
      <c r="A3" s="44"/>
      <c r="B3" s="63"/>
      <c r="C3" s="52"/>
      <c r="D3" s="52"/>
      <c r="E3" s="46"/>
      <c r="F3" s="45"/>
      <c r="G3" s="46"/>
      <c r="H3" s="46"/>
      <c r="I3" s="46"/>
    </row>
    <row r="4" spans="1:10" x14ac:dyDescent="0.2">
      <c r="A4" s="46">
        <v>1</v>
      </c>
      <c r="B4" s="52" t="s">
        <v>269</v>
      </c>
      <c r="C4" s="43">
        <v>106</v>
      </c>
      <c r="D4" s="47" t="s">
        <v>34</v>
      </c>
      <c r="E4" s="10" t="s">
        <v>58</v>
      </c>
      <c r="F4" s="46" t="s">
        <v>270</v>
      </c>
      <c r="G4" s="46" t="s">
        <v>271</v>
      </c>
      <c r="H4" s="46">
        <v>204</v>
      </c>
      <c r="I4" s="46"/>
    </row>
    <row r="5" spans="1:10" ht="22.5" x14ac:dyDescent="0.2">
      <c r="A5" s="46">
        <v>2</v>
      </c>
      <c r="B5" s="52" t="s">
        <v>269</v>
      </c>
      <c r="C5" s="43">
        <v>328</v>
      </c>
      <c r="D5" s="47" t="s">
        <v>207</v>
      </c>
      <c r="E5" s="10" t="s">
        <v>58</v>
      </c>
      <c r="F5" s="46" t="s">
        <v>270</v>
      </c>
      <c r="G5" s="46" t="s">
        <v>271</v>
      </c>
      <c r="H5" s="46">
        <v>209</v>
      </c>
      <c r="I5" s="46"/>
    </row>
    <row r="6" spans="1:10" x14ac:dyDescent="0.2">
      <c r="A6" s="46">
        <v>3</v>
      </c>
      <c r="B6" s="52" t="s">
        <v>269</v>
      </c>
      <c r="C6" s="43">
        <v>329</v>
      </c>
      <c r="D6" s="47" t="s">
        <v>208</v>
      </c>
      <c r="E6" s="10" t="s">
        <v>58</v>
      </c>
      <c r="F6" s="46" t="s">
        <v>270</v>
      </c>
      <c r="G6" s="46" t="s">
        <v>271</v>
      </c>
      <c r="H6" s="46">
        <v>213</v>
      </c>
      <c r="I6" s="46"/>
    </row>
    <row r="7" spans="1:10" ht="90" x14ac:dyDescent="0.2">
      <c r="A7" s="46">
        <v>4</v>
      </c>
      <c r="B7" s="52" t="s">
        <v>269</v>
      </c>
      <c r="C7" s="43">
        <v>352</v>
      </c>
      <c r="D7" s="48" t="s">
        <v>64</v>
      </c>
      <c r="E7" s="49" t="s">
        <v>76</v>
      </c>
      <c r="F7" s="46" t="s">
        <v>270</v>
      </c>
      <c r="G7" s="46" t="s">
        <v>271</v>
      </c>
      <c r="H7" s="46">
        <v>363</v>
      </c>
      <c r="I7" s="44" t="s">
        <v>289</v>
      </c>
      <c r="J7" s="42"/>
    </row>
    <row r="8" spans="1:10" x14ac:dyDescent="0.2">
      <c r="A8" s="46">
        <v>6</v>
      </c>
      <c r="B8" s="52" t="s">
        <v>274</v>
      </c>
      <c r="C8" s="43">
        <v>23</v>
      </c>
      <c r="D8" s="47" t="s">
        <v>275</v>
      </c>
      <c r="E8" s="49" t="s">
        <v>76</v>
      </c>
      <c r="F8" s="46" t="s">
        <v>276</v>
      </c>
      <c r="G8" s="46"/>
      <c r="H8" s="46"/>
      <c r="I8" s="46"/>
    </row>
    <row r="9" spans="1:10" ht="38.25" x14ac:dyDescent="0.2">
      <c r="A9" s="46">
        <v>7</v>
      </c>
      <c r="B9" s="52" t="s">
        <v>274</v>
      </c>
      <c r="C9" s="43">
        <v>682</v>
      </c>
      <c r="D9" s="47" t="s">
        <v>268</v>
      </c>
      <c r="E9" s="10" t="s">
        <v>47</v>
      </c>
      <c r="F9" s="44" t="s">
        <v>279</v>
      </c>
      <c r="G9" s="46"/>
      <c r="H9" s="46"/>
      <c r="I9" s="44" t="s">
        <v>278</v>
      </c>
    </row>
    <row r="10" spans="1:10" ht="25.5" x14ac:dyDescent="0.2">
      <c r="A10" s="46">
        <v>8</v>
      </c>
      <c r="B10" s="52" t="s">
        <v>274</v>
      </c>
      <c r="C10" s="43">
        <v>1231</v>
      </c>
      <c r="D10" s="47" t="s">
        <v>267</v>
      </c>
      <c r="E10" s="10" t="s">
        <v>210</v>
      </c>
      <c r="F10" s="44" t="s">
        <v>277</v>
      </c>
      <c r="G10" s="46"/>
      <c r="H10" s="46"/>
      <c r="I10" s="44" t="s">
        <v>278</v>
      </c>
    </row>
    <row r="11" spans="1:10" x14ac:dyDescent="0.2">
      <c r="A11" s="46">
        <v>9</v>
      </c>
      <c r="B11" s="52" t="s">
        <v>269</v>
      </c>
      <c r="C11" s="43">
        <v>1021</v>
      </c>
      <c r="D11" s="48" t="s">
        <v>118</v>
      </c>
      <c r="E11" s="10" t="s">
        <v>77</v>
      </c>
      <c r="F11" s="46" t="s">
        <v>270</v>
      </c>
      <c r="G11" s="46" t="s">
        <v>271</v>
      </c>
      <c r="H11" s="46" t="s">
        <v>280</v>
      </c>
      <c r="I11" s="46"/>
    </row>
    <row r="12" spans="1:10" x14ac:dyDescent="0.2">
      <c r="A12" s="46">
        <v>10</v>
      </c>
      <c r="B12" s="52" t="s">
        <v>283</v>
      </c>
      <c r="C12" s="43">
        <v>332</v>
      </c>
      <c r="D12" s="47" t="s">
        <v>282</v>
      </c>
      <c r="E12" s="49" t="s">
        <v>76</v>
      </c>
      <c r="F12" s="46" t="s">
        <v>284</v>
      </c>
      <c r="G12" s="46"/>
      <c r="H12" s="46"/>
      <c r="I12" s="46"/>
    </row>
    <row r="13" spans="1:10" ht="22.5" x14ac:dyDescent="0.2">
      <c r="A13" s="46">
        <v>11</v>
      </c>
      <c r="B13" s="52" t="s">
        <v>283</v>
      </c>
      <c r="C13" s="43">
        <v>333</v>
      </c>
      <c r="D13" s="47" t="s">
        <v>281</v>
      </c>
      <c r="E13" s="10" t="s">
        <v>58</v>
      </c>
      <c r="F13" s="46" t="s">
        <v>284</v>
      </c>
      <c r="G13" s="46"/>
      <c r="H13" s="46"/>
      <c r="I13" s="46"/>
    </row>
    <row r="14" spans="1:10" x14ac:dyDescent="0.2">
      <c r="A14" s="46">
        <v>12</v>
      </c>
      <c r="B14" s="52" t="s">
        <v>269</v>
      </c>
      <c r="C14" s="43">
        <v>1097</v>
      </c>
      <c r="D14" s="50" t="s">
        <v>0</v>
      </c>
      <c r="E14" s="10" t="s">
        <v>76</v>
      </c>
      <c r="F14" s="46" t="s">
        <v>270</v>
      </c>
      <c r="G14" s="46" t="s">
        <v>271</v>
      </c>
      <c r="H14" s="46">
        <v>1095</v>
      </c>
      <c r="I14" s="46"/>
    </row>
    <row r="15" spans="1:10" x14ac:dyDescent="0.2">
      <c r="A15" s="46">
        <v>13</v>
      </c>
      <c r="B15" s="52" t="s">
        <v>269</v>
      </c>
      <c r="C15" s="43">
        <v>193</v>
      </c>
      <c r="D15" s="47" t="s">
        <v>162</v>
      </c>
      <c r="E15" s="10" t="s">
        <v>77</v>
      </c>
      <c r="F15" s="46" t="s">
        <v>285</v>
      </c>
      <c r="G15" s="46"/>
      <c r="H15" s="46"/>
      <c r="I15" s="46"/>
    </row>
    <row r="16" spans="1:10" ht="79.5" customHeight="1" x14ac:dyDescent="0.2">
      <c r="A16" s="46">
        <v>14</v>
      </c>
      <c r="B16" s="52" t="s">
        <v>269</v>
      </c>
      <c r="C16" s="43">
        <v>313</v>
      </c>
      <c r="D16" s="47" t="s">
        <v>184</v>
      </c>
      <c r="E16" s="10" t="s">
        <v>76</v>
      </c>
      <c r="F16" s="46" t="s">
        <v>270</v>
      </c>
      <c r="G16" s="46" t="s">
        <v>271</v>
      </c>
      <c r="H16" s="46">
        <v>316</v>
      </c>
      <c r="I16" s="44" t="s">
        <v>288</v>
      </c>
    </row>
    <row r="17" spans="1:9" x14ac:dyDescent="0.2">
      <c r="A17" s="46">
        <v>15</v>
      </c>
      <c r="B17" s="52" t="s">
        <v>269</v>
      </c>
      <c r="C17" s="43">
        <v>376</v>
      </c>
      <c r="D17" s="47" t="s">
        <v>185</v>
      </c>
      <c r="E17" s="10" t="s">
        <v>62</v>
      </c>
      <c r="F17" s="46" t="s">
        <v>270</v>
      </c>
      <c r="G17" s="46" t="s">
        <v>271</v>
      </c>
      <c r="H17" s="46">
        <v>448</v>
      </c>
      <c r="I17" s="46"/>
    </row>
    <row r="18" spans="1:9" x14ac:dyDescent="0.2">
      <c r="A18" s="46">
        <v>16</v>
      </c>
      <c r="B18" s="52" t="s">
        <v>274</v>
      </c>
      <c r="C18" s="43">
        <v>535</v>
      </c>
      <c r="D18" s="64" t="s">
        <v>286</v>
      </c>
      <c r="E18" s="49" t="s">
        <v>76</v>
      </c>
      <c r="F18" s="46" t="s">
        <v>287</v>
      </c>
      <c r="G18" s="46"/>
      <c r="H18" s="46"/>
      <c r="I18" s="46"/>
    </row>
    <row r="19" spans="1:9" ht="33.75" x14ac:dyDescent="0.2">
      <c r="A19" s="46">
        <v>17</v>
      </c>
      <c r="B19" s="52" t="s">
        <v>274</v>
      </c>
      <c r="C19" s="43">
        <v>512</v>
      </c>
      <c r="D19" s="23" t="s">
        <v>291</v>
      </c>
      <c r="E19" s="49" t="s">
        <v>290</v>
      </c>
      <c r="F19" s="47" t="s">
        <v>319</v>
      </c>
      <c r="G19" s="46"/>
      <c r="H19" s="46"/>
      <c r="I19" s="46"/>
    </row>
    <row r="20" spans="1:9" ht="22.5" x14ac:dyDescent="0.2">
      <c r="A20" s="46">
        <v>18</v>
      </c>
      <c r="B20" s="52" t="s">
        <v>274</v>
      </c>
      <c r="C20" s="62">
        <v>513</v>
      </c>
      <c r="D20" s="62" t="s">
        <v>292</v>
      </c>
      <c r="E20" s="46" t="s">
        <v>76</v>
      </c>
      <c r="F20" s="47" t="s">
        <v>293</v>
      </c>
      <c r="G20" s="46"/>
      <c r="H20" s="46"/>
      <c r="I20" s="46"/>
    </row>
    <row r="21" spans="1:9" x14ac:dyDescent="0.2">
      <c r="A21" s="46">
        <v>19</v>
      </c>
      <c r="B21" s="52" t="s">
        <v>274</v>
      </c>
      <c r="C21" s="43">
        <v>460</v>
      </c>
      <c r="D21" s="23" t="s">
        <v>295</v>
      </c>
      <c r="E21" s="10" t="s">
        <v>63</v>
      </c>
      <c r="F21" s="46" t="s">
        <v>294</v>
      </c>
      <c r="G21" s="46"/>
      <c r="H21" s="46"/>
      <c r="I21" s="46"/>
    </row>
    <row r="22" spans="1:9" ht="33.75" x14ac:dyDescent="0.2">
      <c r="A22" s="51">
        <v>20</v>
      </c>
      <c r="B22" s="52" t="s">
        <v>318</v>
      </c>
      <c r="C22" s="43">
        <v>571</v>
      </c>
      <c r="D22" s="23" t="s">
        <v>296</v>
      </c>
      <c r="E22" s="25" t="s">
        <v>76</v>
      </c>
      <c r="F22" s="52" t="s">
        <v>298</v>
      </c>
      <c r="G22" s="46"/>
      <c r="H22" s="46"/>
      <c r="I22" s="46"/>
    </row>
    <row r="23" spans="1:9" ht="33.75" x14ac:dyDescent="0.2">
      <c r="A23" s="51">
        <v>21</v>
      </c>
      <c r="B23" s="52" t="s">
        <v>318</v>
      </c>
      <c r="C23" s="43">
        <v>572</v>
      </c>
      <c r="D23" s="23" t="s">
        <v>297</v>
      </c>
      <c r="E23" s="25" t="s">
        <v>76</v>
      </c>
      <c r="F23" s="52" t="s">
        <v>298</v>
      </c>
      <c r="G23" s="46"/>
      <c r="H23" s="46"/>
      <c r="I23" s="46"/>
    </row>
    <row r="24" spans="1:9" x14ac:dyDescent="0.2">
      <c r="A24" s="46">
        <v>22</v>
      </c>
      <c r="B24" s="52" t="s">
        <v>269</v>
      </c>
      <c r="C24" s="43">
        <v>225</v>
      </c>
      <c r="D24" s="23" t="s">
        <v>109</v>
      </c>
      <c r="E24" s="24" t="s">
        <v>76</v>
      </c>
      <c r="F24" s="52" t="s">
        <v>299</v>
      </c>
      <c r="G24" s="46"/>
      <c r="H24" s="46"/>
      <c r="I24" s="46"/>
    </row>
    <row r="25" spans="1:9" ht="22.5" x14ac:dyDescent="0.2">
      <c r="A25" s="51">
        <v>23</v>
      </c>
      <c r="B25" s="51" t="s">
        <v>301</v>
      </c>
      <c r="D25" s="23" t="s">
        <v>300</v>
      </c>
      <c r="E25" s="25" t="s">
        <v>76</v>
      </c>
      <c r="F25" s="52" t="s">
        <v>302</v>
      </c>
      <c r="G25" s="46"/>
      <c r="H25" s="46"/>
      <c r="I25" s="46"/>
    </row>
    <row r="26" spans="1:9" ht="22.5" x14ac:dyDescent="0.2">
      <c r="A26" s="51">
        <v>24</v>
      </c>
      <c r="B26" s="51" t="s">
        <v>301</v>
      </c>
      <c r="D26" s="23" t="s">
        <v>303</v>
      </c>
      <c r="E26" s="25" t="s">
        <v>76</v>
      </c>
      <c r="F26" s="52" t="s">
        <v>302</v>
      </c>
      <c r="G26" s="46"/>
      <c r="H26" s="46"/>
      <c r="I26" s="46"/>
    </row>
    <row r="27" spans="1:9" ht="78.75" x14ac:dyDescent="0.2">
      <c r="A27" s="51">
        <v>25</v>
      </c>
      <c r="B27" s="51" t="s">
        <v>301</v>
      </c>
      <c r="D27" s="58" t="s">
        <v>304</v>
      </c>
      <c r="E27" s="53" t="s">
        <v>77</v>
      </c>
      <c r="F27" s="54" t="s">
        <v>306</v>
      </c>
      <c r="G27" s="55"/>
      <c r="H27" s="55"/>
      <c r="I27" s="55"/>
    </row>
    <row r="28" spans="1:9" ht="78.75" x14ac:dyDescent="0.2">
      <c r="A28" s="52">
        <v>26</v>
      </c>
      <c r="B28" s="54" t="s">
        <v>301</v>
      </c>
      <c r="C28" s="54"/>
      <c r="D28" s="65" t="s">
        <v>305</v>
      </c>
      <c r="E28" s="14" t="s">
        <v>77</v>
      </c>
      <c r="F28" s="54" t="s">
        <v>306</v>
      </c>
      <c r="G28" s="55"/>
      <c r="H28" s="55"/>
      <c r="I28" s="55"/>
    </row>
    <row r="29" spans="1:9" ht="22.5" x14ac:dyDescent="0.2">
      <c r="A29" s="52">
        <v>27</v>
      </c>
      <c r="B29" s="52" t="s">
        <v>274</v>
      </c>
      <c r="C29" s="43">
        <v>763</v>
      </c>
      <c r="D29" s="56" t="s">
        <v>307</v>
      </c>
      <c r="E29" s="57" t="s">
        <v>45</v>
      </c>
      <c r="F29" s="52" t="s">
        <v>310</v>
      </c>
      <c r="G29" s="46"/>
      <c r="H29" s="46"/>
      <c r="I29" s="46"/>
    </row>
    <row r="30" spans="1:9" ht="22.5" x14ac:dyDescent="0.2">
      <c r="A30" s="52">
        <v>28</v>
      </c>
      <c r="B30" s="52" t="s">
        <v>274</v>
      </c>
      <c r="C30" s="43">
        <v>764</v>
      </c>
      <c r="D30" s="56" t="s">
        <v>308</v>
      </c>
      <c r="E30" s="57" t="s">
        <v>45</v>
      </c>
      <c r="F30" s="52" t="s">
        <v>310</v>
      </c>
      <c r="G30" s="46"/>
      <c r="H30" s="46"/>
      <c r="I30" s="46"/>
    </row>
    <row r="31" spans="1:9" x14ac:dyDescent="0.2">
      <c r="A31" s="52">
        <v>29</v>
      </c>
      <c r="B31" s="52" t="s">
        <v>274</v>
      </c>
      <c r="C31" s="43">
        <v>765</v>
      </c>
      <c r="D31" s="56" t="s">
        <v>309</v>
      </c>
      <c r="E31" s="57" t="s">
        <v>45</v>
      </c>
      <c r="F31" s="52" t="s">
        <v>310</v>
      </c>
      <c r="G31" s="46"/>
      <c r="H31" s="46"/>
      <c r="I31" s="46"/>
    </row>
    <row r="32" spans="1:9" x14ac:dyDescent="0.2">
      <c r="A32" s="52">
        <v>30</v>
      </c>
      <c r="B32" s="52" t="s">
        <v>301</v>
      </c>
      <c r="C32" s="52"/>
      <c r="D32" s="56" t="s">
        <v>311</v>
      </c>
      <c r="E32" s="57" t="s">
        <v>45</v>
      </c>
      <c r="F32" s="52" t="s">
        <v>312</v>
      </c>
      <c r="G32" s="46"/>
      <c r="H32" s="46"/>
      <c r="I32" s="46"/>
    </row>
    <row r="33" spans="1:9" ht="22.5" x14ac:dyDescent="0.2">
      <c r="A33" s="52">
        <v>31</v>
      </c>
      <c r="B33" s="52" t="s">
        <v>301</v>
      </c>
      <c r="C33" s="52"/>
      <c r="D33" s="47" t="s">
        <v>313</v>
      </c>
      <c r="E33" s="36" t="s">
        <v>62</v>
      </c>
      <c r="F33" s="52" t="s">
        <v>315</v>
      </c>
      <c r="G33" s="46"/>
      <c r="H33" s="46"/>
      <c r="I33" s="46"/>
    </row>
    <row r="34" spans="1:9" ht="22.5" x14ac:dyDescent="0.2">
      <c r="A34" s="52">
        <v>32</v>
      </c>
      <c r="B34" s="52" t="s">
        <v>301</v>
      </c>
      <c r="C34" s="52"/>
      <c r="D34" s="47" t="s">
        <v>314</v>
      </c>
      <c r="E34" s="36" t="s">
        <v>62</v>
      </c>
      <c r="F34" s="52" t="s">
        <v>315</v>
      </c>
      <c r="G34" s="46"/>
      <c r="H34" s="46"/>
      <c r="I34" s="46"/>
    </row>
    <row r="35" spans="1:9" x14ac:dyDescent="0.2">
      <c r="A35" s="52">
        <v>33</v>
      </c>
      <c r="B35" s="51" t="s">
        <v>269</v>
      </c>
      <c r="C35" s="66">
        <v>702</v>
      </c>
      <c r="D35" s="59" t="s">
        <v>56</v>
      </c>
      <c r="E35" s="60" t="s">
        <v>62</v>
      </c>
      <c r="F35" s="51" t="s">
        <v>316</v>
      </c>
    </row>
    <row r="36" spans="1:9" ht="22.5" x14ac:dyDescent="0.2">
      <c r="A36" s="51">
        <v>34</v>
      </c>
      <c r="B36" s="52" t="s">
        <v>301</v>
      </c>
      <c r="C36" s="52"/>
      <c r="D36" s="47" t="s">
        <v>317</v>
      </c>
      <c r="E36" s="36" t="s">
        <v>62</v>
      </c>
      <c r="F36" s="52" t="s">
        <v>315</v>
      </c>
      <c r="G36" s="46"/>
      <c r="H36" s="46"/>
      <c r="I36" s="46"/>
    </row>
  </sheetData>
  <autoFilter ref="A3:I36"/>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МЗ-2 на 2016</vt:lpstr>
      <vt:lpstr>Изменения</vt:lpstr>
      <vt:lpstr>'МЗ-2 на 2016'!Заголовки_для_печати</vt:lpstr>
      <vt:lpstr>'МЗ-2 на 2016'!Область_печати</vt:lpstr>
    </vt:vector>
  </TitlesOfParts>
  <Manager>п-к м/с Красавик К.Д.</Manager>
  <Company>2 отдел 4 управление ГВМУ МО РФ</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Отчет-заявка форма 14/мед</dc:title>
  <dc:creator>п/п-к Киселев А.В.</dc:creator>
  <cp:lastModifiedBy>Дмитрий</cp:lastModifiedBy>
  <cp:lastPrinted>2015-07-30T07:35:15Z</cp:lastPrinted>
  <dcterms:created xsi:type="dcterms:W3CDTF">2001-02-26T08:37:45Z</dcterms:created>
  <dcterms:modified xsi:type="dcterms:W3CDTF">2016-05-12T07:43:19Z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елефон">
    <vt:lpwstr>8(495)696-71-62</vt:lpwstr>
  </property>
</Properties>
</file>