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330" windowHeight="5490" activeTab="2"/>
  </bookViews>
  <sheets>
    <sheet name="Plan_01" sheetId="1" r:id="rId1"/>
    <sheet name="Plan_02" sheetId="4" r:id="rId2"/>
    <sheet name="Plan_03" sheetId="5" r:id="rId3"/>
    <sheet name="Data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13" i="5"/>
  <c r="B4" i="5"/>
  <c r="D3" i="5"/>
  <c r="E3" i="5" s="1"/>
  <c r="F3" i="5" s="1"/>
  <c r="G3" i="5" s="1"/>
  <c r="H3" i="5" s="1"/>
  <c r="I3" i="5" s="1"/>
  <c r="J3" i="5" s="1"/>
  <c r="C1" i="5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C4" i="4"/>
  <c r="D4" i="4"/>
  <c r="E4" i="4"/>
  <c r="F4" i="4"/>
  <c r="G4" i="4"/>
  <c r="H4" i="4"/>
  <c r="I4" i="4"/>
  <c r="J4" i="4"/>
  <c r="K4" i="4"/>
  <c r="L4" i="4"/>
  <c r="M4" i="4"/>
  <c r="N4" i="4"/>
  <c r="O4" i="4"/>
  <c r="D3" i="4"/>
  <c r="E3" i="4" s="1"/>
  <c r="F3" i="4" s="1"/>
  <c r="G3" i="4" s="1"/>
  <c r="H3" i="4" s="1"/>
  <c r="I3" i="4" s="1"/>
  <c r="C3" i="4"/>
  <c r="B1" i="4"/>
  <c r="H13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B13" i="1"/>
  <c r="C13" i="1"/>
  <c r="D13" i="1"/>
  <c r="E13" i="1"/>
  <c r="F13" i="1"/>
  <c r="G13" i="1"/>
  <c r="I13" i="1"/>
  <c r="J13" i="1"/>
  <c r="K13" i="1"/>
  <c r="L13" i="1"/>
  <c r="M13" i="1"/>
  <c r="N13" i="1"/>
  <c r="O13" i="1"/>
  <c r="O4" i="1"/>
  <c r="N4" i="1"/>
  <c r="M4" i="1"/>
  <c r="L4" i="1"/>
  <c r="K4" i="1"/>
  <c r="J4" i="1"/>
  <c r="I4" i="1"/>
  <c r="H4" i="1"/>
  <c r="G4" i="1"/>
  <c r="J3" i="1"/>
  <c r="K3" i="1" s="1"/>
  <c r="L3" i="1" s="1"/>
  <c r="M3" i="1" s="1"/>
  <c r="N3" i="1" s="1"/>
  <c r="O3" i="1" s="1"/>
  <c r="I3" i="1"/>
  <c r="G3" i="1"/>
  <c r="H3" i="1" s="1"/>
  <c r="F4" i="1"/>
  <c r="E4" i="1"/>
  <c r="D4" i="1"/>
  <c r="C4" i="1"/>
  <c r="B4" i="1"/>
  <c r="K3" i="5" l="1"/>
  <c r="L3" i="5" s="1"/>
  <c r="M3" i="5" s="1"/>
  <c r="N3" i="5" s="1"/>
  <c r="O3" i="5" s="1"/>
  <c r="P3" i="5" s="1"/>
  <c r="Q3" i="5" s="1"/>
  <c r="J1" i="5"/>
  <c r="P13" i="4"/>
  <c r="P6" i="4"/>
  <c r="P7" i="4"/>
  <c r="P12" i="4"/>
  <c r="P11" i="4"/>
  <c r="P8" i="4"/>
  <c r="P5" i="4"/>
  <c r="P10" i="4"/>
  <c r="P9" i="4"/>
  <c r="P4" i="4"/>
  <c r="J3" i="4"/>
  <c r="K3" i="4" s="1"/>
  <c r="L3" i="4" s="1"/>
  <c r="M3" i="4" s="1"/>
  <c r="N3" i="4" s="1"/>
  <c r="O3" i="4" s="1"/>
  <c r="I1" i="4"/>
  <c r="P13" i="1"/>
  <c r="P10" i="1"/>
  <c r="P8" i="1"/>
  <c r="P11" i="1"/>
  <c r="P12" i="1"/>
  <c r="P9" i="1"/>
  <c r="P7" i="1"/>
  <c r="P6" i="1"/>
  <c r="P5" i="1"/>
  <c r="P4" i="1"/>
  <c r="B1" i="1"/>
  <c r="C3" i="1"/>
  <c r="D3" i="1" s="1"/>
  <c r="E3" i="1" s="1"/>
  <c r="F3" i="1" s="1"/>
  <c r="R3" i="5" l="1"/>
  <c r="S3" i="5" s="1"/>
  <c r="T3" i="5" s="1"/>
  <c r="U3" i="5" s="1"/>
  <c r="V3" i="5" s="1"/>
  <c r="W3" i="5" s="1"/>
  <c r="X3" i="5" s="1"/>
  <c r="Q1" i="5"/>
  <c r="I1" i="1"/>
  <c r="Y3" i="5" l="1"/>
  <c r="Z3" i="5" s="1"/>
  <c r="AA3" i="5" s="1"/>
  <c r="AB3" i="5" s="1"/>
  <c r="AC3" i="5" s="1"/>
  <c r="AD3" i="5" s="1"/>
  <c r="X1" i="5"/>
</calcChain>
</file>

<file path=xl/sharedStrings.xml><?xml version="1.0" encoding="utf-8"?>
<sst xmlns="http://schemas.openxmlformats.org/spreadsheetml/2006/main" count="113" uniqueCount="21">
  <si>
    <t>MOTOR TYPE</t>
  </si>
  <si>
    <t>MOTOR TYPE #01</t>
  </si>
  <si>
    <t>MOTOR TYPE #02</t>
  </si>
  <si>
    <t>MOTOR TYPE #03</t>
  </si>
  <si>
    <t>MOTOR TYPE #04</t>
  </si>
  <si>
    <t>MOTOR TYPE #05</t>
  </si>
  <si>
    <t>MOTOR TYPE #06</t>
  </si>
  <si>
    <t>MOTOR TYPE #07</t>
  </si>
  <si>
    <t>MOTOR TYPE #08</t>
  </si>
  <si>
    <t>MOTOR TYPE #09</t>
  </si>
  <si>
    <t>MOTOR TYPE #10</t>
  </si>
  <si>
    <t>WORK HOURS NEEDED TO MANUFACTURE</t>
  </si>
  <si>
    <t>Time</t>
  </si>
  <si>
    <t>TOTAL HOURS NEEDED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</si>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</sst>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5D5"/>
        <bgColor indexed="64"/>
      </patternFill>
    </fill>
    <fill>
      <patternFill patternType="solid">
        <fgColor rgb="FFFCF2F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C00000"/>
      </right>
      <top style="thin">
        <color theme="0" tint="-0.249977111117893"/>
      </top>
      <bottom style="thin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theme="0" tint="-0.249977111117893"/>
      </right>
      <top style="thin">
        <color theme="0" tint="-0.249977111117893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theme="0" tint="-0.249977111117893"/>
      </bottom>
      <diagonal/>
    </border>
    <border>
      <left style="thin">
        <color rgb="FFC00000"/>
      </left>
      <right style="thin">
        <color rgb="FFC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theme="0" tint="-0.249977111117893"/>
      </bottom>
      <diagonal/>
    </border>
    <border>
      <left/>
      <right/>
      <top style="thin">
        <color rgb="FFC00000"/>
      </top>
      <bottom style="thin">
        <color theme="0" tint="-0.249977111117893"/>
      </bottom>
      <diagonal/>
    </border>
    <border>
      <left/>
      <right style="thin">
        <color rgb="FFC00000"/>
      </right>
      <top style="thin">
        <color rgb="FFC0000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6" borderId="14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14" fontId="0" fillId="10" borderId="3" xfId="0" applyNumberFormat="1" applyFill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14" fontId="0" fillId="8" borderId="16" xfId="0" applyNumberFormat="1" applyFill="1" applyBorder="1" applyAlignment="1">
      <alignment horizontal="center" vertical="center"/>
    </xf>
    <xf numFmtId="14" fontId="0" fillId="8" borderId="17" xfId="0" applyNumberFormat="1" applyFill="1" applyBorder="1" applyAlignment="1">
      <alignment horizontal="center" vertical="center"/>
    </xf>
    <xf numFmtId="14" fontId="0" fillId="8" borderId="18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  <dxf>
      <font>
        <color rgb="FFC00000"/>
      </font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CF2F2"/>
      <color rgb="FFF9E7E7"/>
      <color rgb="FFF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4"/>
  <sheetViews>
    <sheetView workbookViewId="0">
      <selection activeCell="E17" sqref="E17"/>
    </sheetView>
  </sheetViews>
  <sheetFormatPr defaultRowHeight="15" x14ac:dyDescent="0.25"/>
  <cols>
    <col min="1" max="1" width="21.42578125" customWidth="1"/>
    <col min="2" max="15" width="14.28515625" customWidth="1"/>
    <col min="16" max="16" width="21.42578125" customWidth="1"/>
  </cols>
  <sheetData>
    <row r="1" spans="1:16" ht="22.5" customHeight="1" x14ac:dyDescent="0.25">
      <c r="A1" s="42" t="s">
        <v>0</v>
      </c>
      <c r="B1" s="45">
        <f>WEEKNUM(B3)</f>
        <v>22</v>
      </c>
      <c r="C1" s="46"/>
      <c r="D1" s="46"/>
      <c r="E1" s="46"/>
      <c r="F1" s="46"/>
      <c r="G1" s="46"/>
      <c r="H1" s="47"/>
      <c r="I1" s="39">
        <f>WEEKNUM(I3)</f>
        <v>23</v>
      </c>
      <c r="J1" s="40"/>
      <c r="K1" s="40"/>
      <c r="L1" s="40"/>
      <c r="M1" s="40"/>
      <c r="N1" s="40"/>
      <c r="O1" s="41"/>
      <c r="P1" s="42" t="s">
        <v>13</v>
      </c>
    </row>
    <row r="2" spans="1:16" ht="22.5" customHeight="1" x14ac:dyDescent="0.25">
      <c r="A2" s="43"/>
      <c r="B2" s="8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23" t="s">
        <v>19</v>
      </c>
      <c r="H2" s="24" t="s">
        <v>20</v>
      </c>
      <c r="I2" s="5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3" t="s">
        <v>19</v>
      </c>
      <c r="O2" s="24" t="s">
        <v>20</v>
      </c>
      <c r="P2" s="43"/>
    </row>
    <row r="3" spans="1:16" ht="22.5" customHeight="1" x14ac:dyDescent="0.25">
      <c r="A3" s="44"/>
      <c r="B3" s="6">
        <v>42513</v>
      </c>
      <c r="C3" s="4">
        <f>B3+1</f>
        <v>42514</v>
      </c>
      <c r="D3" s="4">
        <f t="shared" ref="D3:E3" si="0">C3+1</f>
        <v>42515</v>
      </c>
      <c r="E3" s="4">
        <f t="shared" si="0"/>
        <v>42516</v>
      </c>
      <c r="F3" s="4">
        <f>E3+1</f>
        <v>42517</v>
      </c>
      <c r="G3" s="25">
        <f t="shared" ref="G3:H3" si="1">F3+1</f>
        <v>42518</v>
      </c>
      <c r="H3" s="26">
        <f t="shared" si="1"/>
        <v>42519</v>
      </c>
      <c r="I3" s="6">
        <f>H3+1</f>
        <v>42520</v>
      </c>
      <c r="J3" s="6">
        <f t="shared" ref="J3:O3" si="2">I3+1</f>
        <v>42521</v>
      </c>
      <c r="K3" s="6">
        <f t="shared" si="2"/>
        <v>42522</v>
      </c>
      <c r="L3" s="6">
        <f t="shared" si="2"/>
        <v>42523</v>
      </c>
      <c r="M3" s="6">
        <f t="shared" si="2"/>
        <v>42524</v>
      </c>
      <c r="N3" s="25">
        <f t="shared" si="2"/>
        <v>42525</v>
      </c>
      <c r="O3" s="26">
        <f t="shared" si="2"/>
        <v>42526</v>
      </c>
      <c r="P3" s="44"/>
    </row>
    <row r="4" spans="1:16" ht="22.5" customHeight="1" x14ac:dyDescent="0.25">
      <c r="A4" s="10" t="s">
        <v>1</v>
      </c>
      <c r="B4" s="12">
        <f>IFERROR(VLOOKUP($A4,Data!$A$3:$O$12,2,FALSE),"--")</f>
        <v>8</v>
      </c>
      <c r="C4" s="3">
        <f>IFERROR(VLOOKUP($A4,Data!$A$3:$O$12,3,FALSE),"--")</f>
        <v>8</v>
      </c>
      <c r="D4" s="3">
        <f>IFERROR(VLOOKUP($A4,Data!$A$3:$O$12,4,FALSE),"--")</f>
        <v>8</v>
      </c>
      <c r="E4" s="3">
        <f>IFERROR(VLOOKUP($A4,Data!$A$3:$O$12,5,FALSE),"--")</f>
        <v>8</v>
      </c>
      <c r="F4" s="3">
        <f>IFERROR(VLOOKUP($A4,Data!$A$3:$O$12,6,FALSE),"--")</f>
        <v>8</v>
      </c>
      <c r="G4" s="3">
        <f>IFERROR(VLOOKUP($A4,Data!$A$3:$O$12,7,FALSE),"--")</f>
        <v>8</v>
      </c>
      <c r="H4" s="13">
        <f>IFERROR(VLOOKUP($A4,Data!$A$3:$O$12,7,FALSE),"--")</f>
        <v>8</v>
      </c>
      <c r="I4" s="12">
        <f>IFERROR(VLOOKUP($A4,Data!$A$3:$O$12,9,FALSE),"--")</f>
        <v>8</v>
      </c>
      <c r="J4" s="12">
        <f>IFERROR(VLOOKUP($A4,Data!$A$3:$O$12,10,FALSE),"--")</f>
        <v>8</v>
      </c>
      <c r="K4" s="3">
        <f>IFERROR(VLOOKUP($A4,Data!$A$3:$O$12,11,FALSE),"--")</f>
        <v>8</v>
      </c>
      <c r="L4" s="12">
        <f>IFERROR(VLOOKUP($A4,Data!$A$3:$O$12,12,FALSE),"--")</f>
        <v>8</v>
      </c>
      <c r="M4" s="3">
        <f>IFERROR(VLOOKUP($A4,Data!$A$3:$O$12,13,FALSE),"--")</f>
        <v>8</v>
      </c>
      <c r="N4" s="21">
        <f>IFERROR(VLOOKUP($A4,Data!$A$3:$O$12,14,FALSE),"--")</f>
        <v>8</v>
      </c>
      <c r="O4" s="13">
        <f>IFERROR(VLOOKUP($A4,Data!$A$3:$O$12,15,FALSE),"--")</f>
        <v>8</v>
      </c>
      <c r="P4" s="18">
        <f t="shared" ref="P4:P13" si="3">IF(SUM(B4:O4)=0,"",SUM(B4:O4))</f>
        <v>112</v>
      </c>
    </row>
    <row r="5" spans="1:16" ht="22.5" customHeight="1" x14ac:dyDescent="0.25">
      <c r="A5" s="10" t="s">
        <v>2</v>
      </c>
      <c r="B5" s="12">
        <f>IFERROR(VLOOKUP($A5,Data!$A$3:$O$12,2,FALSE),"--")</f>
        <v>8</v>
      </c>
      <c r="C5" s="3">
        <f>IFERROR(VLOOKUP($A5,Data!$A$3:$O$12,3,FALSE),"--")</f>
        <v>8</v>
      </c>
      <c r="D5" s="12">
        <f>IFERROR(VLOOKUP($A5,Data!$A$3:$O$12,4,FALSE),"--")</f>
        <v>8</v>
      </c>
      <c r="E5" s="3">
        <f>IFERROR(VLOOKUP($A5,Data!$A$3:$O$12,5,FALSE),"--")</f>
        <v>0</v>
      </c>
      <c r="F5" s="3">
        <f>IFERROR(VLOOKUP($A5,Data!$A$3:$O$12,6,FALSE),"--")</f>
        <v>0</v>
      </c>
      <c r="G5" s="3">
        <f>IFERROR(VLOOKUP($A5,Data!$A$3:$O$12,7,FALSE),"--")</f>
        <v>0</v>
      </c>
      <c r="H5" s="13">
        <f>IFERROR(VLOOKUP($A5,Data!$A$3:$O$12,7,FALSE),"--")</f>
        <v>0</v>
      </c>
      <c r="I5" s="12">
        <f>IFERROR(VLOOKUP($A5,Data!$A$3:$O$12,9,FALSE),"--")</f>
        <v>0</v>
      </c>
      <c r="J5" s="12">
        <f>IFERROR(VLOOKUP($A5,Data!$A$3:$O$12,10,FALSE),"--")</f>
        <v>0</v>
      </c>
      <c r="K5" s="3">
        <f>IFERROR(VLOOKUP($A5,Data!$A$3:$O$12,11,FALSE),"--")</f>
        <v>0</v>
      </c>
      <c r="L5" s="12">
        <f>IFERROR(VLOOKUP($A5,Data!$A$3:$O$12,12,FALSE),"--")</f>
        <v>0</v>
      </c>
      <c r="M5" s="3">
        <f>IFERROR(VLOOKUP($A5,Data!$A$3:$O$12,13,FALSE),"--")</f>
        <v>0</v>
      </c>
      <c r="N5" s="21">
        <f>IFERROR(VLOOKUP($A5,Data!$A$3:$O$12,14,FALSE),"--")</f>
        <v>0</v>
      </c>
      <c r="O5" s="13">
        <f>IFERROR(VLOOKUP($A5,Data!$A$3:$O$12,15,FALSE),"--")</f>
        <v>0</v>
      </c>
      <c r="P5" s="18">
        <f t="shared" si="3"/>
        <v>24</v>
      </c>
    </row>
    <row r="6" spans="1:16" ht="22.5" customHeight="1" x14ac:dyDescent="0.25">
      <c r="A6" s="10" t="s">
        <v>3</v>
      </c>
      <c r="B6" s="12">
        <f>IFERROR(VLOOKUP($A6,Data!$A$3:$O$12,2,FALSE),"--")</f>
        <v>8</v>
      </c>
      <c r="C6" s="3">
        <f>IFERROR(VLOOKUP($A6,Data!$A$3:$O$12,3,FALSE),"--")</f>
        <v>8</v>
      </c>
      <c r="D6" s="12">
        <f>IFERROR(VLOOKUP($A6,Data!$A$3:$O$12,4,FALSE),"--")</f>
        <v>8</v>
      </c>
      <c r="E6" s="3">
        <f>IFERROR(VLOOKUP($A6,Data!$A$3:$O$12,5,FALSE),"--")</f>
        <v>8</v>
      </c>
      <c r="F6" s="3">
        <f>IFERROR(VLOOKUP($A6,Data!$A$3:$O$12,6,FALSE),"--")</f>
        <v>8</v>
      </c>
      <c r="G6" s="3">
        <f>IFERROR(VLOOKUP($A6,Data!$A$3:$O$12,7,FALSE),"--")</f>
        <v>8</v>
      </c>
      <c r="H6" s="13">
        <f>IFERROR(VLOOKUP($A6,Data!$A$3:$O$12,7,FALSE),"--")</f>
        <v>8</v>
      </c>
      <c r="I6" s="12">
        <f>IFERROR(VLOOKUP($A6,Data!$A$3:$O$12,9,FALSE),"--")</f>
        <v>8</v>
      </c>
      <c r="J6" s="12">
        <f>IFERROR(VLOOKUP($A6,Data!$A$3:$O$12,10,FALSE),"--")</f>
        <v>8</v>
      </c>
      <c r="K6" s="3">
        <f>IFERROR(VLOOKUP($A6,Data!$A$3:$O$12,11,FALSE),"--")</f>
        <v>8</v>
      </c>
      <c r="L6" s="12">
        <f>IFERROR(VLOOKUP($A6,Data!$A$3:$O$12,12,FALSE),"--")</f>
        <v>8</v>
      </c>
      <c r="M6" s="3">
        <f>IFERROR(VLOOKUP($A6,Data!$A$3:$O$12,13,FALSE),"--")</f>
        <v>8</v>
      </c>
      <c r="N6" s="21">
        <f>IFERROR(VLOOKUP($A6,Data!$A$3:$O$12,14,FALSE),"--")</f>
        <v>8</v>
      </c>
      <c r="O6" s="13">
        <f>IFERROR(VLOOKUP($A6,Data!$A$3:$O$12,15,FALSE),"--")</f>
        <v>8</v>
      </c>
      <c r="P6" s="18">
        <f t="shared" si="3"/>
        <v>112</v>
      </c>
    </row>
    <row r="7" spans="1:16" ht="22.5" customHeight="1" x14ac:dyDescent="0.25">
      <c r="A7" s="10" t="s">
        <v>5</v>
      </c>
      <c r="B7" s="12">
        <f>IFERROR(VLOOKUP($A7,Data!$A$3:$O$12,2,FALSE),"--")</f>
        <v>8</v>
      </c>
      <c r="C7" s="3">
        <f>IFERROR(VLOOKUP($A7,Data!$A$3:$O$12,3,FALSE),"--")</f>
        <v>8</v>
      </c>
      <c r="D7" s="12">
        <f>IFERROR(VLOOKUP($A7,Data!$A$3:$O$12,4,FALSE),"--")</f>
        <v>8</v>
      </c>
      <c r="E7" s="3">
        <f>IFERROR(VLOOKUP($A7,Data!$A$3:$O$12,5,FALSE),"--")</f>
        <v>8</v>
      </c>
      <c r="F7" s="3">
        <f>IFERROR(VLOOKUP($A7,Data!$A$3:$O$12,6,FALSE),"--")</f>
        <v>0</v>
      </c>
      <c r="G7" s="3">
        <f>IFERROR(VLOOKUP($A7,Data!$A$3:$O$12,7,FALSE),"--")</f>
        <v>0</v>
      </c>
      <c r="H7" s="13">
        <f>IFERROR(VLOOKUP($A7,Data!$A$3:$O$12,7,FALSE),"--")</f>
        <v>0</v>
      </c>
      <c r="I7" s="12">
        <f>IFERROR(VLOOKUP($A7,Data!$A$3:$O$12,9,FALSE),"--")</f>
        <v>0</v>
      </c>
      <c r="J7" s="12">
        <f>IFERROR(VLOOKUP($A7,Data!$A$3:$O$12,10,FALSE),"--")</f>
        <v>0</v>
      </c>
      <c r="K7" s="3">
        <f>IFERROR(VLOOKUP($A7,Data!$A$3:$O$12,11,FALSE),"--")</f>
        <v>0</v>
      </c>
      <c r="L7" s="12">
        <f>IFERROR(VLOOKUP($A7,Data!$A$3:$O$12,12,FALSE),"--")</f>
        <v>0</v>
      </c>
      <c r="M7" s="3">
        <f>IFERROR(VLOOKUP($A7,Data!$A$3:$O$12,13,FALSE),"--")</f>
        <v>0</v>
      </c>
      <c r="N7" s="21">
        <f>IFERROR(VLOOKUP($A7,Data!$A$3:$O$12,14,FALSE),"--")</f>
        <v>0</v>
      </c>
      <c r="O7" s="13">
        <f>IFERROR(VLOOKUP($A7,Data!$A$3:$O$12,15,FALSE),"--")</f>
        <v>0</v>
      </c>
      <c r="P7" s="18">
        <f t="shared" si="3"/>
        <v>32</v>
      </c>
    </row>
    <row r="8" spans="1:16" ht="22.5" customHeight="1" x14ac:dyDescent="0.25">
      <c r="A8" s="10"/>
      <c r="B8" s="12" t="str">
        <f>IFERROR(VLOOKUP($A8,Data!$A$3:$O$12,2,FALSE),"--")</f>
        <v>--</v>
      </c>
      <c r="C8" s="3" t="str">
        <f>IFERROR(VLOOKUP($A8,Data!$A$3:$O$12,3,FALSE),"--")</f>
        <v>--</v>
      </c>
      <c r="D8" s="12" t="str">
        <f>IFERROR(VLOOKUP($A8,Data!$A$3:$O$12,4,FALSE),"--")</f>
        <v>--</v>
      </c>
      <c r="E8" s="3" t="str">
        <f>IFERROR(VLOOKUP($A8,Data!$A$3:$O$12,5,FALSE),"--")</f>
        <v>--</v>
      </c>
      <c r="F8" s="3" t="str">
        <f>IFERROR(VLOOKUP($A8,Data!$A$3:$O$12,6,FALSE),"--")</f>
        <v>--</v>
      </c>
      <c r="G8" s="3" t="str">
        <f>IFERROR(VLOOKUP($A8,Data!$A$3:$O$12,7,FALSE),"--")</f>
        <v>--</v>
      </c>
      <c r="H8" s="13" t="str">
        <f>IFERROR(VLOOKUP($A8,Data!$A$3:$O$12,7,FALSE),"--")</f>
        <v>--</v>
      </c>
      <c r="I8" s="12" t="str">
        <f>IFERROR(VLOOKUP($A8,Data!$A$3:$O$12,9,FALSE),"--")</f>
        <v>--</v>
      </c>
      <c r="J8" s="12" t="str">
        <f>IFERROR(VLOOKUP($A8,Data!$A$3:$O$12,10,FALSE),"--")</f>
        <v>--</v>
      </c>
      <c r="K8" s="3" t="str">
        <f>IFERROR(VLOOKUP($A8,Data!$A$3:$O$12,11,FALSE),"--")</f>
        <v>--</v>
      </c>
      <c r="L8" s="12" t="str">
        <f>IFERROR(VLOOKUP($A8,Data!$A$3:$O$12,12,FALSE),"--")</f>
        <v>--</v>
      </c>
      <c r="M8" s="3" t="str">
        <f>IFERROR(VLOOKUP($A8,Data!$A$3:$O$12,13,FALSE),"--")</f>
        <v>--</v>
      </c>
      <c r="N8" s="21" t="str">
        <f>IFERROR(VLOOKUP($A8,Data!$A$3:$O$12,14,FALSE),"--")</f>
        <v>--</v>
      </c>
      <c r="O8" s="13" t="str">
        <f>IFERROR(VLOOKUP($A8,Data!$A$3:$O$12,15,FALSE),"--")</f>
        <v>--</v>
      </c>
      <c r="P8" s="18" t="str">
        <f t="shared" si="3"/>
        <v/>
      </c>
    </row>
    <row r="9" spans="1:16" ht="22.5" customHeight="1" x14ac:dyDescent="0.25">
      <c r="A9" s="10" t="s">
        <v>10</v>
      </c>
      <c r="B9" s="12">
        <f>IFERROR(VLOOKUP($A9,Data!$A$3:$O$12,2,FALSE),"--")</f>
        <v>8</v>
      </c>
      <c r="C9" s="3">
        <f>IFERROR(VLOOKUP($A9,Data!$A$3:$O$12,3,FALSE),"--")</f>
        <v>8</v>
      </c>
      <c r="D9" s="12">
        <f>IFERROR(VLOOKUP($A9,Data!$A$3:$O$12,4,FALSE),"--")</f>
        <v>8</v>
      </c>
      <c r="E9" s="3">
        <f>IFERROR(VLOOKUP($A9,Data!$A$3:$O$12,5,FALSE),"--")</f>
        <v>8</v>
      </c>
      <c r="F9" s="3">
        <f>IFERROR(VLOOKUP($A9,Data!$A$3:$O$12,6,FALSE),"--")</f>
        <v>8</v>
      </c>
      <c r="G9" s="3">
        <f>IFERROR(VLOOKUP($A9,Data!$A$3:$O$12,7,FALSE),"--")</f>
        <v>8</v>
      </c>
      <c r="H9" s="13">
        <f>IFERROR(VLOOKUP($A9,Data!$A$3:$O$12,7,FALSE),"--")</f>
        <v>8</v>
      </c>
      <c r="I9" s="12">
        <f>IFERROR(VLOOKUP($A9,Data!$A$3:$O$12,9,FALSE),"--")</f>
        <v>8</v>
      </c>
      <c r="J9" s="12">
        <f>IFERROR(VLOOKUP($A9,Data!$A$3:$O$12,10,FALSE),"--")</f>
        <v>8</v>
      </c>
      <c r="K9" s="3">
        <f>IFERROR(VLOOKUP($A9,Data!$A$3:$O$12,11,FALSE),"--")</f>
        <v>8</v>
      </c>
      <c r="L9" s="12">
        <f>IFERROR(VLOOKUP($A9,Data!$A$3:$O$12,12,FALSE),"--")</f>
        <v>8</v>
      </c>
      <c r="M9" s="3">
        <f>IFERROR(VLOOKUP($A9,Data!$A$3:$O$12,13,FALSE),"--")</f>
        <v>8</v>
      </c>
      <c r="N9" s="21">
        <f>IFERROR(VLOOKUP($A9,Data!$A$3:$O$12,14,FALSE),"--")</f>
        <v>0</v>
      </c>
      <c r="O9" s="13">
        <f>IFERROR(VLOOKUP($A9,Data!$A$3:$O$12,15,FALSE),"--")</f>
        <v>0</v>
      </c>
      <c r="P9" s="18">
        <f t="shared" si="3"/>
        <v>96</v>
      </c>
    </row>
    <row r="10" spans="1:16" ht="22.5" customHeight="1" x14ac:dyDescent="0.25">
      <c r="A10" s="10" t="s">
        <v>7</v>
      </c>
      <c r="B10" s="12">
        <f>IFERROR(VLOOKUP($A10,Data!$A$3:$O$12,2,FALSE),"--")</f>
        <v>8</v>
      </c>
      <c r="C10" s="3">
        <f>IFERROR(VLOOKUP($A10,Data!$A$3:$O$12,3,FALSE),"--")</f>
        <v>8</v>
      </c>
      <c r="D10" s="12">
        <f>IFERROR(VLOOKUP($A10,Data!$A$3:$O$12,4,FALSE),"--")</f>
        <v>8</v>
      </c>
      <c r="E10" s="3">
        <f>IFERROR(VLOOKUP($A10,Data!$A$3:$O$12,5,FALSE),"--")</f>
        <v>8</v>
      </c>
      <c r="F10" s="3">
        <f>IFERROR(VLOOKUP($A10,Data!$A$3:$O$12,6,FALSE),"--")</f>
        <v>8</v>
      </c>
      <c r="G10" s="3">
        <f>IFERROR(VLOOKUP($A10,Data!$A$3:$O$12,7,FALSE),"--")</f>
        <v>8</v>
      </c>
      <c r="H10" s="13">
        <f>IFERROR(VLOOKUP($A10,Data!$A$3:$O$12,7,FALSE),"--")</f>
        <v>8</v>
      </c>
      <c r="I10" s="12">
        <f>IFERROR(VLOOKUP($A10,Data!$A$3:$O$12,9,FALSE),"--")</f>
        <v>8</v>
      </c>
      <c r="J10" s="12">
        <f>IFERROR(VLOOKUP($A10,Data!$A$3:$O$12,10,FALSE),"--")</f>
        <v>0</v>
      </c>
      <c r="K10" s="3">
        <f>IFERROR(VLOOKUP($A10,Data!$A$3:$O$12,11,FALSE),"--")</f>
        <v>0</v>
      </c>
      <c r="L10" s="12">
        <f>IFERROR(VLOOKUP($A10,Data!$A$3:$O$12,12,FALSE),"--")</f>
        <v>0</v>
      </c>
      <c r="M10" s="3">
        <f>IFERROR(VLOOKUP($A10,Data!$A$3:$O$12,13,FALSE),"--")</f>
        <v>0</v>
      </c>
      <c r="N10" s="21">
        <f>IFERROR(VLOOKUP($A10,Data!$A$3:$O$12,14,FALSE),"--")</f>
        <v>0</v>
      </c>
      <c r="O10" s="13">
        <f>IFERROR(VLOOKUP($A10,Data!$A$3:$O$12,15,FALSE),"--")</f>
        <v>0</v>
      </c>
      <c r="P10" s="18">
        <f t="shared" si="3"/>
        <v>64</v>
      </c>
    </row>
    <row r="11" spans="1:16" ht="22.5" customHeight="1" x14ac:dyDescent="0.25">
      <c r="A11" s="10"/>
      <c r="B11" s="12" t="str">
        <f>IFERROR(VLOOKUP($A11,Data!$A$3:$O$12,2,FALSE),"--")</f>
        <v>--</v>
      </c>
      <c r="C11" s="3" t="str">
        <f>IFERROR(VLOOKUP($A11,Data!$A$3:$O$12,3,FALSE),"--")</f>
        <v>--</v>
      </c>
      <c r="D11" s="12" t="str">
        <f>IFERROR(VLOOKUP($A11,Data!$A$3:$O$12,4,FALSE),"--")</f>
        <v>--</v>
      </c>
      <c r="E11" s="3" t="str">
        <f>IFERROR(VLOOKUP($A11,Data!$A$3:$O$12,5,FALSE),"--")</f>
        <v>--</v>
      </c>
      <c r="F11" s="3" t="str">
        <f>IFERROR(VLOOKUP($A11,Data!$A$3:$O$12,6,FALSE),"--")</f>
        <v>--</v>
      </c>
      <c r="G11" s="3" t="str">
        <f>IFERROR(VLOOKUP($A11,Data!$A$3:$O$12,7,FALSE),"--")</f>
        <v>--</v>
      </c>
      <c r="H11" s="13" t="str">
        <f>IFERROR(VLOOKUP($A11,Data!$A$3:$O$12,7,FALSE),"--")</f>
        <v>--</v>
      </c>
      <c r="I11" s="12" t="str">
        <f>IFERROR(VLOOKUP($A11,Data!$A$3:$O$12,9,FALSE),"--")</f>
        <v>--</v>
      </c>
      <c r="J11" s="12" t="str">
        <f>IFERROR(VLOOKUP($A11,Data!$A$3:$O$12,10,FALSE),"--")</f>
        <v>--</v>
      </c>
      <c r="K11" s="3" t="str">
        <f>IFERROR(VLOOKUP($A11,Data!$A$3:$O$12,11,FALSE),"--")</f>
        <v>--</v>
      </c>
      <c r="L11" s="12" t="str">
        <f>IFERROR(VLOOKUP($A11,Data!$A$3:$O$12,12,FALSE),"--")</f>
        <v>--</v>
      </c>
      <c r="M11" s="3" t="str">
        <f>IFERROR(VLOOKUP($A11,Data!$A$3:$O$12,13,FALSE),"--")</f>
        <v>--</v>
      </c>
      <c r="N11" s="21" t="str">
        <f>IFERROR(VLOOKUP($A11,Data!$A$3:$O$12,14,FALSE),"--")</f>
        <v>--</v>
      </c>
      <c r="O11" s="13" t="str">
        <f>IFERROR(VLOOKUP($A11,Data!$A$3:$O$12,15,FALSE),"--")</f>
        <v>--</v>
      </c>
      <c r="P11" s="18" t="str">
        <f t="shared" si="3"/>
        <v/>
      </c>
    </row>
    <row r="12" spans="1:16" ht="22.5" customHeight="1" x14ac:dyDescent="0.25">
      <c r="A12" s="10"/>
      <c r="B12" s="12" t="str">
        <f>IFERROR(VLOOKUP($A12,Data!$A$3:$O$12,2,FALSE),"--")</f>
        <v>--</v>
      </c>
      <c r="C12" s="3" t="str">
        <f>IFERROR(VLOOKUP($A12,Data!$A$3:$O$12,3,FALSE),"--")</f>
        <v>--</v>
      </c>
      <c r="D12" s="12" t="str">
        <f>IFERROR(VLOOKUP($A12,Data!$A$3:$O$12,4,FALSE),"--")</f>
        <v>--</v>
      </c>
      <c r="E12" s="3" t="str">
        <f>IFERROR(VLOOKUP($A12,Data!$A$3:$O$12,5,FALSE),"--")</f>
        <v>--</v>
      </c>
      <c r="F12" s="3" t="str">
        <f>IFERROR(VLOOKUP($A12,Data!$A$3:$O$12,6,FALSE),"--")</f>
        <v>--</v>
      </c>
      <c r="G12" s="3" t="str">
        <f>IFERROR(VLOOKUP($A12,Data!$A$3:$O$12,7,FALSE),"--")</f>
        <v>--</v>
      </c>
      <c r="H12" s="13" t="str">
        <f>IFERROR(VLOOKUP($A12,Data!$A$3:$O$12,7,FALSE),"--")</f>
        <v>--</v>
      </c>
      <c r="I12" s="12" t="str">
        <f>IFERROR(VLOOKUP($A12,Data!$A$3:$O$12,9,FALSE),"--")</f>
        <v>--</v>
      </c>
      <c r="J12" s="12" t="str">
        <f>IFERROR(VLOOKUP($A12,Data!$A$3:$O$12,10,FALSE),"--")</f>
        <v>--</v>
      </c>
      <c r="K12" s="3" t="str">
        <f>IFERROR(VLOOKUP($A12,Data!$A$3:$O$12,11,FALSE),"--")</f>
        <v>--</v>
      </c>
      <c r="L12" s="12" t="str">
        <f>IFERROR(VLOOKUP($A12,Data!$A$3:$O$12,12,FALSE),"--")</f>
        <v>--</v>
      </c>
      <c r="M12" s="3" t="str">
        <f>IFERROR(VLOOKUP($A12,Data!$A$3:$O$12,13,FALSE),"--")</f>
        <v>--</v>
      </c>
      <c r="N12" s="21" t="str">
        <f>IFERROR(VLOOKUP($A12,Data!$A$3:$O$12,14,FALSE),"--")</f>
        <v>--</v>
      </c>
      <c r="O12" s="13" t="str">
        <f>IFERROR(VLOOKUP($A12,Data!$A$3:$O$12,15,FALSE),"--")</f>
        <v>--</v>
      </c>
      <c r="P12" s="18" t="str">
        <f t="shared" si="3"/>
        <v/>
      </c>
    </row>
    <row r="13" spans="1:16" ht="22.5" customHeight="1" x14ac:dyDescent="0.25">
      <c r="A13" s="11"/>
      <c r="B13" s="12" t="str">
        <f>IFERROR(VLOOKUP($A13,Data!$A$3:$O$12,2,FALSE),"--")</f>
        <v>--</v>
      </c>
      <c r="C13" s="15" t="str">
        <f>IFERROR(VLOOKUP($A13,Data!$A$3:$O$12,3,FALSE),"--")</f>
        <v>--</v>
      </c>
      <c r="D13" s="17" t="str">
        <f>IFERROR(VLOOKUP($A13,Data!$A$3:$O$12,4,FALSE),"--")</f>
        <v>--</v>
      </c>
      <c r="E13" s="15" t="str">
        <f>IFERROR(VLOOKUP($A13,Data!$A$3:$O$12,5,FALSE),"--")</f>
        <v>--</v>
      </c>
      <c r="F13" s="15" t="str">
        <f>IFERROR(VLOOKUP($A13,Data!$A$3:$O$12,6,FALSE),"--")</f>
        <v>--</v>
      </c>
      <c r="G13" s="15" t="str">
        <f>IFERROR(VLOOKUP($A13,Data!$A$3:$O$12,7,FALSE),"--")</f>
        <v>--</v>
      </c>
      <c r="H13" s="16" t="str">
        <f>IFERROR(VLOOKUP($A13,Data!$A$3:$O$12,7,FALSE),"--")</f>
        <v>--</v>
      </c>
      <c r="I13" s="17" t="str">
        <f>IFERROR(VLOOKUP($A13,Data!$A$3:$O$12,9,FALSE),"--")</f>
        <v>--</v>
      </c>
      <c r="J13" s="17" t="str">
        <f>IFERROR(VLOOKUP($A13,Data!$A$3:$O$12,10,FALSE),"--")</f>
        <v>--</v>
      </c>
      <c r="K13" s="15" t="str">
        <f>IFERROR(VLOOKUP($A13,Data!$A$3:$O$12,11,FALSE),"--")</f>
        <v>--</v>
      </c>
      <c r="L13" s="17" t="str">
        <f>IFERROR(VLOOKUP($A13,Data!$A$3:$O$12,12,FALSE),"--")</f>
        <v>--</v>
      </c>
      <c r="M13" s="15" t="str">
        <f>IFERROR(VLOOKUP($A13,Data!$A$3:$O$12,13,FALSE),"--")</f>
        <v>--</v>
      </c>
      <c r="N13" s="22" t="str">
        <f>IFERROR(VLOOKUP($A13,Data!$A$3:$O$12,14,FALSE),"--")</f>
        <v>--</v>
      </c>
      <c r="O13" s="16" t="str">
        <f>IFERROR(VLOOKUP($A13,Data!$A$3:$O$12,15,FALSE),"--")</f>
        <v>--</v>
      </c>
      <c r="P13" s="19" t="str">
        <f t="shared" si="3"/>
        <v/>
      </c>
    </row>
    <row r="14" spans="1:16" x14ac:dyDescent="0.25">
      <c r="B14" s="20"/>
    </row>
  </sheetData>
  <mergeCells count="4">
    <mergeCell ref="I1:O1"/>
    <mergeCell ref="A1:A3"/>
    <mergeCell ref="P1:P3"/>
    <mergeCell ref="B1:H1"/>
  </mergeCells>
  <conditionalFormatting sqref="N4:O13 B4:L13">
    <cfRule type="containsText" dxfId="10" priority="3" operator="containsText" text="0">
      <formula>NOT(ISERROR(SEARCH("0",B4)))</formula>
    </cfRule>
    <cfRule type="containsText" dxfId="9" priority="5" operator="containsText" text="8">
      <formula>NOT(ISERROR(SEARCH("8",B4)))</formula>
    </cfRule>
  </conditionalFormatting>
  <conditionalFormatting sqref="M4:M13">
    <cfRule type="containsText" dxfId="8" priority="1" operator="containsText" text="0">
      <formula>NOT(ISERROR(SEARCH("0",M4)))</formula>
    </cfRule>
    <cfRule type="containsText" dxfId="7" priority="2" operator="containsText" text="8">
      <formula>NOT(ISERROR(SEARCH("8",M4)))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4"/>
  <sheetViews>
    <sheetView workbookViewId="0">
      <selection activeCell="C39" sqref="C39"/>
    </sheetView>
  </sheetViews>
  <sheetFormatPr defaultRowHeight="15" x14ac:dyDescent="0.25"/>
  <cols>
    <col min="1" max="1" width="21.42578125" customWidth="1"/>
    <col min="2" max="15" width="14.28515625" customWidth="1"/>
    <col min="16" max="16" width="21.42578125" customWidth="1"/>
  </cols>
  <sheetData>
    <row r="1" spans="1:16" ht="22.5" customHeight="1" x14ac:dyDescent="0.25">
      <c r="A1" s="42" t="s">
        <v>0</v>
      </c>
      <c r="B1" s="45">
        <f>WEEKNUM(B3)</f>
        <v>22</v>
      </c>
      <c r="C1" s="46"/>
      <c r="D1" s="46"/>
      <c r="E1" s="46"/>
      <c r="F1" s="46"/>
      <c r="G1" s="46"/>
      <c r="H1" s="47"/>
      <c r="I1" s="39">
        <f>WEEKNUM(I3)</f>
        <v>23</v>
      </c>
      <c r="J1" s="40"/>
      <c r="K1" s="40"/>
      <c r="L1" s="40"/>
      <c r="M1" s="40"/>
      <c r="N1" s="40"/>
      <c r="O1" s="41"/>
      <c r="P1" s="42" t="s">
        <v>13</v>
      </c>
    </row>
    <row r="2" spans="1:16" ht="22.5" customHeight="1" x14ac:dyDescent="0.25">
      <c r="A2" s="43"/>
      <c r="B2" s="8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23" t="s">
        <v>19</v>
      </c>
      <c r="H2" s="24" t="s">
        <v>20</v>
      </c>
      <c r="I2" s="5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3" t="s">
        <v>19</v>
      </c>
      <c r="O2" s="24" t="s">
        <v>20</v>
      </c>
      <c r="P2" s="43"/>
    </row>
    <row r="3" spans="1:16" ht="22.5" customHeight="1" x14ac:dyDescent="0.25">
      <c r="A3" s="44"/>
      <c r="B3" s="6">
        <v>42513</v>
      </c>
      <c r="C3" s="4">
        <f>B3+1</f>
        <v>42514</v>
      </c>
      <c r="D3" s="4">
        <f t="shared" ref="D3:E3" si="0">C3+1</f>
        <v>42515</v>
      </c>
      <c r="E3" s="4">
        <f t="shared" si="0"/>
        <v>42516</v>
      </c>
      <c r="F3" s="4">
        <f>E3+1</f>
        <v>42517</v>
      </c>
      <c r="G3" s="25">
        <f t="shared" ref="G3:H3" si="1">F3+1</f>
        <v>42518</v>
      </c>
      <c r="H3" s="26">
        <f t="shared" si="1"/>
        <v>42519</v>
      </c>
      <c r="I3" s="6">
        <f>H3+1</f>
        <v>42520</v>
      </c>
      <c r="J3" s="6">
        <f t="shared" ref="J3:O3" si="2">I3+1</f>
        <v>42521</v>
      </c>
      <c r="K3" s="6">
        <f t="shared" si="2"/>
        <v>42522</v>
      </c>
      <c r="L3" s="6">
        <f t="shared" si="2"/>
        <v>42523</v>
      </c>
      <c r="M3" s="6">
        <f t="shared" si="2"/>
        <v>42524</v>
      </c>
      <c r="N3" s="25">
        <f t="shared" si="2"/>
        <v>42525</v>
      </c>
      <c r="O3" s="26">
        <f t="shared" si="2"/>
        <v>42526</v>
      </c>
      <c r="P3" s="44"/>
    </row>
    <row r="4" spans="1:16" ht="22.5" customHeight="1" x14ac:dyDescent="0.25">
      <c r="A4" s="10" t="s">
        <v>1</v>
      </c>
      <c r="B4" s="12" t="s">
        <v>7</v>
      </c>
      <c r="C4" s="12">
        <f>IFERROR(INDEX(Data!$B$3:$O$12,MATCH($A4,Data!$A$3:$A$12,0),2),"--")</f>
        <v>8</v>
      </c>
      <c r="D4" s="12">
        <f>IFERROR(INDEX(Data!$B$3:$O$12,MATCH($A4,Data!$A$3:$A$12,0),3),"--")</f>
        <v>8</v>
      </c>
      <c r="E4" s="3">
        <f>IFERROR(INDEX(Data!$B$3:$O$12,MATCH($A4,Data!$A$3:$A$12,0),4),"--")</f>
        <v>8</v>
      </c>
      <c r="F4" s="3">
        <f>IFERROR(INDEX(Data!$B$3:$O$12,MATCH($A4,Data!$A$3:$A$12,0),5),"--")</f>
        <v>8</v>
      </c>
      <c r="G4" s="3">
        <f>IFERROR(INDEX(Data!$B$3:$O$12,MATCH($A4,Data!$A$3:$A$12,0),6),"--")</f>
        <v>8</v>
      </c>
      <c r="H4" s="13">
        <f>IFERROR(INDEX(Data!$B$3:$O$12,MATCH($A4,Data!$A$3:$A$12,0),7),"--")</f>
        <v>8</v>
      </c>
      <c r="I4" s="12">
        <f>IFERROR(INDEX(Data!$B$3:$O$12,MATCH($A4,Data!$A$3:$A$12,0),8),"--")</f>
        <v>8</v>
      </c>
      <c r="J4" s="12">
        <f>IFERROR(INDEX(Data!$B$3:$O$12,MATCH($A4,Data!$A$3:$A$12,0),9),"--")</f>
        <v>8</v>
      </c>
      <c r="K4" s="3">
        <f>IFERROR(INDEX(Data!$B$3:$O$12,MATCH($A4,Data!$A$3:$A$12,0),10),"--")</f>
        <v>8</v>
      </c>
      <c r="L4" s="12">
        <f>IFERROR(INDEX(Data!$B$3:$O$12,MATCH($A4,Data!$A$3:$A$12,0),11),"--")</f>
        <v>8</v>
      </c>
      <c r="M4" s="3">
        <f>IFERROR(INDEX(Data!$B$3:$O$12,MATCH($A4,Data!$A$3:$A$12,0),12),"--")</f>
        <v>8</v>
      </c>
      <c r="N4" s="21">
        <f>IFERROR(INDEX(Data!$B$3:$O$12,MATCH($A4,Data!$A$3:$A$12,0),13),"--")</f>
        <v>8</v>
      </c>
      <c r="O4" s="13">
        <f>IFERROR(INDEX(Data!$B$3:$O$12,MATCH($A4,Data!$A$3:$A$12,0),14),"--")</f>
        <v>8</v>
      </c>
      <c r="P4" s="18">
        <f t="shared" ref="P4:P13" si="3">IF(SUM(B4:O4)=0,"",SUM(B4:O4))</f>
        <v>104</v>
      </c>
    </row>
    <row r="5" spans="1:16" ht="22.5" customHeight="1" x14ac:dyDescent="0.25">
      <c r="A5" s="10" t="s">
        <v>2</v>
      </c>
      <c r="B5" s="12">
        <f>IFERROR(INDEX(Data!$B$3:$O$12,MATCH($A5,Data!$A$3:$A$12,0),1),"--")</f>
        <v>8</v>
      </c>
      <c r="C5" s="12">
        <f>IFERROR(INDEX(Data!$B$3:$O$12,MATCH($A5,Data!$A$3:$A$12,0),2),"--")</f>
        <v>8</v>
      </c>
      <c r="D5" s="12">
        <f>IFERROR(INDEX(Data!$B$3:$O$12,MATCH($A5,Data!$A$3:$A$12,0),3),"--")</f>
        <v>8</v>
      </c>
      <c r="E5" s="3">
        <f>IFERROR(INDEX(Data!$B$3:$O$12,MATCH($A5,Data!$A$3:$A$12,0),4),"--")</f>
        <v>0</v>
      </c>
      <c r="F5" s="3">
        <f>IFERROR(INDEX(Data!$B$3:$O$12,MATCH($A5,Data!$A$3:$A$12,0),5),"--")</f>
        <v>0</v>
      </c>
      <c r="G5" s="3">
        <f>IFERROR(INDEX(Data!$B$3:$O$12,MATCH($A5,Data!$A$3:$A$12,0),6),"--")</f>
        <v>0</v>
      </c>
      <c r="H5" s="13">
        <f>IFERROR(INDEX(Data!$B$3:$O$12,MATCH($A5,Data!$A$3:$A$12,0),7),"--")</f>
        <v>0</v>
      </c>
      <c r="I5" s="12">
        <f>IFERROR(INDEX(Data!$B$3:$O$12,MATCH($A5,Data!$A$3:$A$12,0),8),"--")</f>
        <v>0</v>
      </c>
      <c r="J5" s="12">
        <f>IFERROR(INDEX(Data!$B$3:$O$12,MATCH($A5,Data!$A$3:$A$12,0),9),"--")</f>
        <v>0</v>
      </c>
      <c r="K5" s="3">
        <f>IFERROR(INDEX(Data!$B$3:$O$12,MATCH($A5,Data!$A$3:$A$12,0),10),"--")</f>
        <v>0</v>
      </c>
      <c r="L5" s="12">
        <f>IFERROR(INDEX(Data!$B$3:$O$12,MATCH($A5,Data!$A$3:$A$12,0),11),"--")</f>
        <v>0</v>
      </c>
      <c r="M5" s="3">
        <f>IFERROR(INDEX(Data!$B$3:$O$12,MATCH($A5,Data!$A$3:$A$12,0),12),"--")</f>
        <v>0</v>
      </c>
      <c r="N5" s="21">
        <f>IFERROR(INDEX(Data!$B$3:$O$12,MATCH($A5,Data!$A$3:$A$12,0),13),"--")</f>
        <v>0</v>
      </c>
      <c r="O5" s="13">
        <f>IFERROR(INDEX(Data!$B$3:$O$12,MATCH($A5,Data!$A$3:$A$12,0),14),"--")</f>
        <v>0</v>
      </c>
      <c r="P5" s="18">
        <f t="shared" si="3"/>
        <v>24</v>
      </c>
    </row>
    <row r="6" spans="1:16" ht="22.5" customHeight="1" x14ac:dyDescent="0.25">
      <c r="A6" s="10" t="s">
        <v>7</v>
      </c>
      <c r="B6" s="12">
        <f>IFERROR(INDEX(Data!$B$3:$O$12,MATCH($A6,Data!$A$3:$A$12,0),1),"--")</f>
        <v>8</v>
      </c>
      <c r="C6" s="12">
        <f>IFERROR(INDEX(Data!$B$3:$O$12,MATCH($A6,Data!$A$3:$A$12,0),2),"--")</f>
        <v>8</v>
      </c>
      <c r="D6" s="12">
        <f>IFERROR(INDEX(Data!$B$3:$O$12,MATCH($A6,Data!$A$3:$A$12,0),3),"--")</f>
        <v>8</v>
      </c>
      <c r="E6" s="3">
        <f>IFERROR(INDEX(Data!$B$3:$O$12,MATCH($A6,Data!$A$3:$A$12,0),4),"--")</f>
        <v>8</v>
      </c>
      <c r="F6" s="3">
        <f>IFERROR(INDEX(Data!$B$3:$O$12,MATCH($A6,Data!$A$3:$A$12,0),5),"--")</f>
        <v>8</v>
      </c>
      <c r="G6" s="3">
        <f>IFERROR(INDEX(Data!$B$3:$O$12,MATCH($A6,Data!$A$3:$A$12,0),6),"--")</f>
        <v>8</v>
      </c>
      <c r="H6" s="13">
        <f>IFERROR(INDEX(Data!$B$3:$O$12,MATCH($A6,Data!$A$3:$A$12,0),7),"--")</f>
        <v>8</v>
      </c>
      <c r="I6" s="12">
        <f>IFERROR(INDEX(Data!$B$3:$O$12,MATCH($A6,Data!$A$3:$A$12,0),8),"--")</f>
        <v>8</v>
      </c>
      <c r="J6" s="12">
        <f>IFERROR(INDEX(Data!$B$3:$O$12,MATCH($A6,Data!$A$3:$A$12,0),9),"--")</f>
        <v>0</v>
      </c>
      <c r="K6" s="3">
        <f>IFERROR(INDEX(Data!$B$3:$O$12,MATCH($A6,Data!$A$3:$A$12,0),10),"--")</f>
        <v>0</v>
      </c>
      <c r="L6" s="12">
        <f>IFERROR(INDEX(Data!$B$3:$O$12,MATCH($A6,Data!$A$3:$A$12,0),11),"--")</f>
        <v>0</v>
      </c>
      <c r="M6" s="3">
        <f>IFERROR(INDEX(Data!$B$3:$O$12,MATCH($A6,Data!$A$3:$A$12,0),12),"--")</f>
        <v>0</v>
      </c>
      <c r="N6" s="21">
        <f>IFERROR(INDEX(Data!$B$3:$O$12,MATCH($A6,Data!$A$3:$A$12,0),13),"--")</f>
        <v>0</v>
      </c>
      <c r="O6" s="13">
        <f>IFERROR(INDEX(Data!$B$3:$O$12,MATCH($A6,Data!$A$3:$A$12,0),14),"--")</f>
        <v>0</v>
      </c>
      <c r="P6" s="18">
        <f t="shared" si="3"/>
        <v>64</v>
      </c>
    </row>
    <row r="7" spans="1:16" ht="22.5" customHeight="1" x14ac:dyDescent="0.25">
      <c r="A7" s="10" t="s">
        <v>5</v>
      </c>
      <c r="B7" s="12">
        <f>IFERROR(INDEX(Data!$B$3:$O$12,MATCH($A7,Data!$A$3:$A$12,0),1),"--")</f>
        <v>8</v>
      </c>
      <c r="C7" s="12">
        <f>IFERROR(INDEX(Data!$B$3:$O$12,MATCH($A7,Data!$A$3:$A$12,0),2),"--")</f>
        <v>8</v>
      </c>
      <c r="D7" s="12">
        <f>IFERROR(INDEX(Data!$B$3:$O$12,MATCH($A7,Data!$A$3:$A$12,0),3),"--")</f>
        <v>8</v>
      </c>
      <c r="E7" s="3">
        <f>IFERROR(INDEX(Data!$B$3:$O$12,MATCH($A7,Data!$A$3:$A$12,0),4),"--")</f>
        <v>8</v>
      </c>
      <c r="F7" s="3">
        <f>IFERROR(INDEX(Data!$B$3:$O$12,MATCH($A7,Data!$A$3:$A$12,0),5),"--")</f>
        <v>0</v>
      </c>
      <c r="G7" s="3">
        <f>IFERROR(INDEX(Data!$B$3:$O$12,MATCH($A7,Data!$A$3:$A$12,0),6),"--")</f>
        <v>0</v>
      </c>
      <c r="H7" s="13">
        <f>IFERROR(INDEX(Data!$B$3:$O$12,MATCH($A7,Data!$A$3:$A$12,0),7),"--")</f>
        <v>0</v>
      </c>
      <c r="I7" s="12">
        <f>IFERROR(INDEX(Data!$B$3:$O$12,MATCH($A7,Data!$A$3:$A$12,0),8),"--")</f>
        <v>0</v>
      </c>
      <c r="J7" s="12">
        <f>IFERROR(INDEX(Data!$B$3:$O$12,MATCH($A7,Data!$A$3:$A$12,0),9),"--")</f>
        <v>0</v>
      </c>
      <c r="K7" s="3">
        <f>IFERROR(INDEX(Data!$B$3:$O$12,MATCH($A7,Data!$A$3:$A$12,0),10),"--")</f>
        <v>0</v>
      </c>
      <c r="L7" s="12">
        <f>IFERROR(INDEX(Data!$B$3:$O$12,MATCH($A7,Data!$A$3:$A$12,0),11),"--")</f>
        <v>0</v>
      </c>
      <c r="M7" s="3">
        <f>IFERROR(INDEX(Data!$B$3:$O$12,MATCH($A7,Data!$A$3:$A$12,0),12),"--")</f>
        <v>0</v>
      </c>
      <c r="N7" s="21">
        <f>IFERROR(INDEX(Data!$B$3:$O$12,MATCH($A7,Data!$A$3:$A$12,0),13),"--")</f>
        <v>0</v>
      </c>
      <c r="O7" s="13">
        <f>IFERROR(INDEX(Data!$B$3:$O$12,MATCH($A7,Data!$A$3:$A$12,0),14),"--")</f>
        <v>0</v>
      </c>
      <c r="P7" s="18">
        <f t="shared" si="3"/>
        <v>32</v>
      </c>
    </row>
    <row r="8" spans="1:16" ht="22.5" customHeight="1" x14ac:dyDescent="0.25">
      <c r="A8" s="10"/>
      <c r="B8" s="12" t="str">
        <f>IFERROR(INDEX(Data!$B$3:$O$12,MATCH($A8,Data!$A$3:$A$12,0),1),"--")</f>
        <v>--</v>
      </c>
      <c r="C8" s="12" t="str">
        <f>IFERROR(INDEX(Data!$B$3:$O$12,MATCH($A8,Data!$A$3:$A$12,0),2),"--")</f>
        <v>--</v>
      </c>
      <c r="D8" s="12" t="str">
        <f>IFERROR(INDEX(Data!$B$3:$O$12,MATCH($A8,Data!$A$3:$A$12,0),3),"--")</f>
        <v>--</v>
      </c>
      <c r="E8" s="3" t="str">
        <f>IFERROR(INDEX(Data!$B$3:$O$12,MATCH($A8,Data!$A$3:$A$12,0),4),"--")</f>
        <v>--</v>
      </c>
      <c r="F8" s="3" t="str">
        <f>IFERROR(INDEX(Data!$B$3:$O$12,MATCH($A8,Data!$A$3:$A$12,0),5),"--")</f>
        <v>--</v>
      </c>
      <c r="G8" s="3" t="str">
        <f>IFERROR(INDEX(Data!$B$3:$O$12,MATCH($A8,Data!$A$3:$A$12,0),6),"--")</f>
        <v>--</v>
      </c>
      <c r="H8" s="13" t="str">
        <f>IFERROR(INDEX(Data!$B$3:$O$12,MATCH($A8,Data!$A$3:$A$12,0),7),"--")</f>
        <v>--</v>
      </c>
      <c r="I8" s="12" t="str">
        <f>IFERROR(INDEX(Data!$B$3:$O$12,MATCH($A8,Data!$A$3:$A$12,0),8),"--")</f>
        <v>--</v>
      </c>
      <c r="J8" s="12" t="str">
        <f>IFERROR(INDEX(Data!$B$3:$O$12,MATCH($A8,Data!$A$3:$A$12,0),9),"--")</f>
        <v>--</v>
      </c>
      <c r="K8" s="3" t="str">
        <f>IFERROR(INDEX(Data!$B$3:$O$12,MATCH($A8,Data!$A$3:$A$12,0),10),"--")</f>
        <v>--</v>
      </c>
      <c r="L8" s="12" t="str">
        <f>IFERROR(INDEX(Data!$B$3:$O$12,MATCH($A8,Data!$A$3:$A$12,0),11),"--")</f>
        <v>--</v>
      </c>
      <c r="M8" s="3" t="str">
        <f>IFERROR(INDEX(Data!$B$3:$O$12,MATCH($A8,Data!$A$3:$A$12,0),12),"--")</f>
        <v>--</v>
      </c>
      <c r="N8" s="21" t="str">
        <f>IFERROR(INDEX(Data!$B$3:$O$12,MATCH($A8,Data!$A$3:$A$12,0),13),"--")</f>
        <v>--</v>
      </c>
      <c r="O8" s="13" t="str">
        <f>IFERROR(INDEX(Data!$B$3:$O$12,MATCH($A8,Data!$A$3:$A$12,0),14),"--")</f>
        <v>--</v>
      </c>
      <c r="P8" s="18" t="str">
        <f t="shared" si="3"/>
        <v/>
      </c>
    </row>
    <row r="9" spans="1:16" ht="22.5" customHeight="1" x14ac:dyDescent="0.25">
      <c r="A9" s="10" t="s">
        <v>10</v>
      </c>
      <c r="B9" s="12">
        <f>IFERROR(INDEX(Data!$B$3:$O$12,MATCH($A9,Data!$A$3:$A$12,0),1),"--")</f>
        <v>8</v>
      </c>
      <c r="C9" s="12">
        <f>IFERROR(INDEX(Data!$B$3:$O$12,MATCH($A9,Data!$A$3:$A$12,0),2),"--")</f>
        <v>8</v>
      </c>
      <c r="D9" s="12">
        <f>IFERROR(INDEX(Data!$B$3:$O$12,MATCH($A9,Data!$A$3:$A$12,0),3),"--")</f>
        <v>8</v>
      </c>
      <c r="E9" s="3">
        <f>IFERROR(INDEX(Data!$B$3:$O$12,MATCH($A9,Data!$A$3:$A$12,0),4),"--")</f>
        <v>8</v>
      </c>
      <c r="F9" s="3">
        <f>IFERROR(INDEX(Data!$B$3:$O$12,MATCH($A9,Data!$A$3:$A$12,0),5),"--")</f>
        <v>8</v>
      </c>
      <c r="G9" s="3">
        <f>IFERROR(INDEX(Data!$B$3:$O$12,MATCH($A9,Data!$A$3:$A$12,0),6),"--")</f>
        <v>8</v>
      </c>
      <c r="H9" s="13">
        <f>IFERROR(INDEX(Data!$B$3:$O$12,MATCH($A9,Data!$A$3:$A$12,0),7),"--")</f>
        <v>8</v>
      </c>
      <c r="I9" s="12">
        <f>IFERROR(INDEX(Data!$B$3:$O$12,MATCH($A9,Data!$A$3:$A$12,0),8),"--")</f>
        <v>8</v>
      </c>
      <c r="J9" s="12">
        <f>IFERROR(INDEX(Data!$B$3:$O$12,MATCH($A9,Data!$A$3:$A$12,0),9),"--")</f>
        <v>8</v>
      </c>
      <c r="K9" s="3">
        <f>IFERROR(INDEX(Data!$B$3:$O$12,MATCH($A9,Data!$A$3:$A$12,0),10),"--")</f>
        <v>8</v>
      </c>
      <c r="L9" s="12">
        <f>IFERROR(INDEX(Data!$B$3:$O$12,MATCH($A9,Data!$A$3:$A$12,0),11),"--")</f>
        <v>8</v>
      </c>
      <c r="M9" s="3">
        <f>IFERROR(INDEX(Data!$B$3:$O$12,MATCH($A9,Data!$A$3:$A$12,0),12),"--")</f>
        <v>8</v>
      </c>
      <c r="N9" s="21">
        <f>IFERROR(INDEX(Data!$B$3:$O$12,MATCH($A9,Data!$A$3:$A$12,0),13),"--")</f>
        <v>0</v>
      </c>
      <c r="O9" s="13">
        <f>IFERROR(INDEX(Data!$B$3:$O$12,MATCH($A9,Data!$A$3:$A$12,0),14),"--")</f>
        <v>0</v>
      </c>
      <c r="P9" s="18">
        <f t="shared" si="3"/>
        <v>96</v>
      </c>
    </row>
    <row r="10" spans="1:16" ht="22.5" customHeight="1" x14ac:dyDescent="0.25">
      <c r="A10" s="10" t="s">
        <v>4</v>
      </c>
      <c r="B10" s="12">
        <f>IFERROR(INDEX(Data!$B$3:$O$12,MATCH($A10,Data!$A$3:$A$12,0),1),"--")</f>
        <v>8</v>
      </c>
      <c r="C10" s="12">
        <f>IFERROR(INDEX(Data!$B$3:$O$12,MATCH($A10,Data!$A$3:$A$12,0),2),"--")</f>
        <v>8</v>
      </c>
      <c r="D10" s="12">
        <f>IFERROR(INDEX(Data!$B$3:$O$12,MATCH($A10,Data!$A$3:$A$12,0),3),"--")</f>
        <v>0</v>
      </c>
      <c r="E10" s="3">
        <f>IFERROR(INDEX(Data!$B$3:$O$12,MATCH($A10,Data!$A$3:$A$12,0),4),"--")</f>
        <v>0</v>
      </c>
      <c r="F10" s="3">
        <f>IFERROR(INDEX(Data!$B$3:$O$12,MATCH($A10,Data!$A$3:$A$12,0),5),"--")</f>
        <v>0</v>
      </c>
      <c r="G10" s="3">
        <f>IFERROR(INDEX(Data!$B$3:$O$12,MATCH($A10,Data!$A$3:$A$12,0),6),"--")</f>
        <v>0</v>
      </c>
      <c r="H10" s="13">
        <f>IFERROR(INDEX(Data!$B$3:$O$12,MATCH($A10,Data!$A$3:$A$12,0),7),"--")</f>
        <v>0</v>
      </c>
      <c r="I10" s="12">
        <f>IFERROR(INDEX(Data!$B$3:$O$12,MATCH($A10,Data!$A$3:$A$12,0),8),"--")</f>
        <v>0</v>
      </c>
      <c r="J10" s="12">
        <f>IFERROR(INDEX(Data!$B$3:$O$12,MATCH($A10,Data!$A$3:$A$12,0),9),"--")</f>
        <v>0</v>
      </c>
      <c r="K10" s="3">
        <f>IFERROR(INDEX(Data!$B$3:$O$12,MATCH($A10,Data!$A$3:$A$12,0),10),"--")</f>
        <v>0</v>
      </c>
      <c r="L10" s="12">
        <f>IFERROR(INDEX(Data!$B$3:$O$12,MATCH($A10,Data!$A$3:$A$12,0),11),"--")</f>
        <v>0</v>
      </c>
      <c r="M10" s="3">
        <f>IFERROR(INDEX(Data!$B$3:$O$12,MATCH($A10,Data!$A$3:$A$12,0),12),"--")</f>
        <v>0</v>
      </c>
      <c r="N10" s="21">
        <f>IFERROR(INDEX(Data!$B$3:$O$12,MATCH($A10,Data!$A$3:$A$12,0),13),"--")</f>
        <v>0</v>
      </c>
      <c r="O10" s="13">
        <f>IFERROR(INDEX(Data!$B$3:$O$12,MATCH($A10,Data!$A$3:$A$12,0),14),"--")</f>
        <v>0</v>
      </c>
      <c r="P10" s="18">
        <f t="shared" si="3"/>
        <v>16</v>
      </c>
    </row>
    <row r="11" spans="1:16" ht="22.5" customHeight="1" x14ac:dyDescent="0.25">
      <c r="A11" s="10" t="s">
        <v>9</v>
      </c>
      <c r="B11" s="12">
        <f>IFERROR(INDEX(Data!$B$3:$O$12,MATCH($A11,Data!$A$3:$A$12,0),1),"--")</f>
        <v>8</v>
      </c>
      <c r="C11" s="12">
        <f>IFERROR(INDEX(Data!$B$3:$O$12,MATCH($A11,Data!$A$3:$A$12,0),2),"--")</f>
        <v>8</v>
      </c>
      <c r="D11" s="12">
        <f>IFERROR(INDEX(Data!$B$3:$O$12,MATCH($A11,Data!$A$3:$A$12,0),3),"--")</f>
        <v>8</v>
      </c>
      <c r="E11" s="3">
        <f>IFERROR(INDEX(Data!$B$3:$O$12,MATCH($A11,Data!$A$3:$A$12,0),4),"--")</f>
        <v>8</v>
      </c>
      <c r="F11" s="3">
        <f>IFERROR(INDEX(Data!$B$3:$O$12,MATCH($A11,Data!$A$3:$A$12,0),5),"--")</f>
        <v>8</v>
      </c>
      <c r="G11" s="3">
        <f>IFERROR(INDEX(Data!$B$3:$O$12,MATCH($A11,Data!$A$3:$A$12,0),6),"--")</f>
        <v>8</v>
      </c>
      <c r="H11" s="13">
        <f>IFERROR(INDEX(Data!$B$3:$O$12,MATCH($A11,Data!$A$3:$A$12,0),7),"--")</f>
        <v>8</v>
      </c>
      <c r="I11" s="12">
        <f>IFERROR(INDEX(Data!$B$3:$O$12,MATCH($A11,Data!$A$3:$A$12,0),8),"--")</f>
        <v>8</v>
      </c>
      <c r="J11" s="12">
        <f>IFERROR(INDEX(Data!$B$3:$O$12,MATCH($A11,Data!$A$3:$A$12,0),9),"--")</f>
        <v>8</v>
      </c>
      <c r="K11" s="3">
        <f>IFERROR(INDEX(Data!$B$3:$O$12,MATCH($A11,Data!$A$3:$A$12,0),10),"--")</f>
        <v>8</v>
      </c>
      <c r="L11" s="12">
        <f>IFERROR(INDEX(Data!$B$3:$O$12,MATCH($A11,Data!$A$3:$A$12,0),11),"--")</f>
        <v>0</v>
      </c>
      <c r="M11" s="3">
        <f>IFERROR(INDEX(Data!$B$3:$O$12,MATCH($A11,Data!$A$3:$A$12,0),12),"--")</f>
        <v>0</v>
      </c>
      <c r="N11" s="21">
        <f>IFERROR(INDEX(Data!$B$3:$O$12,MATCH($A11,Data!$A$3:$A$12,0),13),"--")</f>
        <v>0</v>
      </c>
      <c r="O11" s="13">
        <f>IFERROR(INDEX(Data!$B$3:$O$12,MATCH($A11,Data!$A$3:$A$12,0),14),"--")</f>
        <v>0</v>
      </c>
      <c r="P11" s="18">
        <f t="shared" si="3"/>
        <v>80</v>
      </c>
    </row>
    <row r="12" spans="1:16" ht="22.5" customHeight="1" x14ac:dyDescent="0.25">
      <c r="A12" s="10" t="s">
        <v>4</v>
      </c>
      <c r="B12" s="12">
        <f>IFERROR(INDEX(Data!$B$3:$O$12,MATCH($A12,Data!$A$3:$A$12,0),1),"--")</f>
        <v>8</v>
      </c>
      <c r="C12" s="12">
        <f>IFERROR(INDEX(Data!$B$3:$O$12,MATCH($A12,Data!$A$3:$A$12,0),2),"--")</f>
        <v>8</v>
      </c>
      <c r="D12" s="12">
        <f>IFERROR(INDEX(Data!$B$3:$O$12,MATCH($A12,Data!$A$3:$A$12,0),3),"--")</f>
        <v>0</v>
      </c>
      <c r="E12" s="3">
        <f>IFERROR(INDEX(Data!$B$3:$O$12,MATCH($A12,Data!$A$3:$A$12,0),4),"--")</f>
        <v>0</v>
      </c>
      <c r="F12" s="3">
        <f>IFERROR(INDEX(Data!$B$3:$O$12,MATCH($A12,Data!$A$3:$A$12,0),5),"--")</f>
        <v>0</v>
      </c>
      <c r="G12" s="3">
        <f>IFERROR(INDEX(Data!$B$3:$O$12,MATCH($A12,Data!$A$3:$A$12,0),6),"--")</f>
        <v>0</v>
      </c>
      <c r="H12" s="13">
        <f>IFERROR(INDEX(Data!$B$3:$O$12,MATCH($A12,Data!$A$3:$A$12,0),7),"--")</f>
        <v>0</v>
      </c>
      <c r="I12" s="12">
        <f>IFERROR(INDEX(Data!$B$3:$O$12,MATCH($A12,Data!$A$3:$A$12,0),8),"--")</f>
        <v>0</v>
      </c>
      <c r="J12" s="12">
        <f>IFERROR(INDEX(Data!$B$3:$O$12,MATCH($A12,Data!$A$3:$A$12,0),9),"--")</f>
        <v>0</v>
      </c>
      <c r="K12" s="3">
        <f>IFERROR(INDEX(Data!$B$3:$O$12,MATCH($A12,Data!$A$3:$A$12,0),10),"--")</f>
        <v>0</v>
      </c>
      <c r="L12" s="12">
        <f>IFERROR(INDEX(Data!$B$3:$O$12,MATCH($A12,Data!$A$3:$A$12,0),11),"--")</f>
        <v>0</v>
      </c>
      <c r="M12" s="3">
        <f>IFERROR(INDEX(Data!$B$3:$O$12,MATCH($A12,Data!$A$3:$A$12,0),12),"--")</f>
        <v>0</v>
      </c>
      <c r="N12" s="21">
        <f>IFERROR(INDEX(Data!$B$3:$O$12,MATCH($A12,Data!$A$3:$A$12,0),13),"--")</f>
        <v>0</v>
      </c>
      <c r="O12" s="13">
        <f>IFERROR(INDEX(Data!$B$3:$O$12,MATCH($A12,Data!$A$3:$A$12,0),14),"--")</f>
        <v>0</v>
      </c>
      <c r="P12" s="18">
        <f t="shared" si="3"/>
        <v>16</v>
      </c>
    </row>
    <row r="13" spans="1:16" ht="22.5" customHeight="1" x14ac:dyDescent="0.25">
      <c r="A13" s="11"/>
      <c r="B13" s="14" t="str">
        <f>IFERROR(INDEX(Data!$B$3:$O$12,MATCH($A13,Data!$A$3:$A$12,0),1),"--")</f>
        <v>--</v>
      </c>
      <c r="C13" s="17" t="str">
        <f>IFERROR(INDEX(Data!$B$3:$O$12,MATCH($A13,Data!$A$3:$A$12,0),2),"--")</f>
        <v>--</v>
      </c>
      <c r="D13" s="17" t="str">
        <f>IFERROR(INDEX(Data!$B$3:$O$12,MATCH($A13,Data!$A$3:$A$12,0),3),"--")</f>
        <v>--</v>
      </c>
      <c r="E13" s="15" t="str">
        <f>IFERROR(INDEX(Data!$B$3:$O$12,MATCH($A13,Data!$A$3:$A$12,0),4),"--")</f>
        <v>--</v>
      </c>
      <c r="F13" s="15" t="str">
        <f>IFERROR(INDEX(Data!$B$3:$O$12,MATCH($A13,Data!$A$3:$A$12,0),5),"--")</f>
        <v>--</v>
      </c>
      <c r="G13" s="15" t="str">
        <f>IFERROR(INDEX(Data!$B$3:$O$12,MATCH($A13,Data!$A$3:$A$12,0),6),"--")</f>
        <v>--</v>
      </c>
      <c r="H13" s="16" t="str">
        <f>IFERROR(INDEX(Data!$B$3:$O$12,MATCH($A13,Data!$A$3:$A$12,0),7),"--")</f>
        <v>--</v>
      </c>
      <c r="I13" s="17" t="str">
        <f>IFERROR(INDEX(Data!$B$3:$O$12,MATCH($A13,Data!$A$3:$A$12,0),8),"--")</f>
        <v>--</v>
      </c>
      <c r="J13" s="17" t="str">
        <f>IFERROR(INDEX(Data!$B$3:$O$12,MATCH($A13,Data!$A$3:$A$12,0),9),"--")</f>
        <v>--</v>
      </c>
      <c r="K13" s="15" t="str">
        <f>IFERROR(INDEX(Data!$B$3:$O$12,MATCH($A13,Data!$A$3:$A$12,0),10),"--")</f>
        <v>--</v>
      </c>
      <c r="L13" s="17" t="str">
        <f>IFERROR(INDEX(Data!$B$3:$O$12,MATCH($A13,Data!$A$3:$A$12,0),11),"--")</f>
        <v>--</v>
      </c>
      <c r="M13" s="15" t="str">
        <f>IFERROR(INDEX(Data!$B$3:$O$12,MATCH($A13,Data!$A$3:$A$12,0),12),"--")</f>
        <v>--</v>
      </c>
      <c r="N13" s="22" t="str">
        <f>IFERROR(INDEX(Data!$B$3:$O$12,MATCH($A13,Data!$A$3:$A$12,0),13),"--")</f>
        <v>--</v>
      </c>
      <c r="O13" s="16" t="str">
        <f>IFERROR(INDEX(Data!$B$3:$O$12,MATCH($A13,Data!$A$3:$A$12,0),14),"--")</f>
        <v>--</v>
      </c>
      <c r="P13" s="19" t="str">
        <f t="shared" si="3"/>
        <v/>
      </c>
    </row>
    <row r="14" spans="1:16" x14ac:dyDescent="0.25">
      <c r="B14" s="27"/>
    </row>
  </sheetData>
  <mergeCells count="4">
    <mergeCell ref="A1:A3"/>
    <mergeCell ref="B1:H1"/>
    <mergeCell ref="I1:O1"/>
    <mergeCell ref="P1:P3"/>
  </mergeCells>
  <conditionalFormatting sqref="N4:O13 B4:L13">
    <cfRule type="containsText" dxfId="6" priority="3" operator="containsText" text="0">
      <formula>NOT(ISERROR(SEARCH("0",B4)))</formula>
    </cfRule>
    <cfRule type="containsText" dxfId="5" priority="4" operator="containsText" text="8">
      <formula>NOT(ISERROR(SEARCH("8",B4)))</formula>
    </cfRule>
  </conditionalFormatting>
  <conditionalFormatting sqref="M4:M13">
    <cfRule type="containsText" dxfId="4" priority="1" operator="containsText" text="0">
      <formula>NOT(ISERROR(SEARCH("0",M4)))</formula>
    </cfRule>
    <cfRule type="containsText" dxfId="3" priority="2" operator="containsText" text="8">
      <formula>NOT(ISERROR(SEARCH("8",M4)))</formula>
    </cfRule>
  </conditionalFormatting>
  <dataValidations count="1">
    <dataValidation type="list" allowBlank="1" showInputMessage="1" showErrorMessage="1" sqref="B4">
      <formula1>$A$4:$A$7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D14"/>
  <sheetViews>
    <sheetView tabSelected="1" workbookViewId="0">
      <selection activeCell="C4" sqref="C4"/>
    </sheetView>
  </sheetViews>
  <sheetFormatPr defaultRowHeight="15" x14ac:dyDescent="0.25"/>
  <cols>
    <col min="1" max="1" width="21.42578125" customWidth="1"/>
    <col min="2" max="30" width="14.28515625" customWidth="1"/>
  </cols>
  <sheetData>
    <row r="1" spans="1:30" ht="22.5" customHeight="1" x14ac:dyDescent="0.25">
      <c r="A1" s="42" t="s">
        <v>0</v>
      </c>
      <c r="B1" s="48" t="s">
        <v>13</v>
      </c>
      <c r="C1" s="45">
        <f>WEEKNUM(C3)</f>
        <v>22</v>
      </c>
      <c r="D1" s="46"/>
      <c r="E1" s="46"/>
      <c r="F1" s="46"/>
      <c r="G1" s="46"/>
      <c r="H1" s="46"/>
      <c r="I1" s="47"/>
      <c r="J1" s="39">
        <f>WEEKNUM(J3)</f>
        <v>23</v>
      </c>
      <c r="K1" s="40"/>
      <c r="L1" s="40"/>
      <c r="M1" s="40"/>
      <c r="N1" s="40"/>
      <c r="O1" s="40"/>
      <c r="P1" s="41"/>
      <c r="Q1" s="45">
        <f>WEEKNUM(Q3)</f>
        <v>24</v>
      </c>
      <c r="R1" s="46"/>
      <c r="S1" s="46"/>
      <c r="T1" s="46"/>
      <c r="U1" s="46"/>
      <c r="V1" s="46"/>
      <c r="W1" s="47"/>
      <c r="X1" s="39">
        <f>WEEKNUM(X3)</f>
        <v>25</v>
      </c>
      <c r="Y1" s="40"/>
      <c r="Z1" s="40"/>
      <c r="AA1" s="40"/>
      <c r="AB1" s="40"/>
      <c r="AC1" s="40"/>
      <c r="AD1" s="41"/>
    </row>
    <row r="2" spans="1:30" ht="22.5" customHeight="1" x14ac:dyDescent="0.25">
      <c r="A2" s="43"/>
      <c r="B2" s="49"/>
      <c r="C2" s="8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23" t="s">
        <v>19</v>
      </c>
      <c r="I2" s="24" t="s">
        <v>20</v>
      </c>
      <c r="J2" s="5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3" t="s">
        <v>19</v>
      </c>
      <c r="P2" s="24" t="s">
        <v>20</v>
      </c>
      <c r="Q2" s="8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23" t="s">
        <v>19</v>
      </c>
      <c r="W2" s="24" t="s">
        <v>20</v>
      </c>
      <c r="X2" s="5" t="s">
        <v>14</v>
      </c>
      <c r="Y2" s="2" t="s">
        <v>15</v>
      </c>
      <c r="Z2" s="2" t="s">
        <v>16</v>
      </c>
      <c r="AA2" s="2" t="s">
        <v>17</v>
      </c>
      <c r="AB2" s="2" t="s">
        <v>18</v>
      </c>
      <c r="AC2" s="23" t="s">
        <v>19</v>
      </c>
      <c r="AD2" s="24" t="s">
        <v>20</v>
      </c>
    </row>
    <row r="3" spans="1:30" ht="22.5" customHeight="1" x14ac:dyDescent="0.25">
      <c r="A3" s="44"/>
      <c r="B3" s="50"/>
      <c r="C3" s="6">
        <v>42513</v>
      </c>
      <c r="D3" s="4">
        <f>C3+1</f>
        <v>42514</v>
      </c>
      <c r="E3" s="4">
        <f t="shared" ref="E3:F3" si="0">D3+1</f>
        <v>42515</v>
      </c>
      <c r="F3" s="4">
        <f t="shared" si="0"/>
        <v>42516</v>
      </c>
      <c r="G3" s="4">
        <f>F3+1</f>
        <v>42517</v>
      </c>
      <c r="H3" s="25">
        <f t="shared" ref="H3:I3" si="1">G3+1</f>
        <v>42518</v>
      </c>
      <c r="I3" s="26">
        <f t="shared" si="1"/>
        <v>42519</v>
      </c>
      <c r="J3" s="6">
        <f>I3+1</f>
        <v>42520</v>
      </c>
      <c r="K3" s="6">
        <f t="shared" ref="K3:P3" si="2">J3+1</f>
        <v>42521</v>
      </c>
      <c r="L3" s="6">
        <f t="shared" si="2"/>
        <v>42522</v>
      </c>
      <c r="M3" s="6">
        <f t="shared" si="2"/>
        <v>42523</v>
      </c>
      <c r="N3" s="6">
        <f t="shared" si="2"/>
        <v>42524</v>
      </c>
      <c r="O3" s="25">
        <f t="shared" si="2"/>
        <v>42525</v>
      </c>
      <c r="P3" s="26">
        <f t="shared" si="2"/>
        <v>42526</v>
      </c>
      <c r="Q3" s="6">
        <f>P3+1</f>
        <v>42527</v>
      </c>
      <c r="R3" s="6">
        <f t="shared" ref="R3:W3" si="3">Q3+1</f>
        <v>42528</v>
      </c>
      <c r="S3" s="6">
        <f t="shared" si="3"/>
        <v>42529</v>
      </c>
      <c r="T3" s="6">
        <f t="shared" si="3"/>
        <v>42530</v>
      </c>
      <c r="U3" s="6">
        <f t="shared" si="3"/>
        <v>42531</v>
      </c>
      <c r="V3" s="25">
        <f t="shared" si="3"/>
        <v>42532</v>
      </c>
      <c r="W3" s="26">
        <f t="shared" si="3"/>
        <v>42533</v>
      </c>
      <c r="X3" s="6">
        <f>W3+1</f>
        <v>42534</v>
      </c>
      <c r="Y3" s="6">
        <f t="shared" ref="Y3:AD3" si="4">X3+1</f>
        <v>42535</v>
      </c>
      <c r="Z3" s="6">
        <f t="shared" si="4"/>
        <v>42536</v>
      </c>
      <c r="AA3" s="6">
        <f t="shared" si="4"/>
        <v>42537</v>
      </c>
      <c r="AB3" s="6">
        <f t="shared" si="4"/>
        <v>42538</v>
      </c>
      <c r="AC3" s="25">
        <f t="shared" si="4"/>
        <v>42539</v>
      </c>
      <c r="AD3" s="26">
        <f t="shared" si="4"/>
        <v>42540</v>
      </c>
    </row>
    <row r="4" spans="1:30" ht="22.5" customHeight="1" x14ac:dyDescent="0.25">
      <c r="A4" s="10" t="s">
        <v>1</v>
      </c>
      <c r="B4" s="37" t="str">
        <f>IF(SUM(C4:AD4)=0,"",SUM(C4:P4))</f>
        <v/>
      </c>
      <c r="C4" s="28" t="s">
        <v>4</v>
      </c>
      <c r="D4" s="28"/>
      <c r="E4" s="28"/>
      <c r="F4" s="29"/>
      <c r="G4" s="29"/>
      <c r="H4" s="29"/>
      <c r="I4" s="30"/>
      <c r="J4" s="28"/>
      <c r="K4" s="28"/>
      <c r="L4" s="29"/>
      <c r="M4" s="28"/>
      <c r="N4" s="29"/>
      <c r="O4" s="31"/>
      <c r="P4" s="30"/>
      <c r="Q4" s="28"/>
      <c r="R4" s="28"/>
      <c r="S4" s="29"/>
      <c r="T4" s="28"/>
      <c r="U4" s="29"/>
      <c r="V4" s="31"/>
      <c r="W4" s="30"/>
      <c r="X4" s="28"/>
      <c r="Y4" s="28"/>
      <c r="Z4" s="29"/>
      <c r="AA4" s="28"/>
      <c r="AB4" s="29"/>
      <c r="AC4" s="31"/>
      <c r="AD4" s="30"/>
    </row>
    <row r="5" spans="1:30" ht="22.5" customHeight="1" x14ac:dyDescent="0.25">
      <c r="A5" s="10" t="s">
        <v>2</v>
      </c>
      <c r="B5" s="37" t="str">
        <f t="shared" ref="B5:B13" si="5">IF(SUM(C5:AD5)=0,"",SUM(C5:P5))</f>
        <v/>
      </c>
      <c r="C5" s="28"/>
      <c r="D5" s="28"/>
      <c r="E5" s="28"/>
      <c r="F5" s="29"/>
      <c r="G5" s="29"/>
      <c r="H5" s="29"/>
      <c r="I5" s="30"/>
      <c r="J5" s="28"/>
      <c r="K5" s="28"/>
      <c r="L5" s="29"/>
      <c r="M5" s="28"/>
      <c r="N5" s="29"/>
      <c r="O5" s="31"/>
      <c r="P5" s="30"/>
      <c r="Q5" s="28"/>
      <c r="R5" s="28"/>
      <c r="S5" s="29"/>
      <c r="T5" s="28"/>
      <c r="U5" s="29"/>
      <c r="V5" s="31"/>
      <c r="W5" s="30"/>
      <c r="X5" s="28"/>
      <c r="Y5" s="28"/>
      <c r="Z5" s="29"/>
      <c r="AA5" s="28"/>
      <c r="AB5" s="29"/>
      <c r="AC5" s="31"/>
      <c r="AD5" s="30"/>
    </row>
    <row r="6" spans="1:30" ht="22.5" customHeight="1" x14ac:dyDescent="0.25">
      <c r="A6" s="10" t="s">
        <v>3</v>
      </c>
      <c r="B6" s="37" t="str">
        <f t="shared" si="5"/>
        <v/>
      </c>
      <c r="C6" s="28"/>
      <c r="D6" s="28"/>
      <c r="E6" s="28"/>
      <c r="F6" s="29"/>
      <c r="G6" s="29"/>
      <c r="H6" s="29"/>
      <c r="I6" s="30"/>
      <c r="J6" s="28"/>
      <c r="K6" s="28"/>
      <c r="L6" s="29"/>
      <c r="M6" s="28"/>
      <c r="N6" s="29"/>
      <c r="O6" s="31"/>
      <c r="P6" s="30"/>
      <c r="Q6" s="28"/>
      <c r="R6" s="28"/>
      <c r="S6" s="29"/>
      <c r="T6" s="28"/>
      <c r="U6" s="29"/>
      <c r="V6" s="31"/>
      <c r="W6" s="30"/>
      <c r="X6" s="28"/>
      <c r="Y6" s="28"/>
      <c r="Z6" s="29"/>
      <c r="AA6" s="28"/>
      <c r="AB6" s="29"/>
      <c r="AC6" s="31"/>
      <c r="AD6" s="30"/>
    </row>
    <row r="7" spans="1:30" ht="22.5" customHeight="1" x14ac:dyDescent="0.25">
      <c r="A7" s="10" t="s">
        <v>5</v>
      </c>
      <c r="B7" s="37" t="str">
        <f t="shared" si="5"/>
        <v/>
      </c>
      <c r="C7" s="28"/>
      <c r="D7" s="28"/>
      <c r="E7" s="28"/>
      <c r="F7" s="54" t="s">
        <v>6</v>
      </c>
      <c r="G7" s="54"/>
      <c r="H7" s="54"/>
      <c r="I7" s="55"/>
      <c r="J7" s="56"/>
      <c r="K7" s="56"/>
      <c r="L7" s="54"/>
      <c r="M7" s="56"/>
      <c r="N7" s="54"/>
      <c r="O7" s="57"/>
      <c r="P7" s="55"/>
      <c r="Q7" s="56"/>
      <c r="R7" s="28"/>
      <c r="S7" s="29"/>
      <c r="T7" s="28"/>
      <c r="U7" s="29"/>
      <c r="V7" s="31"/>
      <c r="W7" s="30"/>
      <c r="X7" s="28"/>
      <c r="Y7" s="28"/>
      <c r="Z7" s="29"/>
      <c r="AA7" s="28"/>
      <c r="AB7" s="29"/>
      <c r="AC7" s="31"/>
      <c r="AD7" s="30"/>
    </row>
    <row r="8" spans="1:30" ht="22.5" customHeight="1" x14ac:dyDescent="0.25">
      <c r="A8" s="10"/>
      <c r="B8" s="37" t="str">
        <f t="shared" si="5"/>
        <v/>
      </c>
      <c r="C8" s="28"/>
      <c r="D8" s="28"/>
      <c r="E8" s="28"/>
      <c r="F8" s="29"/>
      <c r="G8" s="29"/>
      <c r="H8" s="29"/>
      <c r="I8" s="30"/>
      <c r="J8" s="28"/>
      <c r="K8" s="28"/>
      <c r="L8" s="29"/>
      <c r="M8" s="28"/>
      <c r="N8" s="29"/>
      <c r="O8" s="31"/>
      <c r="P8" s="30"/>
      <c r="Q8" s="28"/>
      <c r="R8" s="28"/>
      <c r="S8" s="29"/>
      <c r="T8" s="28"/>
      <c r="U8" s="29"/>
      <c r="V8" s="31"/>
      <c r="W8" s="30"/>
      <c r="X8" s="28"/>
      <c r="Y8" s="28"/>
      <c r="Z8" s="29"/>
      <c r="AA8" s="28"/>
      <c r="AB8" s="29"/>
      <c r="AC8" s="31"/>
      <c r="AD8" s="30"/>
    </row>
    <row r="9" spans="1:30" ht="22.5" customHeight="1" x14ac:dyDescent="0.25">
      <c r="A9" s="10" t="s">
        <v>10</v>
      </c>
      <c r="B9" s="37" t="str">
        <f t="shared" si="5"/>
        <v/>
      </c>
      <c r="C9" s="28"/>
      <c r="D9" s="28"/>
      <c r="E9" s="28"/>
      <c r="F9" s="29"/>
      <c r="G9" s="29"/>
      <c r="H9" s="29"/>
      <c r="I9" s="30"/>
      <c r="J9" s="28"/>
      <c r="K9" s="28"/>
      <c r="L9" s="29"/>
      <c r="M9" s="28"/>
      <c r="N9" s="29"/>
      <c r="O9" s="31"/>
      <c r="P9" s="30"/>
      <c r="Q9" s="28"/>
      <c r="R9" s="28"/>
      <c r="S9" s="29"/>
      <c r="T9" s="28"/>
      <c r="U9" s="29"/>
      <c r="V9" s="31"/>
      <c r="W9" s="30"/>
      <c r="X9" s="28"/>
      <c r="Y9" s="28"/>
      <c r="Z9" s="29"/>
      <c r="AA9" s="28"/>
      <c r="AB9" s="29"/>
      <c r="AC9" s="31"/>
      <c r="AD9" s="30"/>
    </row>
    <row r="10" spans="1:30" ht="22.5" customHeight="1" x14ac:dyDescent="0.25">
      <c r="A10" s="10" t="s">
        <v>7</v>
      </c>
      <c r="B10" s="37" t="str">
        <f t="shared" si="5"/>
        <v/>
      </c>
      <c r="C10" s="28"/>
      <c r="D10" s="28" t="s">
        <v>4</v>
      </c>
      <c r="E10" s="28"/>
      <c r="F10" s="29"/>
      <c r="G10" s="29"/>
      <c r="H10" s="29"/>
      <c r="I10" s="30"/>
      <c r="J10" s="28"/>
      <c r="K10" s="28"/>
      <c r="L10" s="29"/>
      <c r="M10" s="28"/>
      <c r="N10" s="29"/>
      <c r="O10" s="31"/>
      <c r="P10" s="30"/>
      <c r="Q10" s="28"/>
      <c r="R10" s="28"/>
      <c r="S10" s="29"/>
      <c r="T10" s="28"/>
      <c r="U10" s="29"/>
      <c r="V10" s="31"/>
      <c r="W10" s="30"/>
      <c r="X10" s="28"/>
      <c r="Y10" s="28"/>
      <c r="Z10" s="29"/>
      <c r="AA10" s="28"/>
      <c r="AB10" s="29"/>
      <c r="AC10" s="31"/>
      <c r="AD10" s="30"/>
    </row>
    <row r="11" spans="1:30" ht="22.5" customHeight="1" x14ac:dyDescent="0.25">
      <c r="A11" s="10" t="s">
        <v>9</v>
      </c>
      <c r="B11" s="37" t="str">
        <f t="shared" si="5"/>
        <v/>
      </c>
      <c r="C11" s="28"/>
      <c r="D11" s="28"/>
      <c r="E11" s="28"/>
      <c r="F11" s="29"/>
      <c r="G11" s="29"/>
      <c r="H11" s="29"/>
      <c r="I11" s="30"/>
      <c r="J11" s="28"/>
      <c r="K11" s="28"/>
      <c r="L11" s="29"/>
      <c r="M11" s="28"/>
      <c r="N11" s="29"/>
      <c r="O11" s="31"/>
      <c r="P11" s="30"/>
      <c r="Q11" s="28"/>
      <c r="R11" s="28"/>
      <c r="S11" s="29"/>
      <c r="T11" s="28"/>
      <c r="U11" s="29"/>
      <c r="V11" s="31"/>
      <c r="W11" s="30"/>
      <c r="X11" s="28"/>
      <c r="Y11" s="28"/>
      <c r="Z11" s="29"/>
      <c r="AA11" s="28"/>
      <c r="AB11" s="29"/>
      <c r="AC11" s="31"/>
      <c r="AD11" s="30"/>
    </row>
    <row r="12" spans="1:30" ht="22.5" customHeight="1" x14ac:dyDescent="0.25">
      <c r="A12" s="10"/>
      <c r="B12" s="37" t="str">
        <f t="shared" si="5"/>
        <v/>
      </c>
      <c r="C12" s="28"/>
      <c r="D12" s="28"/>
      <c r="E12" s="28"/>
      <c r="F12" s="29"/>
      <c r="G12" s="29"/>
      <c r="H12" s="29"/>
      <c r="I12" s="30"/>
      <c r="J12" s="28"/>
      <c r="K12" s="28"/>
      <c r="L12" s="29"/>
      <c r="M12" s="28"/>
      <c r="N12" s="29"/>
      <c r="O12" s="31"/>
      <c r="P12" s="30"/>
      <c r="Q12" s="28"/>
      <c r="R12" s="28"/>
      <c r="S12" s="29"/>
      <c r="T12" s="28"/>
      <c r="U12" s="29"/>
      <c r="V12" s="31"/>
      <c r="W12" s="30"/>
      <c r="X12" s="28"/>
      <c r="Y12" s="28"/>
      <c r="Z12" s="29"/>
      <c r="AA12" s="28"/>
      <c r="AB12" s="29"/>
      <c r="AC12" s="31"/>
      <c r="AD12" s="30"/>
    </row>
    <row r="13" spans="1:30" ht="22.5" customHeight="1" x14ac:dyDescent="0.25">
      <c r="A13" s="11"/>
      <c r="B13" s="38" t="str">
        <f t="shared" si="5"/>
        <v/>
      </c>
      <c r="C13" s="32"/>
      <c r="D13" s="33"/>
      <c r="E13" s="33"/>
      <c r="F13" s="34"/>
      <c r="G13" s="34"/>
      <c r="H13" s="34"/>
      <c r="I13" s="35"/>
      <c r="J13" s="33"/>
      <c r="K13" s="33"/>
      <c r="L13" s="34"/>
      <c r="M13" s="33"/>
      <c r="N13" s="34"/>
      <c r="O13" s="36"/>
      <c r="P13" s="35"/>
      <c r="Q13" s="33"/>
      <c r="R13" s="33"/>
      <c r="S13" s="34"/>
      <c r="T13" s="33"/>
      <c r="U13" s="34"/>
      <c r="V13" s="36"/>
      <c r="W13" s="35"/>
      <c r="X13" s="33"/>
      <c r="Y13" s="33"/>
      <c r="Z13" s="34"/>
      <c r="AA13" s="33"/>
      <c r="AB13" s="34"/>
      <c r="AC13" s="36"/>
      <c r="AD13" s="35"/>
    </row>
    <row r="14" spans="1:30" x14ac:dyDescent="0.25">
      <c r="C14" s="27"/>
    </row>
  </sheetData>
  <mergeCells count="6">
    <mergeCell ref="X1:AD1"/>
    <mergeCell ref="A1:A3"/>
    <mergeCell ref="C1:I1"/>
    <mergeCell ref="J1:P1"/>
    <mergeCell ref="B1:B3"/>
    <mergeCell ref="Q1:W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CAFE322-A883-4855-8F28-C5C7594FB5CB}">
            <xm:f>COUNT(INDEX(Data!$B$3:$O$12,MATCH(LOOKUP(,-CODE($C4:C4),$C4:C4),Data!$A$3:$A$12,),))+LOOKUP(,-CODE($C4:C4),COLUMN($C4:C4))&gt;COLUMN(C4)</xm:f>
            <x14:dxf>
              <fill>
                <patternFill>
                  <bgColor theme="0" tint="-0.24994659260841701"/>
                </patternFill>
              </fill>
            </x14:dxf>
          </x14:cfRule>
          <xm:sqref>C4:AD13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Data input error" error="Please select a motor type from the drop-down list.">
          <x14:formula1>
            <xm:f>Data!$A$3:$A$12</xm:f>
          </x14:formula1>
          <xm:sqref>C4:AD13</xm:sqref>
        </x14:dataValidation>
        <x14:dataValidation type="list" allowBlank="1" showInputMessage="1" showErrorMessage="1" errorTitle="Data input error" error="Please choose a motor type from the drop-down list.">
          <x14:formula1>
            <xm:f>Data!$A$3:$A$12</xm:f>
          </x14:formula1>
          <xm:sqref>A4:A13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12"/>
  <sheetViews>
    <sheetView workbookViewId="0">
      <selection activeCell="B8" sqref="B8:H8"/>
    </sheetView>
  </sheetViews>
  <sheetFormatPr defaultRowHeight="15" x14ac:dyDescent="0.25"/>
  <cols>
    <col min="1" max="1" width="21.42578125" customWidth="1"/>
    <col min="2" max="15" width="14.28515625" customWidth="1"/>
  </cols>
  <sheetData>
    <row r="1" spans="1:15" ht="22.5" customHeight="1" x14ac:dyDescent="0.25">
      <c r="A1" s="42" t="s">
        <v>0</v>
      </c>
      <c r="B1" s="51" t="s">
        <v>11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ht="22.5" customHeight="1" x14ac:dyDescent="0.25">
      <c r="A2" s="44"/>
      <c r="B2" s="9" t="s">
        <v>12</v>
      </c>
      <c r="C2" s="9" t="s">
        <v>12</v>
      </c>
      <c r="D2" s="9" t="s">
        <v>12</v>
      </c>
      <c r="E2" s="9" t="s">
        <v>12</v>
      </c>
      <c r="F2" s="4" t="s">
        <v>12</v>
      </c>
      <c r="G2" s="9" t="s">
        <v>12</v>
      </c>
      <c r="H2" s="9" t="s">
        <v>12</v>
      </c>
      <c r="I2" s="9" t="s">
        <v>12</v>
      </c>
      <c r="J2" s="9" t="s">
        <v>12</v>
      </c>
      <c r="K2" s="9" t="s">
        <v>12</v>
      </c>
      <c r="L2" s="9" t="s">
        <v>12</v>
      </c>
      <c r="M2" s="9" t="s">
        <v>12</v>
      </c>
      <c r="N2" s="9" t="s">
        <v>12</v>
      </c>
      <c r="O2" s="7" t="s">
        <v>12</v>
      </c>
    </row>
    <row r="3" spans="1:15" ht="22.5" customHeight="1" x14ac:dyDescent="0.25">
      <c r="A3" s="10" t="s">
        <v>1</v>
      </c>
      <c r="B3" s="12">
        <v>8</v>
      </c>
      <c r="C3" s="3">
        <v>8</v>
      </c>
      <c r="D3" s="3">
        <v>8</v>
      </c>
      <c r="E3" s="3">
        <v>8</v>
      </c>
      <c r="F3" s="3">
        <v>8</v>
      </c>
      <c r="G3" s="3">
        <v>8</v>
      </c>
      <c r="H3" s="3">
        <v>8</v>
      </c>
      <c r="I3" s="3">
        <v>8</v>
      </c>
      <c r="J3" s="3">
        <v>8</v>
      </c>
      <c r="K3" s="3">
        <v>8</v>
      </c>
      <c r="L3" s="3">
        <v>8</v>
      </c>
      <c r="M3" s="3">
        <v>8</v>
      </c>
      <c r="N3" s="3">
        <v>8</v>
      </c>
      <c r="O3" s="13">
        <v>8</v>
      </c>
    </row>
    <row r="4" spans="1:15" ht="22.5" customHeight="1" x14ac:dyDescent="0.25">
      <c r="A4" s="10" t="s">
        <v>2</v>
      </c>
      <c r="B4" s="12">
        <v>8</v>
      </c>
      <c r="C4" s="3">
        <v>8</v>
      </c>
      <c r="D4" s="3">
        <v>8</v>
      </c>
      <c r="E4" s="3"/>
      <c r="F4" s="3"/>
      <c r="G4" s="3"/>
      <c r="H4" s="3"/>
      <c r="I4" s="3"/>
      <c r="J4" s="3"/>
      <c r="K4" s="3"/>
      <c r="L4" s="3"/>
      <c r="M4" s="3"/>
      <c r="N4" s="3"/>
      <c r="O4" s="13"/>
    </row>
    <row r="5" spans="1:15" ht="22.5" customHeight="1" x14ac:dyDescent="0.25">
      <c r="A5" s="10" t="s">
        <v>3</v>
      </c>
      <c r="B5" s="12">
        <v>8</v>
      </c>
      <c r="C5" s="3">
        <v>8</v>
      </c>
      <c r="D5" s="3">
        <v>8</v>
      </c>
      <c r="E5" s="3">
        <v>8</v>
      </c>
      <c r="F5" s="3">
        <v>8</v>
      </c>
      <c r="G5" s="3">
        <v>8</v>
      </c>
      <c r="H5" s="3">
        <v>8</v>
      </c>
      <c r="I5" s="3">
        <v>8</v>
      </c>
      <c r="J5" s="3">
        <v>8</v>
      </c>
      <c r="K5" s="3">
        <v>8</v>
      </c>
      <c r="L5" s="3">
        <v>8</v>
      </c>
      <c r="M5" s="3">
        <v>8</v>
      </c>
      <c r="N5" s="3">
        <v>8</v>
      </c>
      <c r="O5" s="13">
        <v>8</v>
      </c>
    </row>
    <row r="6" spans="1:15" ht="22.5" customHeight="1" x14ac:dyDescent="0.25">
      <c r="A6" s="10" t="s">
        <v>4</v>
      </c>
      <c r="B6" s="12">
        <v>8</v>
      </c>
      <c r="C6" s="3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3"/>
    </row>
    <row r="7" spans="1:15" ht="22.5" customHeight="1" x14ac:dyDescent="0.25">
      <c r="A7" s="10" t="s">
        <v>5</v>
      </c>
      <c r="B7" s="12">
        <v>8</v>
      </c>
      <c r="C7" s="3">
        <v>8</v>
      </c>
      <c r="D7" s="3">
        <v>8</v>
      </c>
      <c r="E7" s="3">
        <v>8</v>
      </c>
      <c r="F7" s="3"/>
      <c r="G7" s="3"/>
      <c r="H7" s="3"/>
      <c r="I7" s="3"/>
      <c r="J7" s="3"/>
      <c r="K7" s="3"/>
      <c r="L7" s="3"/>
      <c r="M7" s="3"/>
      <c r="N7" s="3"/>
      <c r="O7" s="13"/>
    </row>
    <row r="8" spans="1:15" ht="22.5" customHeight="1" x14ac:dyDescent="0.25">
      <c r="A8" s="10" t="s">
        <v>6</v>
      </c>
      <c r="B8" s="12">
        <v>8</v>
      </c>
      <c r="C8" s="3">
        <v>8</v>
      </c>
      <c r="D8" s="3">
        <v>8</v>
      </c>
      <c r="E8" s="3">
        <v>8</v>
      </c>
      <c r="F8" s="3">
        <v>8</v>
      </c>
      <c r="G8" s="3">
        <v>8</v>
      </c>
      <c r="H8" s="3">
        <v>8</v>
      </c>
      <c r="I8" s="3"/>
      <c r="J8" s="3"/>
      <c r="K8" s="3"/>
      <c r="L8" s="3"/>
      <c r="M8" s="3"/>
      <c r="N8" s="3"/>
      <c r="O8" s="13"/>
    </row>
    <row r="9" spans="1:15" ht="22.5" customHeight="1" x14ac:dyDescent="0.25">
      <c r="A9" s="10" t="s">
        <v>7</v>
      </c>
      <c r="B9" s="12">
        <v>8</v>
      </c>
      <c r="C9" s="3">
        <v>8</v>
      </c>
      <c r="D9" s="3">
        <v>8</v>
      </c>
      <c r="E9" s="3">
        <v>8</v>
      </c>
      <c r="F9" s="3">
        <v>8</v>
      </c>
      <c r="G9" s="3">
        <v>8</v>
      </c>
      <c r="H9" s="3">
        <v>8</v>
      </c>
      <c r="I9" s="3">
        <v>8</v>
      </c>
      <c r="J9" s="3"/>
      <c r="K9" s="3"/>
      <c r="L9" s="3"/>
      <c r="M9" s="3"/>
      <c r="N9" s="3"/>
      <c r="O9" s="13"/>
    </row>
    <row r="10" spans="1:15" ht="22.5" customHeight="1" x14ac:dyDescent="0.25">
      <c r="A10" s="10" t="s">
        <v>8</v>
      </c>
      <c r="B10" s="12">
        <v>8</v>
      </c>
      <c r="C10" s="3">
        <v>8</v>
      </c>
      <c r="D10" s="3">
        <v>8</v>
      </c>
      <c r="E10" s="3">
        <v>8</v>
      </c>
      <c r="F10" s="3">
        <v>8</v>
      </c>
      <c r="G10" s="3">
        <v>8</v>
      </c>
      <c r="H10" s="3">
        <v>8</v>
      </c>
      <c r="I10" s="3">
        <v>8</v>
      </c>
      <c r="J10" s="3">
        <v>8</v>
      </c>
      <c r="K10" s="3">
        <v>8</v>
      </c>
      <c r="L10" s="3">
        <v>8</v>
      </c>
      <c r="M10" s="3">
        <v>8</v>
      </c>
      <c r="N10" s="3">
        <v>8</v>
      </c>
      <c r="O10" s="13"/>
    </row>
    <row r="11" spans="1:15" ht="22.5" customHeight="1" x14ac:dyDescent="0.25">
      <c r="A11" s="10" t="s">
        <v>9</v>
      </c>
      <c r="B11" s="12">
        <v>8</v>
      </c>
      <c r="C11" s="3">
        <v>8</v>
      </c>
      <c r="D11" s="3">
        <v>8</v>
      </c>
      <c r="E11" s="3">
        <v>8</v>
      </c>
      <c r="F11" s="3">
        <v>8</v>
      </c>
      <c r="G11" s="3">
        <v>8</v>
      </c>
      <c r="H11" s="3">
        <v>8</v>
      </c>
      <c r="I11" s="3">
        <v>8</v>
      </c>
      <c r="J11" s="3">
        <v>8</v>
      </c>
      <c r="K11" s="3">
        <v>8</v>
      </c>
      <c r="L11" s="3"/>
      <c r="M11" s="3"/>
      <c r="N11" s="3"/>
      <c r="O11" s="13"/>
    </row>
    <row r="12" spans="1:15" ht="22.5" customHeight="1" x14ac:dyDescent="0.25">
      <c r="A12" s="11" t="s">
        <v>10</v>
      </c>
      <c r="B12" s="14">
        <v>8</v>
      </c>
      <c r="C12" s="15">
        <v>8</v>
      </c>
      <c r="D12" s="15">
        <v>8</v>
      </c>
      <c r="E12" s="15">
        <v>8</v>
      </c>
      <c r="F12" s="15">
        <v>8</v>
      </c>
      <c r="G12" s="15">
        <v>8</v>
      </c>
      <c r="H12" s="15">
        <v>8</v>
      </c>
      <c r="I12" s="15">
        <v>8</v>
      </c>
      <c r="J12" s="15">
        <v>8</v>
      </c>
      <c r="K12" s="15">
        <v>8</v>
      </c>
      <c r="L12" s="15">
        <v>8</v>
      </c>
      <c r="M12" s="15">
        <v>8</v>
      </c>
      <c r="N12" s="15"/>
      <c r="O12" s="16"/>
    </row>
  </sheetData>
  <mergeCells count="2">
    <mergeCell ref="A1:A2"/>
    <mergeCell ref="B1:O1"/>
  </mergeCells>
  <conditionalFormatting sqref="B3:O12">
    <cfRule type="containsText" dxfId="2" priority="1" operator="containsText" text="8">
      <formula>NOT(ISERROR(SEARCH("8",B3)))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Plan_01</vt:lpstr>
      <vt:lpstr>Plan_02</vt:lpstr>
      <vt:lpstr>Plan_03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Boroda</cp:lastModifiedBy>
  <dcterms:created xsi:type="dcterms:W3CDTF">2016-05-20T06:41:21Z</dcterms:created>
  <dcterms:modified xsi:type="dcterms:W3CDTF">2016-05-22T21:04:05Z</dcterms:modified>
</cp:coreProperties>
</file>