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7755" activeTab="6"/>
  </bookViews>
  <sheets>
    <sheet name="СВОДНЫЙ" sheetId="4" r:id="rId1"/>
    <sheet name="МАНДАТ_СР" sheetId="1" r:id="rId2"/>
    <sheet name="МАНДАТ_СТ" sheetId="2" r:id="rId3"/>
    <sheet name="полоса" sheetId="10" r:id="rId4"/>
    <sheet name="СТАРТОВЫЙ" sheetId="5" r:id="rId5"/>
    <sheet name="ТЕХНОГ" sheetId="3" r:id="rId6"/>
    <sheet name="конкурсная" sheetId="9" r:id="rId7"/>
    <sheet name="МАРШРУТ " sheetId="8" r:id="rId8"/>
    <sheet name="КСУ" sheetId="6" r:id="rId9"/>
    <sheet name="ОРИЕНТИРОВАНИЕ" sheetId="7" r:id="rId10"/>
  </sheets>
  <definedNames>
    <definedName name="_xlnm._FilterDatabase" localSheetId="9" hidden="1">ОРИЕНТИРОВАНИЕ!$A$5:$F$10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9" l="1"/>
  <c r="L16" i="9"/>
  <c r="L17" i="9"/>
  <c r="L18" i="9"/>
  <c r="L19" i="9"/>
  <c r="L20" i="9"/>
  <c r="M15" i="9" l="1"/>
  <c r="G15" i="4"/>
  <c r="G16" i="4"/>
  <c r="G17" i="4"/>
  <c r="G18" i="4"/>
  <c r="G19" i="4"/>
  <c r="G14" i="4"/>
  <c r="G6" i="4"/>
  <c r="G7" i="4"/>
  <c r="G8" i="4"/>
  <c r="G9" i="4"/>
  <c r="G10" i="4"/>
  <c r="G5" i="4"/>
  <c r="J17" i="10"/>
  <c r="B17" i="10"/>
  <c r="J16" i="10"/>
  <c r="B16" i="10"/>
  <c r="J15" i="10"/>
  <c r="B15" i="10"/>
  <c r="J14" i="10"/>
  <c r="B14" i="10"/>
  <c r="J13" i="10"/>
  <c r="B13" i="10"/>
  <c r="J12" i="10"/>
  <c r="B12" i="10"/>
  <c r="J9" i="10"/>
  <c r="B9" i="10"/>
  <c r="J8" i="10"/>
  <c r="B8" i="10"/>
  <c r="J7" i="10"/>
  <c r="B7" i="10"/>
  <c r="J6" i="10"/>
  <c r="B6" i="10"/>
  <c r="J5" i="10"/>
  <c r="B5" i="10"/>
  <c r="J4" i="10"/>
  <c r="K4" i="10" s="1"/>
  <c r="B4" i="10"/>
  <c r="C6" i="4"/>
  <c r="C7" i="4"/>
  <c r="C8" i="4"/>
  <c r="C9" i="4"/>
  <c r="C10" i="4"/>
  <c r="C5" i="4"/>
  <c r="N6" i="9"/>
  <c r="N7" i="9"/>
  <c r="N8" i="9"/>
  <c r="N9" i="9"/>
  <c r="N10" i="9"/>
  <c r="N5" i="9"/>
  <c r="M19" i="9"/>
  <c r="N19" i="9" s="1"/>
  <c r="C18" i="4" s="1"/>
  <c r="K16" i="9"/>
  <c r="K17" i="9"/>
  <c r="K18" i="9"/>
  <c r="K19" i="9"/>
  <c r="K20" i="9"/>
  <c r="K15" i="9"/>
  <c r="J16" i="9"/>
  <c r="J17" i="9"/>
  <c r="J18" i="9"/>
  <c r="J19" i="9"/>
  <c r="J20" i="9"/>
  <c r="J15" i="9"/>
  <c r="L6" i="9"/>
  <c r="L7" i="9"/>
  <c r="L8" i="9"/>
  <c r="L9" i="9"/>
  <c r="L10" i="9"/>
  <c r="L5" i="9"/>
  <c r="K6" i="9"/>
  <c r="K7" i="9"/>
  <c r="K8" i="9"/>
  <c r="K9" i="9"/>
  <c r="K10" i="9"/>
  <c r="K5" i="9"/>
  <c r="J6" i="9"/>
  <c r="J7" i="9"/>
  <c r="J8" i="9"/>
  <c r="J9" i="9"/>
  <c r="J10" i="9"/>
  <c r="J5" i="9"/>
  <c r="M16" i="9"/>
  <c r="N16" i="9" s="1"/>
  <c r="C15" i="4" s="1"/>
  <c r="B16" i="9"/>
  <c r="B17" i="9"/>
  <c r="B18" i="9"/>
  <c r="B19" i="9"/>
  <c r="B20" i="9"/>
  <c r="B15" i="9"/>
  <c r="B6" i="9"/>
  <c r="B7" i="9"/>
  <c r="B8" i="9"/>
  <c r="B9" i="9"/>
  <c r="B10" i="9"/>
  <c r="B5" i="9"/>
  <c r="D6" i="4"/>
  <c r="D7" i="4"/>
  <c r="D8" i="4"/>
  <c r="D9" i="4"/>
  <c r="D10" i="4"/>
  <c r="D5" i="4"/>
  <c r="X5" i="8"/>
  <c r="X6" i="8"/>
  <c r="X7" i="8"/>
  <c r="X8" i="8"/>
  <c r="X9" i="8"/>
  <c r="X4" i="8"/>
  <c r="W5" i="8"/>
  <c r="W6" i="8"/>
  <c r="W7" i="8"/>
  <c r="W8" i="8"/>
  <c r="W9" i="8"/>
  <c r="W4" i="8"/>
  <c r="B13" i="8"/>
  <c r="B14" i="8"/>
  <c r="B15" i="8"/>
  <c r="B16" i="8"/>
  <c r="B17" i="8"/>
  <c r="B12" i="8"/>
  <c r="V17" i="8"/>
  <c r="V16" i="8"/>
  <c r="W12" i="8" s="1"/>
  <c r="X12" i="8" s="1"/>
  <c r="D14" i="4" s="1"/>
  <c r="V14" i="8"/>
  <c r="V13" i="8"/>
  <c r="V12" i="8"/>
  <c r="V5" i="8"/>
  <c r="V6" i="8"/>
  <c r="V7" i="8"/>
  <c r="V8" i="8"/>
  <c r="V9" i="8"/>
  <c r="V4" i="8"/>
  <c r="F17" i="3"/>
  <c r="G17" i="3" s="1"/>
  <c r="E8" i="4"/>
  <c r="B10" i="4"/>
  <c r="B9" i="4"/>
  <c r="B5" i="8"/>
  <c r="B6" i="8"/>
  <c r="B7" i="8"/>
  <c r="B8" i="8"/>
  <c r="B9" i="8"/>
  <c r="B4" i="8"/>
  <c r="F14" i="3"/>
  <c r="F13" i="3"/>
  <c r="G5" i="3"/>
  <c r="E6" i="4"/>
  <c r="E7" i="4"/>
  <c r="E9" i="4"/>
  <c r="E10" i="4"/>
  <c r="E5" i="4"/>
  <c r="F6" i="3"/>
  <c r="F7" i="3"/>
  <c r="F8" i="3"/>
  <c r="F9" i="3"/>
  <c r="F10" i="3"/>
  <c r="F5" i="3"/>
  <c r="F15" i="3"/>
  <c r="F16" i="3"/>
  <c r="G14" i="3"/>
  <c r="F18" i="3"/>
  <c r="H5" i="4"/>
  <c r="F5" i="6"/>
  <c r="E5" i="6"/>
  <c r="F5" i="7"/>
  <c r="E15" i="7"/>
  <c r="E16" i="7"/>
  <c r="E17" i="7"/>
  <c r="E18" i="7"/>
  <c r="F18" i="7" s="1"/>
  <c r="E19" i="7"/>
  <c r="E14" i="7"/>
  <c r="E6" i="7"/>
  <c r="E7" i="7"/>
  <c r="E8" i="7"/>
  <c r="E9" i="7"/>
  <c r="E10" i="7"/>
  <c r="F10" i="7" s="1"/>
  <c r="E5" i="7"/>
  <c r="F16" i="7"/>
  <c r="F15" i="7"/>
  <c r="M18" i="9" l="1"/>
  <c r="N18" i="9" s="1"/>
  <c r="C17" i="4" s="1"/>
  <c r="N15" i="9"/>
  <c r="C14" i="4" s="1"/>
  <c r="M17" i="9"/>
  <c r="N17" i="9" s="1"/>
  <c r="C16" i="4" s="1"/>
  <c r="M20" i="9"/>
  <c r="N20" i="9" s="1"/>
  <c r="C19" i="4" s="1"/>
  <c r="K17" i="10"/>
  <c r="K7" i="10"/>
  <c r="K6" i="10"/>
  <c r="K8" i="10"/>
  <c r="K14" i="10"/>
  <c r="K5" i="10"/>
  <c r="K9" i="10"/>
  <c r="K15" i="10"/>
  <c r="K16" i="10"/>
  <c r="K13" i="10"/>
  <c r="K12" i="10"/>
  <c r="M9" i="9"/>
  <c r="M6" i="9"/>
  <c r="M5" i="9"/>
  <c r="M8" i="9"/>
  <c r="M7" i="9"/>
  <c r="M10" i="9"/>
  <c r="W13" i="8"/>
  <c r="X13" i="8" s="1"/>
  <c r="D15" i="4" s="1"/>
  <c r="W16" i="8"/>
  <c r="X16" i="8" s="1"/>
  <c r="D18" i="4" s="1"/>
  <c r="X15" i="8"/>
  <c r="D17" i="4" s="1"/>
  <c r="W14" i="8"/>
  <c r="X14" i="8" s="1"/>
  <c r="D16" i="4" s="1"/>
  <c r="W17" i="8"/>
  <c r="X17" i="8" s="1"/>
  <c r="D19" i="4" s="1"/>
  <c r="G13" i="3"/>
  <c r="E14" i="4" s="1"/>
  <c r="F6" i="7"/>
  <c r="H10" i="4" s="1"/>
  <c r="F7" i="7"/>
  <c r="F8" i="7"/>
  <c r="H7" i="4" s="1"/>
  <c r="H9" i="4"/>
  <c r="F9" i="7"/>
  <c r="H6" i="4" s="1"/>
  <c r="F19" i="7"/>
  <c r="F14" i="7"/>
  <c r="H15" i="4" s="1"/>
  <c r="F17" i="7"/>
  <c r="H16" i="4" s="1"/>
  <c r="H14" i="4"/>
  <c r="H17" i="4"/>
  <c r="H18" i="4"/>
  <c r="H19" i="4"/>
  <c r="H8" i="4"/>
  <c r="B19" i="7"/>
  <c r="B18" i="7"/>
  <c r="B17" i="7"/>
  <c r="B16" i="7"/>
  <c r="B15" i="7"/>
  <c r="B14" i="7"/>
  <c r="B6" i="7"/>
  <c r="B5" i="7"/>
  <c r="B7" i="7"/>
  <c r="B8" i="7"/>
  <c r="B9" i="7"/>
  <c r="B10" i="7"/>
  <c r="F8" i="6"/>
  <c r="F10" i="6"/>
  <c r="F10" i="4" s="1"/>
  <c r="F9" i="6"/>
  <c r="F9" i="4" s="1"/>
  <c r="F7" i="6"/>
  <c r="F6" i="6"/>
  <c r="G10" i="3"/>
  <c r="G9" i="3"/>
  <c r="G8" i="3"/>
  <c r="G7" i="3"/>
  <c r="G6" i="3"/>
  <c r="G18" i="3"/>
  <c r="E19" i="4" s="1"/>
  <c r="E18" i="4"/>
  <c r="G16" i="3"/>
  <c r="E17" i="4" s="1"/>
  <c r="G15" i="3"/>
  <c r="E16" i="4" s="1"/>
  <c r="E15" i="4"/>
  <c r="F6" i="4"/>
  <c r="F7" i="4"/>
  <c r="F8" i="4"/>
  <c r="F5" i="4"/>
  <c r="E14" i="6"/>
  <c r="E15" i="6"/>
  <c r="E16" i="6"/>
  <c r="E17" i="6"/>
  <c r="E18" i="6"/>
  <c r="E13" i="6"/>
  <c r="E6" i="6"/>
  <c r="E7" i="6"/>
  <c r="E8" i="6"/>
  <c r="E9" i="6"/>
  <c r="E10" i="6"/>
  <c r="B18" i="6"/>
  <c r="B17" i="6"/>
  <c r="B16" i="6"/>
  <c r="B15" i="6"/>
  <c r="B14" i="6"/>
  <c r="B13" i="6"/>
  <c r="B10" i="6"/>
  <c r="B9" i="6"/>
  <c r="B8" i="6"/>
  <c r="B7" i="6"/>
  <c r="B6" i="6"/>
  <c r="B5" i="6"/>
  <c r="B18" i="4"/>
  <c r="B19" i="4"/>
  <c r="B17" i="3"/>
  <c r="B18" i="3"/>
  <c r="B9" i="3"/>
  <c r="B10" i="3"/>
  <c r="B15" i="5"/>
  <c r="B18" i="5"/>
  <c r="B19" i="5"/>
  <c r="F95" i="2"/>
  <c r="F96" i="2" s="1"/>
  <c r="G95" i="2"/>
  <c r="B9" i="5"/>
  <c r="B10" i="5"/>
  <c r="B17" i="4"/>
  <c r="B15" i="3"/>
  <c r="B17" i="5"/>
  <c r="B8" i="5"/>
  <c r="B8" i="3"/>
  <c r="B8" i="4"/>
  <c r="F17" i="6" l="1"/>
  <c r="F18" i="4" s="1"/>
  <c r="F15" i="6"/>
  <c r="F16" i="4" s="1"/>
  <c r="I16" i="4" s="1"/>
  <c r="F16" i="6"/>
  <c r="F17" i="4" s="1"/>
  <c r="I17" i="4" s="1"/>
  <c r="F13" i="6"/>
  <c r="F14" i="4" s="1"/>
  <c r="I14" i="4" s="1"/>
  <c r="F14" i="6"/>
  <c r="F15" i="4" s="1"/>
  <c r="I15" i="4" s="1"/>
  <c r="F18" i="6"/>
  <c r="F19" i="4" s="1"/>
  <c r="I19" i="4" s="1"/>
  <c r="I18" i="4"/>
  <c r="I10" i="4"/>
  <c r="I9" i="4"/>
  <c r="I6" i="4"/>
  <c r="I7" i="4"/>
  <c r="I8" i="4"/>
  <c r="I5" i="4"/>
  <c r="B15" i="4"/>
  <c r="B16" i="4"/>
  <c r="B14" i="4"/>
  <c r="B6" i="4"/>
  <c r="B7" i="4"/>
  <c r="B5" i="4"/>
  <c r="B16" i="5"/>
  <c r="B14" i="5"/>
  <c r="B6" i="5"/>
  <c r="B7" i="5"/>
  <c r="B5" i="5"/>
  <c r="B5" i="3"/>
  <c r="B14" i="3"/>
  <c r="B16" i="3"/>
  <c r="B13" i="3"/>
  <c r="B6" i="3"/>
  <c r="B7" i="3"/>
  <c r="G95" i="1"/>
  <c r="F95" i="1"/>
  <c r="J9" i="4" l="1"/>
  <c r="J10" i="4"/>
  <c r="J8" i="4"/>
  <c r="J17" i="4"/>
  <c r="J5" i="4"/>
  <c r="J6" i="4"/>
  <c r="J7" i="4"/>
  <c r="J14" i="4"/>
  <c r="J18" i="4"/>
  <c r="J19" i="4"/>
  <c r="J15" i="4"/>
  <c r="J16" i="4"/>
  <c r="F96" i="1"/>
</calcChain>
</file>

<file path=xl/sharedStrings.xml><?xml version="1.0" encoding="utf-8"?>
<sst xmlns="http://schemas.openxmlformats.org/spreadsheetml/2006/main" count="426" uniqueCount="202">
  <si>
    <t>протокол мандатной комиссии Школы безопасности - 2017</t>
  </si>
  <si>
    <t>№команды</t>
  </si>
  <si>
    <t>школа</t>
  </si>
  <si>
    <t>город</t>
  </si>
  <si>
    <t>ФИ</t>
  </si>
  <si>
    <t>г.р.</t>
  </si>
  <si>
    <t>м</t>
  </si>
  <si>
    <t>ж</t>
  </si>
  <si>
    <t xml:space="preserve">Зуйков Сергей </t>
  </si>
  <si>
    <t>Абаджян Вичен</t>
  </si>
  <si>
    <t xml:space="preserve">Абакумов Валерий </t>
  </si>
  <si>
    <t xml:space="preserve">Абашкин Никита </t>
  </si>
  <si>
    <t xml:space="preserve">Абдулаев Никита </t>
  </si>
  <si>
    <t xml:space="preserve">Абрамова Виктория </t>
  </si>
  <si>
    <t xml:space="preserve">Абросимова Арина </t>
  </si>
  <si>
    <t xml:space="preserve">Абубикирова Элина </t>
  </si>
  <si>
    <t xml:space="preserve">Авилов Никита </t>
  </si>
  <si>
    <t xml:space="preserve">Агапов Константин </t>
  </si>
  <si>
    <t xml:space="preserve">Агаркова Мария </t>
  </si>
  <si>
    <t xml:space="preserve">Агафонов Василий </t>
  </si>
  <si>
    <t xml:space="preserve">Аглиулина Мария </t>
  </si>
  <si>
    <t xml:space="preserve">Аксенов Евгений </t>
  </si>
  <si>
    <t xml:space="preserve">Акулова Виктория </t>
  </si>
  <si>
    <t>МБОУ СОШ №1</t>
  </si>
  <si>
    <t>МБОУ СОШ№2</t>
  </si>
  <si>
    <t xml:space="preserve">Аладинская Анастасия </t>
  </si>
  <si>
    <t xml:space="preserve">Александров Михаил </t>
  </si>
  <si>
    <t xml:space="preserve">Алехина Татьяна </t>
  </si>
  <si>
    <t xml:space="preserve">Алкишиева Айсу </t>
  </si>
  <si>
    <t xml:space="preserve">Андони Николай </t>
  </si>
  <si>
    <t xml:space="preserve">Андреев Илья </t>
  </si>
  <si>
    <t xml:space="preserve">Андреева Яна </t>
  </si>
  <si>
    <t>Андрианов Артем</t>
  </si>
  <si>
    <t xml:space="preserve">Андриец Дарья </t>
  </si>
  <si>
    <t xml:space="preserve">Андронова Алиса </t>
  </si>
  <si>
    <t xml:space="preserve">Андросов Сергей </t>
  </si>
  <si>
    <t xml:space="preserve">Аникина София </t>
  </si>
  <si>
    <t xml:space="preserve">Аннушкина Виктория </t>
  </si>
  <si>
    <t xml:space="preserve">Анохина Анна </t>
  </si>
  <si>
    <t xml:space="preserve">Анохина Владислава </t>
  </si>
  <si>
    <t>МБОУ СОШ№3</t>
  </si>
  <si>
    <t xml:space="preserve">Антонова Арина </t>
  </si>
  <si>
    <t xml:space="preserve">Антонова Василиса </t>
  </si>
  <si>
    <t xml:space="preserve">Антонова Вероника </t>
  </si>
  <si>
    <t xml:space="preserve">Анфилов Максим </t>
  </si>
  <si>
    <t xml:space="preserve">Аракелян Дарья </t>
  </si>
  <si>
    <t xml:space="preserve">Аресеньева Мария </t>
  </si>
  <si>
    <t xml:space="preserve">Аристова Эмилия </t>
  </si>
  <si>
    <t xml:space="preserve">Армейская Дарья </t>
  </si>
  <si>
    <t xml:space="preserve">Арнаутова Ксения </t>
  </si>
  <si>
    <t xml:space="preserve">Артемова Анастасия </t>
  </si>
  <si>
    <t xml:space="preserve">Архипцов Арсений </t>
  </si>
  <si>
    <t xml:space="preserve">Асоян Сергей </t>
  </si>
  <si>
    <t xml:space="preserve">Астахов Михаил </t>
  </si>
  <si>
    <t xml:space="preserve">Астахова Василиса </t>
  </si>
  <si>
    <t xml:space="preserve">Асташенкова София </t>
  </si>
  <si>
    <t>М</t>
  </si>
  <si>
    <t>Ж</t>
  </si>
  <si>
    <t>ВСЕГО</t>
  </si>
  <si>
    <t xml:space="preserve">Афанасьева Анна </t>
  </si>
  <si>
    <t xml:space="preserve">Афанасьева Арина </t>
  </si>
  <si>
    <t xml:space="preserve">Бадагова Софья </t>
  </si>
  <si>
    <t xml:space="preserve">Баженов Радмир </t>
  </si>
  <si>
    <t xml:space="preserve">Бакаева Евангелина </t>
  </si>
  <si>
    <t xml:space="preserve">Балашов Денис </t>
  </si>
  <si>
    <t xml:space="preserve">Баракко Сергей </t>
  </si>
  <si>
    <t xml:space="preserve">Барашенкова Мария </t>
  </si>
  <si>
    <t xml:space="preserve">Баскина Софья </t>
  </si>
  <si>
    <t xml:space="preserve">Батов Фёдор </t>
  </si>
  <si>
    <t xml:space="preserve">Бахматова Алина </t>
  </si>
  <si>
    <t xml:space="preserve">Бахметьева Софья </t>
  </si>
  <si>
    <t xml:space="preserve">Башкатов Матвей </t>
  </si>
  <si>
    <t xml:space="preserve">Башмакова Анастасия </t>
  </si>
  <si>
    <t xml:space="preserve">Бевзюк Максим </t>
  </si>
  <si>
    <t xml:space="preserve">Белимова Вероника </t>
  </si>
  <si>
    <t xml:space="preserve">Белицкая Алиса </t>
  </si>
  <si>
    <t xml:space="preserve">Белоусова Виолетта </t>
  </si>
  <si>
    <t xml:space="preserve">Беляев Егор </t>
  </si>
  <si>
    <t xml:space="preserve">Бережной Ярослав </t>
  </si>
  <si>
    <t xml:space="preserve">Бетин Максим </t>
  </si>
  <si>
    <t xml:space="preserve">Бирюков Иван </t>
  </si>
  <si>
    <t xml:space="preserve">Блинов Владимир </t>
  </si>
  <si>
    <t xml:space="preserve">Блохин Дмитрий </t>
  </si>
  <si>
    <t xml:space="preserve">Бобков Даниил </t>
  </si>
  <si>
    <t xml:space="preserve">Богачев Матвей </t>
  </si>
  <si>
    <t xml:space="preserve">Богданов Денис </t>
  </si>
  <si>
    <t xml:space="preserve">Бодров Ярослав </t>
  </si>
  <si>
    <t xml:space="preserve">Бодунов Святослав </t>
  </si>
  <si>
    <t xml:space="preserve">Болдырев Артём </t>
  </si>
  <si>
    <t xml:space="preserve">Большова Милана </t>
  </si>
  <si>
    <t xml:space="preserve">Борец Алиса </t>
  </si>
  <si>
    <t xml:space="preserve">Борец Полина </t>
  </si>
  <si>
    <t xml:space="preserve">Борискин Андрей </t>
  </si>
  <si>
    <t xml:space="preserve">Борисов Кирилл </t>
  </si>
  <si>
    <t xml:space="preserve">Борисова Екатерина </t>
  </si>
  <si>
    <t xml:space="preserve">Борисова Милана </t>
  </si>
  <si>
    <t xml:space="preserve">Борунова Виктория </t>
  </si>
  <si>
    <t xml:space="preserve">Босов Армен </t>
  </si>
  <si>
    <t xml:space="preserve">Бочко Анна </t>
  </si>
  <si>
    <t xml:space="preserve">Брещенко Иван </t>
  </si>
  <si>
    <t xml:space="preserve">Британ Александр </t>
  </si>
  <si>
    <t xml:space="preserve">Бронина Маргарита </t>
  </si>
  <si>
    <t xml:space="preserve">Брусникова Полина </t>
  </si>
  <si>
    <t xml:space="preserve">Бубнова Мария </t>
  </si>
  <si>
    <t>ИВАНОВА АНАСТАСИЯ СЕРГЕЕВНА</t>
  </si>
  <si>
    <t>ПЕТРОВА ВИКТОРИЯ ВИКТОРОВНА</t>
  </si>
  <si>
    <t>ИВАНОВ АЛЕКСАНДР АЛЕКСАНДРОВИЧ</t>
  </si>
  <si>
    <t>СЕРГЕЕВА АННА ВИКТОРОВНА</t>
  </si>
  <si>
    <t>СИМОНОВА АЛЕВТИНА ФЕДОРОВНА</t>
  </si>
  <si>
    <t>АРТЕМОВА МАРГАРИТА СЕРГЕЕВНА</t>
  </si>
  <si>
    <t>ВИД "ДЕЙСТВИЯ В ЧС ТЕХНОГЕННОГО ХАРАКТЕРА"</t>
  </si>
  <si>
    <t>№КОМАНДЫ</t>
  </si>
  <si>
    <t>ШКОЛА</t>
  </si>
  <si>
    <t>МЕСТО</t>
  </si>
  <si>
    <t>Протокол мандатной комиссии Школы безопасности - 2017</t>
  </si>
  <si>
    <t>Группа средняя</t>
  </si>
  <si>
    <t>Группа старшая</t>
  </si>
  <si>
    <t>МБОУ СОШ№5</t>
  </si>
  <si>
    <t>МБОУ СОШ№6</t>
  </si>
  <si>
    <t>Главный секретарь</t>
  </si>
  <si>
    <t>М.М. Узденова</t>
  </si>
  <si>
    <t>Судья этапа</t>
  </si>
  <si>
    <t>Стартовый протокол вида "Маршрут выживания"</t>
  </si>
  <si>
    <t>№ команды</t>
  </si>
  <si>
    <t>Школа</t>
  </si>
  <si>
    <t>Время старта</t>
  </si>
  <si>
    <t>ПРОТОКОЛ СОРЕВНОВАНИЙ ШКОЛЫ БЕЗОПАСНОСТИ -2017</t>
  </si>
  <si>
    <t>Конкурсная</t>
  </si>
  <si>
    <t>Маршрут выживания</t>
  </si>
  <si>
    <t>Техногенная</t>
  </si>
  <si>
    <t>КСУ</t>
  </si>
  <si>
    <t>Полоса препятсвий</t>
  </si>
  <si>
    <t>Ориентирование</t>
  </si>
  <si>
    <t>Сумма мест</t>
  </si>
  <si>
    <t>Результат</t>
  </si>
  <si>
    <t>Медицинская помощь</t>
  </si>
  <si>
    <t>сумма мест</t>
  </si>
  <si>
    <t>МБОУ СОШ№7</t>
  </si>
  <si>
    <t>МБОУ ЛИЦЕЙ№45</t>
  </si>
  <si>
    <t>ИВАНОВА АЛЛА СЕРГЕЕВНА</t>
  </si>
  <si>
    <t>МБОУ СОШ№8</t>
  </si>
  <si>
    <t>МБОУ СОШ№9</t>
  </si>
  <si>
    <t>КАДЕТЫ</t>
  </si>
  <si>
    <t>АВИАЦИЯ</t>
  </si>
  <si>
    <t>МАЛЬЧИКИ</t>
  </si>
  <si>
    <t>ДЕВОЧКИ</t>
  </si>
  <si>
    <t>ШТРАФНОЙ БАЛЛ</t>
  </si>
  <si>
    <t>ВРЕМЯ РАБОТЫ</t>
  </si>
  <si>
    <t xml:space="preserve">ВРЕМЯ РАБОТЫ </t>
  </si>
  <si>
    <t>О.Г. Рыбак</t>
  </si>
  <si>
    <t>ЛИДЕРЫ</t>
  </si>
  <si>
    <t>с учетом штрафа</t>
  </si>
  <si>
    <t>штрафные баллы</t>
  </si>
  <si>
    <t>ПРЕДСТАРТОВАЯ ПРОВЕРКА</t>
  </si>
  <si>
    <t>СИГНАЛЫ БЕДСТВИЯ</t>
  </si>
  <si>
    <t>БИВУАК</t>
  </si>
  <si>
    <t>ПДД</t>
  </si>
  <si>
    <t>ОРИЕНТИРОВАНИЕ</t>
  </si>
  <si>
    <t>ПАРАЛЛЕЛЬНЫЕ ПЕРИЛА</t>
  </si>
  <si>
    <t>НАВЕСНАЯ ПЕРЕПРАВА</t>
  </si>
  <si>
    <t>СПАСРАБОТЫ НА ВОДЕ</t>
  </si>
  <si>
    <t>ТРАВЕРС</t>
  </si>
  <si>
    <t>СПУСК</t>
  </si>
  <si>
    <t>ПОДЪЕМ</t>
  </si>
  <si>
    <t>МАЯТНИК</t>
  </si>
  <si>
    <t>МЕДИЦИНСКАЯ ПОМОЩЬ</t>
  </si>
  <si>
    <t>ОДЕВАНИЕ ПРОТИВОГАЗОВ</t>
  </si>
  <si>
    <t>ГРУППА СРЕДНЯЯ</t>
  </si>
  <si>
    <t>УЗЛЫ</t>
  </si>
  <si>
    <t>СЮРПРИЗ</t>
  </si>
  <si>
    <t>АЗИМУТ</t>
  </si>
  <si>
    <t>БРЕВНО</t>
  </si>
  <si>
    <t>СПЛАВ НА ПЛОТУ</t>
  </si>
  <si>
    <t>ШТРАФНЫЕ БАЛЛЫ</t>
  </si>
  <si>
    <t>СУММУ БАЛЛОВ</t>
  </si>
  <si>
    <t>коэффициент</t>
  </si>
  <si>
    <t>н\у</t>
  </si>
  <si>
    <t>коэф</t>
  </si>
  <si>
    <t>ГРУППА СТАРШАЯ</t>
  </si>
  <si>
    <t>ПРОТОКОЛ СОРЕВНОВАНИЯ"МАРШРУТ ВЫЖИВАНИЯ"</t>
  </si>
  <si>
    <t xml:space="preserve">ПРОТОКОЛ ВИДА "КОНКУРСНАЯ ПРОГРАММА" </t>
  </si>
  <si>
    <t>ГАЗЕТА</t>
  </si>
  <si>
    <t>ПОВАРА</t>
  </si>
  <si>
    <t>конкурс капитанов</t>
  </si>
  <si>
    <t>представление команд</t>
  </si>
  <si>
    <t>2 этап</t>
  </si>
  <si>
    <t>3 этап</t>
  </si>
  <si>
    <t>1 этап</t>
  </si>
  <si>
    <t>результат</t>
  </si>
  <si>
    <t>коэ</t>
  </si>
  <si>
    <t>группа  средняя</t>
  </si>
  <si>
    <t>группа старшая</t>
  </si>
  <si>
    <t>результат по кон капитанов</t>
  </si>
  <si>
    <t>сумма мест по КК</t>
  </si>
  <si>
    <t>СОЧИ</t>
  </si>
  <si>
    <t>ПРОТОКОЛ СОРЕВНОВАНИЯ"ПОЛОСА ПРЕПЯТСВИЙ"</t>
  </si>
  <si>
    <t xml:space="preserve">не участие </t>
  </si>
  <si>
    <t xml:space="preserve">Сводный протокол соревнований среди учащихся общеобразовательных учреждений </t>
  </si>
  <si>
    <t>7-</t>
  </si>
  <si>
    <t>количество столбцов учавствующих в подсчете</t>
  </si>
  <si>
    <t>6-</t>
  </si>
  <si>
    <t>последнее место среди команд.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</si>
</sst>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7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0" fontId="3" fillId="0" borderId="28" xfId="0" applyFont="1" applyBorder="1" applyAlignment="1"/>
    <xf numFmtId="0" fontId="3" fillId="0" borderId="0" xfId="0" applyFont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G10" sqref="G10"/>
    </sheetView>
  </sheetViews>
  <sheetFormatPr defaultRowHeight="15" x14ac:dyDescent="0.25"/>
  <cols>
    <col min="1" max="1" width="12.42578125" customWidth="1"/>
    <col min="2" max="2" width="18" customWidth="1"/>
    <col min="3" max="7" width="12.42578125" style="3" customWidth="1"/>
    <col min="8" max="8" width="17.28515625" style="3" customWidth="1"/>
    <col min="9" max="9" width="12.42578125" style="3" customWidth="1"/>
    <col min="10" max="10" width="9.140625" style="3"/>
  </cols>
  <sheetData>
    <row r="1" spans="1:10" ht="18" customHeight="1" x14ac:dyDescent="0.25">
      <c r="A1" s="84" t="s">
        <v>197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23" customFormat="1" ht="27" customHeight="1" thickBot="1" x14ac:dyDescent="0.3">
      <c r="A2" s="75" t="s">
        <v>115</v>
      </c>
      <c r="B2" s="75"/>
      <c r="C2" s="46"/>
      <c r="D2" s="46"/>
      <c r="E2" s="46"/>
      <c r="F2" s="46"/>
      <c r="G2" s="46"/>
      <c r="H2" s="46"/>
      <c r="I2" s="45"/>
      <c r="J2" s="45"/>
    </row>
    <row r="3" spans="1:10" s="3" customFormat="1" ht="26.25" customHeight="1" x14ac:dyDescent="0.25">
      <c r="A3" s="76" t="s">
        <v>1</v>
      </c>
      <c r="B3" s="77" t="s">
        <v>2</v>
      </c>
      <c r="C3" s="78" t="s">
        <v>127</v>
      </c>
      <c r="D3" s="78" t="s">
        <v>128</v>
      </c>
      <c r="E3" s="78" t="s">
        <v>129</v>
      </c>
      <c r="F3" s="78" t="s">
        <v>130</v>
      </c>
      <c r="G3" s="78" t="s">
        <v>131</v>
      </c>
      <c r="H3" s="78" t="s">
        <v>132</v>
      </c>
      <c r="I3" s="79" t="s">
        <v>133</v>
      </c>
      <c r="J3" s="73" t="s">
        <v>134</v>
      </c>
    </row>
    <row r="4" spans="1:10" s="51" customFormat="1" ht="18" customHeight="1" x14ac:dyDescent="0.25">
      <c r="A4" s="85" t="s">
        <v>175</v>
      </c>
      <c r="B4" s="86"/>
      <c r="C4" s="30">
        <v>0.5</v>
      </c>
      <c r="D4" s="30">
        <v>2</v>
      </c>
      <c r="E4" s="30">
        <v>1</v>
      </c>
      <c r="F4" s="30">
        <v>1</v>
      </c>
      <c r="G4" s="30">
        <v>1</v>
      </c>
      <c r="H4" s="30">
        <v>1</v>
      </c>
      <c r="I4" s="80"/>
      <c r="J4" s="74"/>
    </row>
    <row r="5" spans="1:10" ht="15" customHeight="1" x14ac:dyDescent="0.25">
      <c r="A5" s="37">
        <v>241</v>
      </c>
      <c r="B5" s="39" t="str">
        <f>VLOOKUP(A5,МАНДАТ_СР!A$4:G$98,2,FALSE)</f>
        <v>МБОУ СОШ №1</v>
      </c>
      <c r="C5" s="39">
        <f>VLOOKUP(A5,конкурсная!A$1:N$25,14,FALSE)</f>
        <v>2</v>
      </c>
      <c r="D5" s="39">
        <f>VLOOKUP(A5,'МАРШРУТ '!A$1:AA$24,24,FALSE)</f>
        <v>12</v>
      </c>
      <c r="E5" s="39">
        <f>VLOOKUP(A5,ТЕХНОГ!A$1:G$18,7,FALSE)</f>
        <v>2</v>
      </c>
      <c r="F5" s="39">
        <f>VLOOKUP(A5,КСУ!A$1:F$20,6,FALSE)</f>
        <v>1</v>
      </c>
      <c r="G5" s="39">
        <f>VLOOKUP(A5,полоса!A$1:N$23,11,FALSE)</f>
        <v>1</v>
      </c>
      <c r="H5" s="39">
        <f>VLOOKUP(A5,ОРИЕНТИРОВАНИЕ!A$1:F$24,6,FALSE)</f>
        <v>1</v>
      </c>
      <c r="I5" s="19">
        <f t="shared" ref="I5:I10" si="0">SUM(C5:H5)</f>
        <v>19</v>
      </c>
      <c r="J5" s="64">
        <f t="shared" ref="J5:J10" si="1">RANK(I5,$I$5:$I$10,1)</f>
        <v>4</v>
      </c>
    </row>
    <row r="6" spans="1:10" ht="15" customHeight="1" x14ac:dyDescent="0.25">
      <c r="A6" s="37">
        <v>242</v>
      </c>
      <c r="B6" s="39" t="str">
        <f>VLOOKUP(A6,МАНДАТ_СР!A$4:G$98,2,FALSE)</f>
        <v>МБОУ СОШ№2</v>
      </c>
      <c r="C6" s="39">
        <f>VLOOKUP(A6,конкурсная!A$1:N$25,14,FALSE)</f>
        <v>1</v>
      </c>
      <c r="D6" s="39">
        <f>VLOOKUP(A6,'МАРШРУТ '!A$1:AA$24,24,FALSE)</f>
        <v>8</v>
      </c>
      <c r="E6" s="39">
        <f>VLOOKUP(A6,ТЕХНОГ!A$1:G$18,7,FALSE)</f>
        <v>3</v>
      </c>
      <c r="F6" s="39">
        <f>VLOOKUP(A6,КСУ!A$1:F$20,6,FALSE)</f>
        <v>2</v>
      </c>
      <c r="G6" s="39">
        <f>VLOOKUP(A6,полоса!A$1:N$23,11,FALSE)</f>
        <v>1</v>
      </c>
      <c r="H6" s="39">
        <f>VLOOKUP(A6,ОРИЕНТИРОВАНИЕ!A$1:F$24,6,FALSE)</f>
        <v>2</v>
      </c>
      <c r="I6" s="19">
        <f t="shared" si="0"/>
        <v>17</v>
      </c>
      <c r="J6" s="64">
        <f t="shared" si="1"/>
        <v>2</v>
      </c>
    </row>
    <row r="7" spans="1:10" ht="15" customHeight="1" x14ac:dyDescent="0.25">
      <c r="A7" s="37">
        <v>243</v>
      </c>
      <c r="B7" s="39" t="str">
        <f>VLOOKUP(A7,МАНДАТ_СР!A$4:G$98,2,FALSE)</f>
        <v>МБОУ СОШ№7</v>
      </c>
      <c r="C7" s="39">
        <f>VLOOKUP(A7,конкурсная!A$1:N$25,14,FALSE)</f>
        <v>1.5</v>
      </c>
      <c r="D7" s="39">
        <f>VLOOKUP(A7,'МАРШРУТ '!A$1:AA$24,24,FALSE)</f>
        <v>2</v>
      </c>
      <c r="E7" s="39">
        <f>VLOOKUP(A7,ТЕХНОГ!A$1:G$18,7,FALSE)</f>
        <v>5</v>
      </c>
      <c r="F7" s="39">
        <f>VLOOKUP(A7,КСУ!A$1:F$20,6,FALSE)</f>
        <v>2</v>
      </c>
      <c r="G7" s="39">
        <f>VLOOKUP(A7,полоса!A$1:N$23,11,FALSE)</f>
        <v>1</v>
      </c>
      <c r="H7" s="39">
        <f>VLOOKUP(A7,ОРИЕНТИРОВАНИЕ!A$1:F$24,6,FALSE)</f>
        <v>3</v>
      </c>
      <c r="I7" s="19">
        <f t="shared" si="0"/>
        <v>14.5</v>
      </c>
      <c r="J7" s="64">
        <f t="shared" si="1"/>
        <v>1</v>
      </c>
    </row>
    <row r="8" spans="1:10" ht="15" customHeight="1" x14ac:dyDescent="0.25">
      <c r="A8" s="81">
        <v>244</v>
      </c>
      <c r="B8" s="39" t="str">
        <f>VLOOKUP(A8,МАНДАТ_СР!A$4:G$98,2,FALSE)</f>
        <v>МБОУ СОШ№3</v>
      </c>
      <c r="C8" s="39">
        <f>VLOOKUP(A8,конкурсная!A$1:N$25,14,FALSE)</f>
        <v>2</v>
      </c>
      <c r="D8" s="39">
        <f>VLOOKUP(A8,'МАРШРУТ '!A$1:AA$24,24,FALSE)</f>
        <v>4</v>
      </c>
      <c r="E8" s="39">
        <f>VLOOKUP(A8,ТЕХНОГ!A$1:G$18,7,FALSE)</f>
        <v>1</v>
      </c>
      <c r="F8" s="39">
        <f>VLOOKUP(A8,КСУ!A$1:F$20,6,FALSE)</f>
        <v>4</v>
      </c>
      <c r="G8" s="39">
        <f>VLOOKUP(A8,полоса!A$1:N$23,11,FALSE)</f>
        <v>1</v>
      </c>
      <c r="H8" s="39">
        <f>VLOOKUP(A8,ОРИЕНТИРОВАНИЕ!A$1:F$24,6,FALSE)</f>
        <v>5</v>
      </c>
      <c r="I8" s="19">
        <f t="shared" si="0"/>
        <v>17</v>
      </c>
      <c r="J8" s="64">
        <f t="shared" si="1"/>
        <v>2</v>
      </c>
    </row>
    <row r="9" spans="1:10" s="23" customFormat="1" ht="15" customHeight="1" x14ac:dyDescent="0.25">
      <c r="A9" s="82">
        <v>245</v>
      </c>
      <c r="B9" s="39" t="str">
        <f>VLOOKUP(A9,МАНДАТ_СР!A$4:G$98,2,FALSE)</f>
        <v>МБОУ СОШ№8</v>
      </c>
      <c r="C9" s="39">
        <f>VLOOKUP(A9,конкурсная!A$1:N$25,14,FALSE)</f>
        <v>0.5</v>
      </c>
      <c r="D9" s="39">
        <f>VLOOKUP(A9,'МАРШРУТ '!A$1:AA$24,24,FALSE)</f>
        <v>6</v>
      </c>
      <c r="E9" s="39">
        <f>VLOOKUP(A9,ТЕХНОГ!A$1:G$18,7,FALSE)</f>
        <v>4</v>
      </c>
      <c r="F9" s="39">
        <f>VLOOKUP(A9,КСУ!A$1:F$20,6,FALSE)</f>
        <v>4</v>
      </c>
      <c r="G9" s="39">
        <f>VLOOKUP(A9,полоса!A$1:N$23,11,FALSE)</f>
        <v>1</v>
      </c>
      <c r="H9" s="39">
        <f>VLOOKUP(A9,ОРИЕНТИРОВАНИЕ!A$1:F$24,6,FALSE)</f>
        <v>4</v>
      </c>
      <c r="I9" s="19">
        <f t="shared" si="0"/>
        <v>19.5</v>
      </c>
      <c r="J9" s="64">
        <f t="shared" si="1"/>
        <v>5</v>
      </c>
    </row>
    <row r="10" spans="1:10" ht="15" customHeight="1" thickBot="1" x14ac:dyDescent="0.3">
      <c r="A10" s="83">
        <v>246</v>
      </c>
      <c r="B10" s="40" t="str">
        <f>VLOOKUP(A10,МАНДАТ_СР!A$4:G$98,2,FALSE)</f>
        <v>МБОУ СОШ№9</v>
      </c>
      <c r="C10" s="40">
        <f>VLOOKUP(A10,конкурсная!A$1:N$25,14,FALSE)</f>
        <v>3</v>
      </c>
      <c r="D10" s="40">
        <f>VLOOKUP(A10,'МАРШРУТ '!A$1:AA$24,24,FALSE)</f>
        <v>10</v>
      </c>
      <c r="E10" s="40">
        <f>VLOOKUP(A10,ТЕХНОГ!A$1:G$18,7,FALSE)</f>
        <v>5</v>
      </c>
      <c r="F10" s="40">
        <f>VLOOKUP(A10,КСУ!A$1:F$20,6,FALSE)</f>
        <v>6</v>
      </c>
      <c r="G10" s="40">
        <f>VLOOKUP(A10,полоса!A$1:N$23,11,FALSE)</f>
        <v>1</v>
      </c>
      <c r="H10" s="40">
        <f>VLOOKUP(A10,ОРИЕНТИРОВАНИЕ!A$1:F$24,6,FALSE)</f>
        <v>6</v>
      </c>
      <c r="I10" s="21">
        <f t="shared" si="0"/>
        <v>31</v>
      </c>
      <c r="J10" s="65">
        <f t="shared" si="1"/>
        <v>6</v>
      </c>
    </row>
    <row r="11" spans="1:10" s="23" customFormat="1" ht="27" customHeight="1" thickBot="1" x14ac:dyDescent="0.3">
      <c r="A11" s="75" t="s">
        <v>116</v>
      </c>
      <c r="B11" s="75"/>
      <c r="C11" s="47"/>
      <c r="D11" s="47"/>
      <c r="E11" s="47"/>
      <c r="F11" s="47"/>
      <c r="G11" s="47"/>
      <c r="H11" s="47"/>
      <c r="I11" s="48"/>
      <c r="J11" s="48"/>
    </row>
    <row r="12" spans="1:10" s="3" customFormat="1" ht="26.25" customHeight="1" x14ac:dyDescent="0.25">
      <c r="A12" s="76" t="s">
        <v>1</v>
      </c>
      <c r="B12" s="77" t="s">
        <v>2</v>
      </c>
      <c r="C12" s="78" t="s">
        <v>127</v>
      </c>
      <c r="D12" s="78" t="s">
        <v>128</v>
      </c>
      <c r="E12" s="78" t="s">
        <v>129</v>
      </c>
      <c r="F12" s="78" t="s">
        <v>130</v>
      </c>
      <c r="G12" s="78" t="s">
        <v>131</v>
      </c>
      <c r="H12" s="78" t="s">
        <v>132</v>
      </c>
      <c r="I12" s="79" t="s">
        <v>133</v>
      </c>
      <c r="J12" s="73" t="s">
        <v>134</v>
      </c>
    </row>
    <row r="13" spans="1:10" s="51" customFormat="1" ht="14.25" customHeight="1" x14ac:dyDescent="0.25">
      <c r="A13" s="85" t="s">
        <v>175</v>
      </c>
      <c r="B13" s="86"/>
      <c r="C13" s="30">
        <v>0.5</v>
      </c>
      <c r="D13" s="30">
        <v>2</v>
      </c>
      <c r="E13" s="30">
        <v>1</v>
      </c>
      <c r="F13" s="30">
        <v>1</v>
      </c>
      <c r="G13" s="30">
        <v>1</v>
      </c>
      <c r="H13" s="30">
        <v>1</v>
      </c>
      <c r="I13" s="80"/>
      <c r="J13" s="74"/>
    </row>
    <row r="14" spans="1:10" x14ac:dyDescent="0.25">
      <c r="A14" s="37">
        <v>351</v>
      </c>
      <c r="B14" s="39" t="str">
        <f>VLOOKUP(A14,МАНДАТ_СТ!A$4:G$98,2,FALSE)</f>
        <v>ЛИДЕРЫ</v>
      </c>
      <c r="C14" s="39">
        <f>VLOOKUP(A14,конкурсная!A$1:N$25,14,FALSE)</f>
        <v>0.5</v>
      </c>
      <c r="D14" s="39">
        <f>VLOOKUP(A14,'МАРШРУТ '!A$1:AA$24,24,FALSE)</f>
        <v>10</v>
      </c>
      <c r="E14" s="39">
        <f>VLOOKUP(A14,ТЕХНОГ!A$11:G$28,7,FALSE)</f>
        <v>2</v>
      </c>
      <c r="F14" s="39">
        <f>VLOOKUP(A14,КСУ!A$1:F$20,6,FALSE)</f>
        <v>6</v>
      </c>
      <c r="G14" s="39">
        <f>VLOOKUP(A14,полоса!A$1:N$23,11,FALSE)</f>
        <v>1</v>
      </c>
      <c r="H14" s="39">
        <f>VLOOKUP(A14,ОРИЕНТИРОВАНИЕ!A$1:F$24,6,FALSE)</f>
        <v>6</v>
      </c>
      <c r="I14" s="19">
        <f t="shared" ref="I14:I19" si="2">SUM(C14:H14)</f>
        <v>25.5</v>
      </c>
      <c r="J14" s="64">
        <f t="shared" ref="J14:J19" si="3">RANK(I14,$I$14:$I$19,1)</f>
        <v>6</v>
      </c>
    </row>
    <row r="15" spans="1:10" x14ac:dyDescent="0.25">
      <c r="A15" s="37">
        <v>352</v>
      </c>
      <c r="B15" s="39" t="str">
        <f>VLOOKUP(A15,МАНДАТ_СТ!A$4:G$98,2,FALSE)</f>
        <v>МБОУ СОШ№5</v>
      </c>
      <c r="C15" s="39">
        <f>VLOOKUP(A15,конкурсная!A$1:N$25,14,FALSE)</f>
        <v>3</v>
      </c>
      <c r="D15" s="39">
        <f>VLOOKUP(A15,'МАРШРУТ '!A$1:AA$24,24,FALSE)</f>
        <v>6</v>
      </c>
      <c r="E15" s="39">
        <f>VLOOKUP(A15,ТЕХНОГ!A$11:G$28,7,FALSE)</f>
        <v>1</v>
      </c>
      <c r="F15" s="39">
        <f>VLOOKUP(A15,КСУ!A$1:F$20,6,FALSE)</f>
        <v>3</v>
      </c>
      <c r="G15" s="39">
        <f>VLOOKUP(A15,полоса!A$1:N$23,11,FALSE)</f>
        <v>1</v>
      </c>
      <c r="H15" s="39">
        <f>VLOOKUP(A15,ОРИЕНТИРОВАНИЕ!A$1:F$24,6,FALSE)</f>
        <v>5</v>
      </c>
      <c r="I15" s="19">
        <f t="shared" si="2"/>
        <v>19</v>
      </c>
      <c r="J15" s="64">
        <f t="shared" si="3"/>
        <v>4</v>
      </c>
    </row>
    <row r="16" spans="1:10" x14ac:dyDescent="0.25">
      <c r="A16" s="37">
        <v>353</v>
      </c>
      <c r="B16" s="39" t="str">
        <f>VLOOKUP(A16,МАНДАТ_СТ!A$4:G$98,2,FALSE)</f>
        <v>МБОУ ЛИЦЕЙ№45</v>
      </c>
      <c r="C16" s="39">
        <f>VLOOKUP(A16,конкурсная!A$1:N$25,14,FALSE)</f>
        <v>2.5</v>
      </c>
      <c r="D16" s="39">
        <f>VLOOKUP(A16,'МАРШРУТ '!A$1:AA$24,24,FALSE)</f>
        <v>2</v>
      </c>
      <c r="E16" s="39">
        <f>VLOOKUP(A16,ТЕХНОГ!A$11:G$28,7,FALSE)</f>
        <v>4</v>
      </c>
      <c r="F16" s="39">
        <f>VLOOKUP(A16,КСУ!A$1:F$20,6,FALSE)</f>
        <v>5</v>
      </c>
      <c r="G16" s="39">
        <f>VLOOKUP(A16,полоса!A$1:N$23,11,FALSE)</f>
        <v>1</v>
      </c>
      <c r="H16" s="39">
        <f>VLOOKUP(A16,ОРИЕНТИРОВАНИЕ!A$1:F$24,6,FALSE)</f>
        <v>4</v>
      </c>
      <c r="I16" s="19">
        <f t="shared" si="2"/>
        <v>18.5</v>
      </c>
      <c r="J16" s="64">
        <f t="shared" si="3"/>
        <v>3</v>
      </c>
    </row>
    <row r="17" spans="1:10" x14ac:dyDescent="0.25">
      <c r="A17" s="82">
        <v>354</v>
      </c>
      <c r="B17" s="39" t="str">
        <f>VLOOKUP(A17,МАНДАТ_СТ!A$4:G$98,2,FALSE)</f>
        <v>МБОУ СОШ№6</v>
      </c>
      <c r="C17" s="39">
        <f>VLOOKUP(A17,конкурсная!A$1:N$25,14,FALSE)</f>
        <v>1</v>
      </c>
      <c r="D17" s="39">
        <f>VLOOKUP(A17,'МАРШРУТ '!A$1:AA$24,24,FALSE)</f>
        <v>12</v>
      </c>
      <c r="E17" s="39">
        <f>VLOOKUP(A17,ТЕХНОГ!A$11:G$28,7,FALSE)</f>
        <v>3</v>
      </c>
      <c r="F17" s="39">
        <f>VLOOKUP(A17,КСУ!A$1:F$20,6,FALSE)</f>
        <v>2</v>
      </c>
      <c r="G17" s="39">
        <f>VLOOKUP(A17,полоса!A$1:N$23,11,FALSE)</f>
        <v>1</v>
      </c>
      <c r="H17" s="39">
        <f>VLOOKUP(A17,ОРИЕНТИРОВАНИЕ!A$1:F$24,6,FALSE)</f>
        <v>3</v>
      </c>
      <c r="I17" s="19">
        <f t="shared" si="2"/>
        <v>22</v>
      </c>
      <c r="J17" s="64">
        <f t="shared" si="3"/>
        <v>5</v>
      </c>
    </row>
    <row r="18" spans="1:10" s="23" customFormat="1" x14ac:dyDescent="0.25">
      <c r="A18" s="82">
        <v>355</v>
      </c>
      <c r="B18" s="39" t="str">
        <f>VLOOKUP(A18,МАНДАТ_СТ!A$4:G$98,2,FALSE)</f>
        <v>КАДЕТЫ</v>
      </c>
      <c r="C18" s="39">
        <f>VLOOKUP(A18,конкурсная!A$1:N$25,14,FALSE)</f>
        <v>1.5</v>
      </c>
      <c r="D18" s="39">
        <f>VLOOKUP(A18,'МАРШРУТ '!A$1:AA$24,24,FALSE)</f>
        <v>4</v>
      </c>
      <c r="E18" s="39">
        <f>VLOOKUP(A18,ТЕХНОГ!A$11:G$28,7,FALSE)</f>
        <v>4</v>
      </c>
      <c r="F18" s="39">
        <f>VLOOKUP(A18,КСУ!A$1:F$20,6,FALSE)</f>
        <v>4</v>
      </c>
      <c r="G18" s="39">
        <f>VLOOKUP(A18,полоса!A$1:N$23,11,FALSE)</f>
        <v>1</v>
      </c>
      <c r="H18" s="39">
        <f>VLOOKUP(A18,ОРИЕНТИРОВАНИЕ!A$1:F$24,6,FALSE)</f>
        <v>1</v>
      </c>
      <c r="I18" s="19">
        <f t="shared" si="2"/>
        <v>15.5</v>
      </c>
      <c r="J18" s="64">
        <f t="shared" si="3"/>
        <v>1</v>
      </c>
    </row>
    <row r="19" spans="1:10" s="23" customFormat="1" ht="15.75" thickBot="1" x14ac:dyDescent="0.3">
      <c r="A19" s="83">
        <v>356</v>
      </c>
      <c r="B19" s="40" t="str">
        <f>VLOOKUP(A19,МАНДАТ_СТ!A$4:G$98,2,FALSE)</f>
        <v>АВИАЦИЯ</v>
      </c>
      <c r="C19" s="40">
        <f>VLOOKUP(A19,конкурсная!A$1:N$25,14,FALSE)</f>
        <v>2</v>
      </c>
      <c r="D19" s="40">
        <f>VLOOKUP(A19,'МАРШРУТ '!A$1:AA$24,24,FALSE)</f>
        <v>6</v>
      </c>
      <c r="E19" s="40">
        <f>VLOOKUP(A19,ТЕХНОГ!A$11:G$28,7,FALSE)</f>
        <v>6</v>
      </c>
      <c r="F19" s="40">
        <f>VLOOKUP(A19,КСУ!A$1:F$20,6,FALSE)</f>
        <v>1</v>
      </c>
      <c r="G19" s="40">
        <f>VLOOKUP(A19,полоса!A$1:N$23,11,FALSE)</f>
        <v>1</v>
      </c>
      <c r="H19" s="40">
        <f>VLOOKUP(A19,ОРИЕНТИРОВАНИЕ!A$1:F$24,6,FALSE)</f>
        <v>2</v>
      </c>
      <c r="I19" s="21">
        <f t="shared" si="2"/>
        <v>18</v>
      </c>
      <c r="J19" s="65">
        <f t="shared" si="3"/>
        <v>2</v>
      </c>
    </row>
    <row r="22" spans="1:10" x14ac:dyDescent="0.25">
      <c r="B22" s="34"/>
      <c r="C22" s="28"/>
      <c r="D22" s="28"/>
      <c r="E22" s="28"/>
      <c r="F22" s="28"/>
    </row>
    <row r="23" spans="1:10" x14ac:dyDescent="0.25">
      <c r="B23" s="33"/>
      <c r="C23" s="28"/>
      <c r="D23" s="28"/>
      <c r="E23" s="28"/>
      <c r="F23" s="28"/>
    </row>
  </sheetData>
  <sortState ref="A11:J17">
    <sortCondition ref="J12"/>
  </sortState>
  <mergeCells count="3">
    <mergeCell ref="A1:J1"/>
    <mergeCell ref="A13:B1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H101"/>
  <sheetViews>
    <sheetView workbookViewId="0">
      <selection activeCell="A101" sqref="A101:G101"/>
    </sheetView>
  </sheetViews>
  <sheetFormatPr defaultRowHeight="15" x14ac:dyDescent="0.25"/>
  <cols>
    <col min="1" max="1" width="17.28515625" customWidth="1"/>
    <col min="2" max="3" width="14.140625" customWidth="1"/>
    <col min="4" max="4" width="19.7109375" customWidth="1"/>
  </cols>
  <sheetData>
    <row r="1" spans="1:8" x14ac:dyDescent="0.25">
      <c r="A1" s="102" t="s">
        <v>114</v>
      </c>
      <c r="B1" s="102"/>
      <c r="C1" s="102"/>
      <c r="D1" s="102"/>
      <c r="E1" s="102"/>
      <c r="F1" s="102"/>
      <c r="G1" s="102"/>
    </row>
    <row r="3" spans="1:8" ht="15.75" thickBo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</row>
    <row r="4" spans="1:8" x14ac:dyDescent="0.25">
      <c r="A4" s="96">
        <v>241</v>
      </c>
      <c r="B4" s="99" t="s">
        <v>23</v>
      </c>
      <c r="C4" s="99" t="s">
        <v>194</v>
      </c>
      <c r="D4" s="11" t="s">
        <v>8</v>
      </c>
      <c r="E4" s="12">
        <v>2001</v>
      </c>
      <c r="F4" s="12">
        <v>1</v>
      </c>
      <c r="G4" s="12"/>
      <c r="H4" s="93" t="s">
        <v>107</v>
      </c>
    </row>
    <row r="5" spans="1:8" x14ac:dyDescent="0.25">
      <c r="A5" s="97"/>
      <c r="B5" s="100"/>
      <c r="C5" s="100"/>
      <c r="D5" s="6" t="s">
        <v>9</v>
      </c>
      <c r="E5" s="4">
        <v>2001</v>
      </c>
      <c r="F5" s="4">
        <v>1</v>
      </c>
      <c r="G5" s="4"/>
      <c r="H5" s="94"/>
    </row>
    <row r="6" spans="1:8" x14ac:dyDescent="0.25">
      <c r="A6" s="97"/>
      <c r="B6" s="100"/>
      <c r="C6" s="100"/>
      <c r="D6" s="6" t="s">
        <v>10</v>
      </c>
      <c r="E6" s="4">
        <v>2001</v>
      </c>
      <c r="F6" s="4">
        <v>1</v>
      </c>
      <c r="G6" s="4"/>
      <c r="H6" s="94"/>
    </row>
    <row r="7" spans="1:8" x14ac:dyDescent="0.25">
      <c r="A7" s="97"/>
      <c r="B7" s="100"/>
      <c r="C7" s="100"/>
      <c r="D7" s="6" t="s">
        <v>11</v>
      </c>
      <c r="E7" s="4">
        <v>1999</v>
      </c>
      <c r="F7" s="4">
        <v>1</v>
      </c>
      <c r="G7" s="4"/>
      <c r="H7" s="94"/>
    </row>
    <row r="8" spans="1:8" x14ac:dyDescent="0.25">
      <c r="A8" s="97"/>
      <c r="B8" s="100"/>
      <c r="C8" s="100"/>
      <c r="D8" s="6" t="s">
        <v>12</v>
      </c>
      <c r="E8" s="4">
        <v>2001</v>
      </c>
      <c r="F8" s="4">
        <v>1</v>
      </c>
      <c r="G8" s="4"/>
      <c r="H8" s="94"/>
    </row>
    <row r="9" spans="1:8" x14ac:dyDescent="0.25">
      <c r="A9" s="97"/>
      <c r="B9" s="100"/>
      <c r="C9" s="100"/>
      <c r="D9" s="6" t="s">
        <v>13</v>
      </c>
      <c r="E9" s="4">
        <v>2001</v>
      </c>
      <c r="F9" s="4"/>
      <c r="G9" s="4">
        <v>1</v>
      </c>
      <c r="H9" s="94"/>
    </row>
    <row r="10" spans="1:8" x14ac:dyDescent="0.25">
      <c r="A10" s="97"/>
      <c r="B10" s="100"/>
      <c r="C10" s="100"/>
      <c r="D10" s="6" t="s">
        <v>14</v>
      </c>
      <c r="E10" s="4">
        <v>2000</v>
      </c>
      <c r="F10" s="4"/>
      <c r="G10" s="4">
        <v>1</v>
      </c>
      <c r="H10" s="94"/>
    </row>
    <row r="11" spans="1:8" x14ac:dyDescent="0.25">
      <c r="A11" s="97"/>
      <c r="B11" s="100"/>
      <c r="C11" s="100"/>
      <c r="D11" s="6" t="s">
        <v>15</v>
      </c>
      <c r="E11" s="4">
        <v>2000</v>
      </c>
      <c r="F11" s="4"/>
      <c r="G11" s="4">
        <v>1</v>
      </c>
      <c r="H11" s="94"/>
    </row>
    <row r="12" spans="1:8" x14ac:dyDescent="0.25">
      <c r="A12" s="97"/>
      <c r="B12" s="100"/>
      <c r="C12" s="100"/>
      <c r="D12" s="6" t="s">
        <v>16</v>
      </c>
      <c r="E12" s="4">
        <v>1998</v>
      </c>
      <c r="F12" s="4">
        <v>1</v>
      </c>
      <c r="G12" s="4"/>
      <c r="H12" s="94"/>
    </row>
    <row r="13" spans="1:8" x14ac:dyDescent="0.25">
      <c r="A13" s="97"/>
      <c r="B13" s="100"/>
      <c r="C13" s="100"/>
      <c r="D13" s="6" t="s">
        <v>17</v>
      </c>
      <c r="E13" s="4">
        <v>1999</v>
      </c>
      <c r="F13" s="4">
        <v>1</v>
      </c>
      <c r="G13" s="4"/>
      <c r="H13" s="94"/>
    </row>
    <row r="14" spans="1:8" x14ac:dyDescent="0.25">
      <c r="A14" s="97"/>
      <c r="B14" s="100"/>
      <c r="C14" s="100"/>
      <c r="D14" s="6" t="s">
        <v>18</v>
      </c>
      <c r="E14" s="4">
        <v>2000</v>
      </c>
      <c r="F14" s="4"/>
      <c r="G14" s="4">
        <v>1</v>
      </c>
      <c r="H14" s="94"/>
    </row>
    <row r="15" spans="1:8" x14ac:dyDescent="0.25">
      <c r="A15" s="97"/>
      <c r="B15" s="100"/>
      <c r="C15" s="100"/>
      <c r="D15" s="6" t="s">
        <v>19</v>
      </c>
      <c r="E15" s="4">
        <v>2001</v>
      </c>
      <c r="F15" s="4">
        <v>1</v>
      </c>
      <c r="G15" s="4"/>
      <c r="H15" s="94"/>
    </row>
    <row r="16" spans="1:8" x14ac:dyDescent="0.25">
      <c r="A16" s="97"/>
      <c r="B16" s="100"/>
      <c r="C16" s="100"/>
      <c r="D16" s="6" t="s">
        <v>20</v>
      </c>
      <c r="E16" s="4">
        <v>2001</v>
      </c>
      <c r="F16" s="4"/>
      <c r="G16" s="4">
        <v>1</v>
      </c>
      <c r="H16" s="94"/>
    </row>
    <row r="17" spans="1:8" x14ac:dyDescent="0.25">
      <c r="A17" s="97"/>
      <c r="B17" s="100"/>
      <c r="C17" s="100"/>
      <c r="D17" s="6" t="s">
        <v>21</v>
      </c>
      <c r="E17" s="4">
        <v>2000</v>
      </c>
      <c r="F17" s="4">
        <v>1</v>
      </c>
      <c r="G17" s="4"/>
      <c r="H17" s="94"/>
    </row>
    <row r="18" spans="1:8" ht="15.75" thickBot="1" x14ac:dyDescent="0.3">
      <c r="A18" s="98"/>
      <c r="B18" s="101"/>
      <c r="C18" s="101"/>
      <c r="D18" s="13" t="s">
        <v>22</v>
      </c>
      <c r="E18" s="14">
        <v>2000</v>
      </c>
      <c r="F18" s="14"/>
      <c r="G18" s="14">
        <v>1</v>
      </c>
      <c r="H18" s="95"/>
    </row>
    <row r="19" spans="1:8" ht="25.5" x14ac:dyDescent="0.25">
      <c r="A19" s="87">
        <v>242</v>
      </c>
      <c r="B19" s="90" t="s">
        <v>24</v>
      </c>
      <c r="C19" s="90" t="s">
        <v>194</v>
      </c>
      <c r="D19" s="11" t="s">
        <v>25</v>
      </c>
      <c r="E19" s="12">
        <v>2001</v>
      </c>
      <c r="F19" s="12"/>
      <c r="G19" s="12">
        <v>1</v>
      </c>
      <c r="H19" s="93" t="s">
        <v>108</v>
      </c>
    </row>
    <row r="20" spans="1:8" x14ac:dyDescent="0.25">
      <c r="A20" s="88"/>
      <c r="B20" s="91"/>
      <c r="C20" s="91"/>
      <c r="D20" s="6" t="s">
        <v>26</v>
      </c>
      <c r="E20" s="4">
        <v>2001</v>
      </c>
      <c r="F20" s="4">
        <v>1</v>
      </c>
      <c r="G20" s="4"/>
      <c r="H20" s="94"/>
    </row>
    <row r="21" spans="1:8" x14ac:dyDescent="0.25">
      <c r="A21" s="88"/>
      <c r="B21" s="91"/>
      <c r="C21" s="91"/>
      <c r="D21" s="6" t="s">
        <v>27</v>
      </c>
      <c r="E21" s="4">
        <v>2001</v>
      </c>
      <c r="F21" s="4"/>
      <c r="G21" s="4">
        <v>1</v>
      </c>
      <c r="H21" s="94"/>
    </row>
    <row r="22" spans="1:8" x14ac:dyDescent="0.25">
      <c r="A22" s="88"/>
      <c r="B22" s="91"/>
      <c r="C22" s="91"/>
      <c r="D22" s="6" t="s">
        <v>28</v>
      </c>
      <c r="E22" s="4">
        <v>1999</v>
      </c>
      <c r="F22" s="4"/>
      <c r="G22" s="4">
        <v>1</v>
      </c>
      <c r="H22" s="94"/>
    </row>
    <row r="23" spans="1:8" x14ac:dyDescent="0.25">
      <c r="A23" s="88"/>
      <c r="B23" s="91"/>
      <c r="C23" s="91"/>
      <c r="D23" s="6" t="s">
        <v>29</v>
      </c>
      <c r="E23" s="4">
        <v>2001</v>
      </c>
      <c r="F23" s="4">
        <v>1</v>
      </c>
      <c r="G23" s="4"/>
      <c r="H23" s="94"/>
    </row>
    <row r="24" spans="1:8" x14ac:dyDescent="0.25">
      <c r="A24" s="88"/>
      <c r="B24" s="91"/>
      <c r="C24" s="91"/>
      <c r="D24" s="6" t="s">
        <v>30</v>
      </c>
      <c r="E24" s="4">
        <v>2001</v>
      </c>
      <c r="F24" s="4">
        <v>1</v>
      </c>
      <c r="G24" s="4"/>
      <c r="H24" s="94"/>
    </row>
    <row r="25" spans="1:8" x14ac:dyDescent="0.25">
      <c r="A25" s="88"/>
      <c r="B25" s="91"/>
      <c r="C25" s="91"/>
      <c r="D25" s="6" t="s">
        <v>31</v>
      </c>
      <c r="E25" s="4">
        <v>2000</v>
      </c>
      <c r="F25" s="4"/>
      <c r="G25" s="4">
        <v>1</v>
      </c>
      <c r="H25" s="94"/>
    </row>
    <row r="26" spans="1:8" x14ac:dyDescent="0.25">
      <c r="A26" s="88"/>
      <c r="B26" s="91"/>
      <c r="C26" s="91"/>
      <c r="D26" s="6" t="s">
        <v>32</v>
      </c>
      <c r="E26" s="4">
        <v>2000</v>
      </c>
      <c r="F26" s="4">
        <v>1</v>
      </c>
      <c r="G26" s="4"/>
      <c r="H26" s="94"/>
    </row>
    <row r="27" spans="1:8" x14ac:dyDescent="0.25">
      <c r="A27" s="88"/>
      <c r="B27" s="91"/>
      <c r="C27" s="91"/>
      <c r="D27" s="6" t="s">
        <v>33</v>
      </c>
      <c r="E27" s="4">
        <v>1998</v>
      </c>
      <c r="F27" s="4"/>
      <c r="G27" s="4">
        <v>1</v>
      </c>
      <c r="H27" s="94"/>
    </row>
    <row r="28" spans="1:8" x14ac:dyDescent="0.25">
      <c r="A28" s="88"/>
      <c r="B28" s="91"/>
      <c r="C28" s="91"/>
      <c r="D28" s="6" t="s">
        <v>34</v>
      </c>
      <c r="E28" s="4">
        <v>1999</v>
      </c>
      <c r="F28" s="4"/>
      <c r="G28" s="4">
        <v>1</v>
      </c>
      <c r="H28" s="94"/>
    </row>
    <row r="29" spans="1:8" x14ac:dyDescent="0.25">
      <c r="A29" s="88"/>
      <c r="B29" s="91"/>
      <c r="C29" s="91"/>
      <c r="D29" s="6" t="s">
        <v>35</v>
      </c>
      <c r="E29" s="4">
        <v>2000</v>
      </c>
      <c r="F29" s="4">
        <v>1</v>
      </c>
      <c r="G29" s="4"/>
      <c r="H29" s="94"/>
    </row>
    <row r="30" spans="1:8" x14ac:dyDescent="0.25">
      <c r="A30" s="88"/>
      <c r="B30" s="91"/>
      <c r="C30" s="91"/>
      <c r="D30" s="6" t="s">
        <v>36</v>
      </c>
      <c r="E30" s="4">
        <v>2001</v>
      </c>
      <c r="F30" s="4"/>
      <c r="G30" s="4">
        <v>1</v>
      </c>
      <c r="H30" s="94"/>
    </row>
    <row r="31" spans="1:8" x14ac:dyDescent="0.25">
      <c r="A31" s="88"/>
      <c r="B31" s="91"/>
      <c r="C31" s="91"/>
      <c r="D31" s="6" t="s">
        <v>37</v>
      </c>
      <c r="E31" s="4">
        <v>2001</v>
      </c>
      <c r="F31" s="4"/>
      <c r="G31" s="4">
        <v>1</v>
      </c>
      <c r="H31" s="94"/>
    </row>
    <row r="32" spans="1:8" x14ac:dyDescent="0.25">
      <c r="A32" s="88"/>
      <c r="B32" s="91"/>
      <c r="C32" s="91"/>
      <c r="D32" s="6" t="s">
        <v>38</v>
      </c>
      <c r="E32" s="4">
        <v>2000</v>
      </c>
      <c r="F32" s="4"/>
      <c r="G32" s="4">
        <v>1</v>
      </c>
      <c r="H32" s="94"/>
    </row>
    <row r="33" spans="1:8" ht="15.75" thickBot="1" x14ac:dyDescent="0.3">
      <c r="A33" s="89"/>
      <c r="B33" s="92"/>
      <c r="C33" s="92"/>
      <c r="D33" s="13" t="s">
        <v>39</v>
      </c>
      <c r="E33" s="14">
        <v>2000</v>
      </c>
      <c r="F33" s="14"/>
      <c r="G33" s="14">
        <v>1</v>
      </c>
      <c r="H33" s="95"/>
    </row>
    <row r="34" spans="1:8" s="23" customFormat="1" ht="25.5" x14ac:dyDescent="0.25">
      <c r="A34" s="87">
        <v>243</v>
      </c>
      <c r="B34" s="90" t="s">
        <v>137</v>
      </c>
      <c r="C34" s="90" t="s">
        <v>194</v>
      </c>
      <c r="D34" s="11" t="s">
        <v>25</v>
      </c>
      <c r="E34" s="12">
        <v>2001</v>
      </c>
      <c r="F34" s="12"/>
      <c r="G34" s="12">
        <v>1</v>
      </c>
      <c r="H34" s="93" t="s">
        <v>108</v>
      </c>
    </row>
    <row r="35" spans="1:8" s="23" customFormat="1" x14ac:dyDescent="0.25">
      <c r="A35" s="88"/>
      <c r="B35" s="91"/>
      <c r="C35" s="91"/>
      <c r="D35" s="6" t="s">
        <v>26</v>
      </c>
      <c r="E35" s="5">
        <v>2001</v>
      </c>
      <c r="F35" s="5">
        <v>1</v>
      </c>
      <c r="G35" s="5"/>
      <c r="H35" s="94"/>
    </row>
    <row r="36" spans="1:8" s="23" customFormat="1" x14ac:dyDescent="0.25">
      <c r="A36" s="88"/>
      <c r="B36" s="91"/>
      <c r="C36" s="91"/>
      <c r="D36" s="6" t="s">
        <v>27</v>
      </c>
      <c r="E36" s="5">
        <v>2001</v>
      </c>
      <c r="F36" s="5"/>
      <c r="G36" s="5">
        <v>1</v>
      </c>
      <c r="H36" s="94"/>
    </row>
    <row r="37" spans="1:8" s="23" customFormat="1" x14ac:dyDescent="0.25">
      <c r="A37" s="88"/>
      <c r="B37" s="91"/>
      <c r="C37" s="91"/>
      <c r="D37" s="6" t="s">
        <v>28</v>
      </c>
      <c r="E37" s="5">
        <v>1999</v>
      </c>
      <c r="F37" s="5"/>
      <c r="G37" s="5">
        <v>1</v>
      </c>
      <c r="H37" s="94"/>
    </row>
    <row r="38" spans="1:8" s="23" customFormat="1" x14ac:dyDescent="0.25">
      <c r="A38" s="88"/>
      <c r="B38" s="91"/>
      <c r="C38" s="91"/>
      <c r="D38" s="6" t="s">
        <v>29</v>
      </c>
      <c r="E38" s="5">
        <v>2001</v>
      </c>
      <c r="F38" s="5">
        <v>1</v>
      </c>
      <c r="G38" s="5"/>
      <c r="H38" s="94"/>
    </row>
    <row r="39" spans="1:8" s="23" customFormat="1" x14ac:dyDescent="0.25">
      <c r="A39" s="88"/>
      <c r="B39" s="91"/>
      <c r="C39" s="91"/>
      <c r="D39" s="6" t="s">
        <v>30</v>
      </c>
      <c r="E39" s="5">
        <v>2001</v>
      </c>
      <c r="F39" s="5">
        <v>1</v>
      </c>
      <c r="G39" s="5"/>
      <c r="H39" s="94"/>
    </row>
    <row r="40" spans="1:8" s="23" customFormat="1" x14ac:dyDescent="0.25">
      <c r="A40" s="88"/>
      <c r="B40" s="91"/>
      <c r="C40" s="91"/>
      <c r="D40" s="6" t="s">
        <v>31</v>
      </c>
      <c r="E40" s="5">
        <v>2000</v>
      </c>
      <c r="F40" s="5"/>
      <c r="G40" s="5">
        <v>1</v>
      </c>
      <c r="H40" s="94"/>
    </row>
    <row r="41" spans="1:8" s="23" customFormat="1" x14ac:dyDescent="0.25">
      <c r="A41" s="88"/>
      <c r="B41" s="91"/>
      <c r="C41" s="91"/>
      <c r="D41" s="6" t="s">
        <v>32</v>
      </c>
      <c r="E41" s="5">
        <v>2000</v>
      </c>
      <c r="F41" s="5">
        <v>1</v>
      </c>
      <c r="G41" s="5"/>
      <c r="H41" s="94"/>
    </row>
    <row r="42" spans="1:8" s="23" customFormat="1" x14ac:dyDescent="0.25">
      <c r="A42" s="88"/>
      <c r="B42" s="91"/>
      <c r="C42" s="91"/>
      <c r="D42" s="6" t="s">
        <v>33</v>
      </c>
      <c r="E42" s="5">
        <v>1998</v>
      </c>
      <c r="F42" s="5"/>
      <c r="G42" s="5">
        <v>1</v>
      </c>
      <c r="H42" s="94"/>
    </row>
    <row r="43" spans="1:8" s="23" customFormat="1" x14ac:dyDescent="0.25">
      <c r="A43" s="88"/>
      <c r="B43" s="91"/>
      <c r="C43" s="91"/>
      <c r="D43" s="6" t="s">
        <v>34</v>
      </c>
      <c r="E43" s="5">
        <v>1999</v>
      </c>
      <c r="F43" s="5"/>
      <c r="G43" s="5">
        <v>1</v>
      </c>
      <c r="H43" s="94"/>
    </row>
    <row r="44" spans="1:8" s="23" customFormat="1" x14ac:dyDescent="0.25">
      <c r="A44" s="88"/>
      <c r="B44" s="91"/>
      <c r="C44" s="91"/>
      <c r="D44" s="6" t="s">
        <v>35</v>
      </c>
      <c r="E44" s="5">
        <v>2000</v>
      </c>
      <c r="F44" s="5">
        <v>1</v>
      </c>
      <c r="G44" s="5"/>
      <c r="H44" s="94"/>
    </row>
    <row r="45" spans="1:8" s="23" customFormat="1" x14ac:dyDescent="0.25">
      <c r="A45" s="88"/>
      <c r="B45" s="91"/>
      <c r="C45" s="91"/>
      <c r="D45" s="6" t="s">
        <v>36</v>
      </c>
      <c r="E45" s="5">
        <v>2001</v>
      </c>
      <c r="F45" s="5"/>
      <c r="G45" s="5">
        <v>1</v>
      </c>
      <c r="H45" s="94"/>
    </row>
    <row r="46" spans="1:8" s="23" customFormat="1" x14ac:dyDescent="0.25">
      <c r="A46" s="88"/>
      <c r="B46" s="91"/>
      <c r="C46" s="91"/>
      <c r="D46" s="6" t="s">
        <v>37</v>
      </c>
      <c r="E46" s="5">
        <v>2001</v>
      </c>
      <c r="F46" s="5"/>
      <c r="G46" s="5">
        <v>1</v>
      </c>
      <c r="H46" s="94"/>
    </row>
    <row r="47" spans="1:8" s="23" customFormat="1" x14ac:dyDescent="0.25">
      <c r="A47" s="88"/>
      <c r="B47" s="91"/>
      <c r="C47" s="91"/>
      <c r="D47" s="6" t="s">
        <v>38</v>
      </c>
      <c r="E47" s="5">
        <v>2000</v>
      </c>
      <c r="F47" s="5"/>
      <c r="G47" s="5">
        <v>1</v>
      </c>
      <c r="H47" s="94"/>
    </row>
    <row r="48" spans="1:8" s="23" customFormat="1" ht="15.75" thickBot="1" x14ac:dyDescent="0.3">
      <c r="A48" s="89"/>
      <c r="B48" s="92"/>
      <c r="C48" s="92"/>
      <c r="D48" s="13" t="s">
        <v>39</v>
      </c>
      <c r="E48" s="14">
        <v>2000</v>
      </c>
      <c r="F48" s="14"/>
      <c r="G48" s="14">
        <v>1</v>
      </c>
      <c r="H48" s="95"/>
    </row>
    <row r="49" spans="1:8" x14ac:dyDescent="0.25">
      <c r="A49" s="87">
        <v>244</v>
      </c>
      <c r="B49" s="90" t="s">
        <v>40</v>
      </c>
      <c r="C49" s="90" t="s">
        <v>194</v>
      </c>
      <c r="D49" s="11" t="s">
        <v>41</v>
      </c>
      <c r="E49" s="12">
        <v>2001</v>
      </c>
      <c r="F49" s="12"/>
      <c r="G49" s="15">
        <v>1</v>
      </c>
      <c r="H49" s="93" t="s">
        <v>109</v>
      </c>
    </row>
    <row r="50" spans="1:8" x14ac:dyDescent="0.25">
      <c r="A50" s="88"/>
      <c r="B50" s="91"/>
      <c r="C50" s="91"/>
      <c r="D50" s="6" t="s">
        <v>42</v>
      </c>
      <c r="E50" s="4">
        <v>2001</v>
      </c>
      <c r="F50" s="4"/>
      <c r="G50" s="8">
        <v>1</v>
      </c>
      <c r="H50" s="94"/>
    </row>
    <row r="51" spans="1:8" x14ac:dyDescent="0.25">
      <c r="A51" s="88"/>
      <c r="B51" s="91"/>
      <c r="C51" s="91"/>
      <c r="D51" s="6" t="s">
        <v>43</v>
      </c>
      <c r="E51" s="4">
        <v>2001</v>
      </c>
      <c r="F51" s="4"/>
      <c r="G51" s="8">
        <v>1</v>
      </c>
      <c r="H51" s="94"/>
    </row>
    <row r="52" spans="1:8" x14ac:dyDescent="0.25">
      <c r="A52" s="88"/>
      <c r="B52" s="91"/>
      <c r="C52" s="91"/>
      <c r="D52" s="6" t="s">
        <v>44</v>
      </c>
      <c r="E52" s="4">
        <v>1999</v>
      </c>
      <c r="F52" s="4">
        <v>1</v>
      </c>
      <c r="G52" s="4"/>
      <c r="H52" s="94"/>
    </row>
    <row r="53" spans="1:8" x14ac:dyDescent="0.25">
      <c r="A53" s="88"/>
      <c r="B53" s="91"/>
      <c r="C53" s="91"/>
      <c r="D53" s="6" t="s">
        <v>45</v>
      </c>
      <c r="E53" s="4">
        <v>2001</v>
      </c>
      <c r="F53" s="4"/>
      <c r="G53" s="8">
        <v>1</v>
      </c>
      <c r="H53" s="94"/>
    </row>
    <row r="54" spans="1:8" x14ac:dyDescent="0.25">
      <c r="A54" s="88"/>
      <c r="B54" s="91"/>
      <c r="C54" s="91"/>
      <c r="D54" s="6" t="s">
        <v>46</v>
      </c>
      <c r="E54" s="4">
        <v>2001</v>
      </c>
      <c r="F54" s="4"/>
      <c r="G54" s="8">
        <v>1</v>
      </c>
      <c r="H54" s="94"/>
    </row>
    <row r="55" spans="1:8" x14ac:dyDescent="0.25">
      <c r="A55" s="88"/>
      <c r="B55" s="91"/>
      <c r="C55" s="91"/>
      <c r="D55" s="6" t="s">
        <v>47</v>
      </c>
      <c r="E55" s="4">
        <v>2000</v>
      </c>
      <c r="F55" s="4"/>
      <c r="G55" s="8">
        <v>1</v>
      </c>
      <c r="H55" s="94"/>
    </row>
    <row r="56" spans="1:8" x14ac:dyDescent="0.25">
      <c r="A56" s="88"/>
      <c r="B56" s="91"/>
      <c r="C56" s="91"/>
      <c r="D56" s="6" t="s">
        <v>48</v>
      </c>
      <c r="E56" s="4">
        <v>2000</v>
      </c>
      <c r="F56" s="4"/>
      <c r="G56" s="8">
        <v>1</v>
      </c>
      <c r="H56" s="94"/>
    </row>
    <row r="57" spans="1:8" x14ac:dyDescent="0.25">
      <c r="A57" s="88"/>
      <c r="B57" s="91"/>
      <c r="C57" s="91"/>
      <c r="D57" s="6" t="s">
        <v>49</v>
      </c>
      <c r="E57" s="4">
        <v>1998</v>
      </c>
      <c r="F57" s="4"/>
      <c r="G57" s="8">
        <v>1</v>
      </c>
      <c r="H57" s="94"/>
    </row>
    <row r="58" spans="1:8" x14ac:dyDescent="0.25">
      <c r="A58" s="88"/>
      <c r="B58" s="91"/>
      <c r="C58" s="91"/>
      <c r="D58" s="6" t="s">
        <v>50</v>
      </c>
      <c r="E58" s="4">
        <v>1999</v>
      </c>
      <c r="F58" s="4"/>
      <c r="G58" s="8">
        <v>1</v>
      </c>
      <c r="H58" s="94"/>
    </row>
    <row r="59" spans="1:8" x14ac:dyDescent="0.25">
      <c r="A59" s="88"/>
      <c r="B59" s="91"/>
      <c r="C59" s="91"/>
      <c r="D59" s="6" t="s">
        <v>51</v>
      </c>
      <c r="E59" s="4">
        <v>2000</v>
      </c>
      <c r="F59" s="4">
        <v>1</v>
      </c>
      <c r="G59" s="4"/>
      <c r="H59" s="94"/>
    </row>
    <row r="60" spans="1:8" x14ac:dyDescent="0.25">
      <c r="A60" s="88"/>
      <c r="B60" s="91"/>
      <c r="C60" s="91"/>
      <c r="D60" s="6" t="s">
        <v>52</v>
      </c>
      <c r="E60" s="4">
        <v>2001</v>
      </c>
      <c r="F60" s="4">
        <v>1</v>
      </c>
      <c r="G60" s="4"/>
      <c r="H60" s="94"/>
    </row>
    <row r="61" spans="1:8" x14ac:dyDescent="0.25">
      <c r="A61" s="88"/>
      <c r="B61" s="91"/>
      <c r="C61" s="91"/>
      <c r="D61" s="6" t="s">
        <v>53</v>
      </c>
      <c r="E61" s="4">
        <v>2001</v>
      </c>
      <c r="F61" s="4">
        <v>1</v>
      </c>
      <c r="G61" s="4"/>
      <c r="H61" s="94"/>
    </row>
    <row r="62" spans="1:8" x14ac:dyDescent="0.25">
      <c r="A62" s="88"/>
      <c r="B62" s="91"/>
      <c r="C62" s="91"/>
      <c r="D62" s="6" t="s">
        <v>54</v>
      </c>
      <c r="E62" s="4">
        <v>2000</v>
      </c>
      <c r="F62" s="4"/>
      <c r="G62" s="4">
        <v>1</v>
      </c>
      <c r="H62" s="94"/>
    </row>
    <row r="63" spans="1:8" ht="15.75" thickBot="1" x14ac:dyDescent="0.3">
      <c r="A63" s="89"/>
      <c r="B63" s="92"/>
      <c r="C63" s="92"/>
      <c r="D63" s="13" t="s">
        <v>55</v>
      </c>
      <c r="E63" s="9">
        <v>2000</v>
      </c>
      <c r="F63" s="9"/>
      <c r="G63" s="9">
        <v>1</v>
      </c>
      <c r="H63" s="95"/>
    </row>
    <row r="64" spans="1:8" ht="25.5" x14ac:dyDescent="0.25">
      <c r="A64" s="87">
        <v>245</v>
      </c>
      <c r="B64" s="90" t="s">
        <v>140</v>
      </c>
      <c r="C64" s="90" t="s">
        <v>194</v>
      </c>
      <c r="D64" s="11" t="s">
        <v>25</v>
      </c>
      <c r="E64" s="12">
        <v>2001</v>
      </c>
      <c r="F64" s="12"/>
      <c r="G64" s="12">
        <v>1</v>
      </c>
      <c r="H64" s="93" t="s">
        <v>108</v>
      </c>
    </row>
    <row r="65" spans="1:8" x14ac:dyDescent="0.25">
      <c r="A65" s="88"/>
      <c r="B65" s="91"/>
      <c r="C65" s="91"/>
      <c r="D65" s="6" t="s">
        <v>26</v>
      </c>
      <c r="E65" s="5">
        <v>2001</v>
      </c>
      <c r="F65" s="5">
        <v>1</v>
      </c>
      <c r="G65" s="5"/>
      <c r="H65" s="94"/>
    </row>
    <row r="66" spans="1:8" x14ac:dyDescent="0.25">
      <c r="A66" s="88"/>
      <c r="B66" s="91"/>
      <c r="C66" s="91"/>
      <c r="D66" s="6" t="s">
        <v>27</v>
      </c>
      <c r="E66" s="5">
        <v>2001</v>
      </c>
      <c r="F66" s="5"/>
      <c r="G66" s="5">
        <v>1</v>
      </c>
      <c r="H66" s="94"/>
    </row>
    <row r="67" spans="1:8" x14ac:dyDescent="0.25">
      <c r="A67" s="88"/>
      <c r="B67" s="91"/>
      <c r="C67" s="91"/>
      <c r="D67" s="6" t="s">
        <v>28</v>
      </c>
      <c r="E67" s="5">
        <v>1999</v>
      </c>
      <c r="F67" s="5"/>
      <c r="G67" s="5">
        <v>1</v>
      </c>
      <c r="H67" s="94"/>
    </row>
    <row r="68" spans="1:8" x14ac:dyDescent="0.25">
      <c r="A68" s="88"/>
      <c r="B68" s="91"/>
      <c r="C68" s="91"/>
      <c r="D68" s="6" t="s">
        <v>29</v>
      </c>
      <c r="E68" s="5">
        <v>2001</v>
      </c>
      <c r="F68" s="5">
        <v>1</v>
      </c>
      <c r="G68" s="5"/>
      <c r="H68" s="94"/>
    </row>
    <row r="69" spans="1:8" x14ac:dyDescent="0.25">
      <c r="A69" s="88"/>
      <c r="B69" s="91"/>
      <c r="C69" s="91"/>
      <c r="D69" s="6" t="s">
        <v>30</v>
      </c>
      <c r="E69" s="5">
        <v>2001</v>
      </c>
      <c r="F69" s="5">
        <v>1</v>
      </c>
      <c r="G69" s="5"/>
      <c r="H69" s="94"/>
    </row>
    <row r="70" spans="1:8" x14ac:dyDescent="0.25">
      <c r="A70" s="88"/>
      <c r="B70" s="91"/>
      <c r="C70" s="91"/>
      <c r="D70" s="6" t="s">
        <v>31</v>
      </c>
      <c r="E70" s="5">
        <v>2000</v>
      </c>
      <c r="F70" s="5"/>
      <c r="G70" s="5">
        <v>1</v>
      </c>
      <c r="H70" s="94"/>
    </row>
    <row r="71" spans="1:8" x14ac:dyDescent="0.25">
      <c r="A71" s="88"/>
      <c r="B71" s="91"/>
      <c r="C71" s="91"/>
      <c r="D71" s="6" t="s">
        <v>32</v>
      </c>
      <c r="E71" s="5">
        <v>2000</v>
      </c>
      <c r="F71" s="5">
        <v>1</v>
      </c>
      <c r="G71" s="5"/>
      <c r="H71" s="94"/>
    </row>
    <row r="72" spans="1:8" x14ac:dyDescent="0.25">
      <c r="A72" s="88"/>
      <c r="B72" s="91"/>
      <c r="C72" s="91"/>
      <c r="D72" s="6" t="s">
        <v>33</v>
      </c>
      <c r="E72" s="5">
        <v>1998</v>
      </c>
      <c r="F72" s="5"/>
      <c r="G72" s="5">
        <v>1</v>
      </c>
      <c r="H72" s="94"/>
    </row>
    <row r="73" spans="1:8" x14ac:dyDescent="0.25">
      <c r="A73" s="88"/>
      <c r="B73" s="91"/>
      <c r="C73" s="91"/>
      <c r="D73" s="6" t="s">
        <v>34</v>
      </c>
      <c r="E73" s="5">
        <v>1999</v>
      </c>
      <c r="F73" s="5"/>
      <c r="G73" s="5">
        <v>1</v>
      </c>
      <c r="H73" s="94"/>
    </row>
    <row r="74" spans="1:8" x14ac:dyDescent="0.25">
      <c r="A74" s="88"/>
      <c r="B74" s="91"/>
      <c r="C74" s="91"/>
      <c r="D74" s="6" t="s">
        <v>35</v>
      </c>
      <c r="E74" s="5">
        <v>2000</v>
      </c>
      <c r="F74" s="5">
        <v>1</v>
      </c>
      <c r="G74" s="5"/>
      <c r="H74" s="94"/>
    </row>
    <row r="75" spans="1:8" x14ac:dyDescent="0.25">
      <c r="A75" s="88"/>
      <c r="B75" s="91"/>
      <c r="C75" s="91"/>
      <c r="D75" s="6" t="s">
        <v>36</v>
      </c>
      <c r="E75" s="5">
        <v>2001</v>
      </c>
      <c r="F75" s="5"/>
      <c r="G75" s="5">
        <v>1</v>
      </c>
      <c r="H75" s="94"/>
    </row>
    <row r="76" spans="1:8" x14ac:dyDescent="0.25">
      <c r="A76" s="88"/>
      <c r="B76" s="91"/>
      <c r="C76" s="91"/>
      <c r="D76" s="6" t="s">
        <v>37</v>
      </c>
      <c r="E76" s="5">
        <v>2001</v>
      </c>
      <c r="F76" s="5"/>
      <c r="G76" s="5">
        <v>1</v>
      </c>
      <c r="H76" s="94"/>
    </row>
    <row r="77" spans="1:8" x14ac:dyDescent="0.25">
      <c r="A77" s="88"/>
      <c r="B77" s="91"/>
      <c r="C77" s="91"/>
      <c r="D77" s="6" t="s">
        <v>38</v>
      </c>
      <c r="E77" s="5">
        <v>2000</v>
      </c>
      <c r="F77" s="5"/>
      <c r="G77" s="5">
        <v>1</v>
      </c>
      <c r="H77" s="94"/>
    </row>
    <row r="78" spans="1:8" ht="15.75" thickBot="1" x14ac:dyDescent="0.3">
      <c r="A78" s="89"/>
      <c r="B78" s="92"/>
      <c r="C78" s="92"/>
      <c r="D78" s="13" t="s">
        <v>39</v>
      </c>
      <c r="E78" s="14">
        <v>2000</v>
      </c>
      <c r="F78" s="14"/>
      <c r="G78" s="14">
        <v>1</v>
      </c>
      <c r="H78" s="95"/>
    </row>
    <row r="79" spans="1:8" x14ac:dyDescent="0.25">
      <c r="A79" s="87">
        <v>246</v>
      </c>
      <c r="B79" s="90" t="s">
        <v>141</v>
      </c>
      <c r="C79" s="90" t="s">
        <v>194</v>
      </c>
      <c r="D79" s="11" t="s">
        <v>41</v>
      </c>
      <c r="E79" s="12">
        <v>2001</v>
      </c>
      <c r="F79" s="12"/>
      <c r="G79" s="15">
        <v>1</v>
      </c>
      <c r="H79" s="93" t="s">
        <v>109</v>
      </c>
    </row>
    <row r="80" spans="1:8" x14ac:dyDescent="0.25">
      <c r="A80" s="88"/>
      <c r="B80" s="91"/>
      <c r="C80" s="91"/>
      <c r="D80" s="6" t="s">
        <v>42</v>
      </c>
      <c r="E80" s="5">
        <v>2001</v>
      </c>
      <c r="F80" s="5"/>
      <c r="G80" s="8">
        <v>1</v>
      </c>
      <c r="H80" s="94"/>
    </row>
    <row r="81" spans="1:8" x14ac:dyDescent="0.25">
      <c r="A81" s="88"/>
      <c r="B81" s="91"/>
      <c r="C81" s="91"/>
      <c r="D81" s="6" t="s">
        <v>43</v>
      </c>
      <c r="E81" s="5">
        <v>2001</v>
      </c>
      <c r="F81" s="5"/>
      <c r="G81" s="8">
        <v>1</v>
      </c>
      <c r="H81" s="94"/>
    </row>
    <row r="82" spans="1:8" x14ac:dyDescent="0.25">
      <c r="A82" s="88"/>
      <c r="B82" s="91"/>
      <c r="C82" s="91"/>
      <c r="D82" s="6" t="s">
        <v>44</v>
      </c>
      <c r="E82" s="5">
        <v>1999</v>
      </c>
      <c r="F82" s="5">
        <v>1</v>
      </c>
      <c r="G82" s="5"/>
      <c r="H82" s="94"/>
    </row>
    <row r="83" spans="1:8" x14ac:dyDescent="0.25">
      <c r="A83" s="88"/>
      <c r="B83" s="91"/>
      <c r="C83" s="91"/>
      <c r="D83" s="6" t="s">
        <v>45</v>
      </c>
      <c r="E83" s="5">
        <v>2001</v>
      </c>
      <c r="F83" s="5"/>
      <c r="G83" s="8">
        <v>1</v>
      </c>
      <c r="H83" s="94"/>
    </row>
    <row r="84" spans="1:8" x14ac:dyDescent="0.25">
      <c r="A84" s="88"/>
      <c r="B84" s="91"/>
      <c r="C84" s="91"/>
      <c r="D84" s="6" t="s">
        <v>46</v>
      </c>
      <c r="E84" s="5">
        <v>2001</v>
      </c>
      <c r="F84" s="5"/>
      <c r="G84" s="8">
        <v>1</v>
      </c>
      <c r="H84" s="94"/>
    </row>
    <row r="85" spans="1:8" x14ac:dyDescent="0.25">
      <c r="A85" s="88"/>
      <c r="B85" s="91"/>
      <c r="C85" s="91"/>
      <c r="D85" s="6" t="s">
        <v>47</v>
      </c>
      <c r="E85" s="5">
        <v>2000</v>
      </c>
      <c r="F85" s="5"/>
      <c r="G85" s="8">
        <v>1</v>
      </c>
      <c r="H85" s="94"/>
    </row>
    <row r="86" spans="1:8" x14ac:dyDescent="0.25">
      <c r="A86" s="88"/>
      <c r="B86" s="91"/>
      <c r="C86" s="91"/>
      <c r="D86" s="6" t="s">
        <v>48</v>
      </c>
      <c r="E86" s="5">
        <v>2000</v>
      </c>
      <c r="F86" s="5"/>
      <c r="G86" s="8">
        <v>1</v>
      </c>
      <c r="H86" s="94"/>
    </row>
    <row r="87" spans="1:8" x14ac:dyDescent="0.25">
      <c r="A87" s="88"/>
      <c r="B87" s="91"/>
      <c r="C87" s="91"/>
      <c r="D87" s="6" t="s">
        <v>49</v>
      </c>
      <c r="E87" s="5">
        <v>1998</v>
      </c>
      <c r="F87" s="5"/>
      <c r="G87" s="8">
        <v>1</v>
      </c>
      <c r="H87" s="94"/>
    </row>
    <row r="88" spans="1:8" x14ac:dyDescent="0.25">
      <c r="A88" s="88"/>
      <c r="B88" s="91"/>
      <c r="C88" s="91"/>
      <c r="D88" s="6" t="s">
        <v>50</v>
      </c>
      <c r="E88" s="5">
        <v>1999</v>
      </c>
      <c r="F88" s="5"/>
      <c r="G88" s="8">
        <v>1</v>
      </c>
      <c r="H88" s="94"/>
    </row>
    <row r="89" spans="1:8" x14ac:dyDescent="0.25">
      <c r="A89" s="88"/>
      <c r="B89" s="91"/>
      <c r="C89" s="91"/>
      <c r="D89" s="6" t="s">
        <v>51</v>
      </c>
      <c r="E89" s="5">
        <v>2000</v>
      </c>
      <c r="F89" s="5">
        <v>1</v>
      </c>
      <c r="G89" s="5"/>
      <c r="H89" s="94"/>
    </row>
    <row r="90" spans="1:8" x14ac:dyDescent="0.25">
      <c r="A90" s="88"/>
      <c r="B90" s="91"/>
      <c r="C90" s="91"/>
      <c r="D90" s="6" t="s">
        <v>52</v>
      </c>
      <c r="E90" s="5">
        <v>2001</v>
      </c>
      <c r="F90" s="5">
        <v>1</v>
      </c>
      <c r="G90" s="5"/>
      <c r="H90" s="94"/>
    </row>
    <row r="91" spans="1:8" x14ac:dyDescent="0.25">
      <c r="A91" s="88"/>
      <c r="B91" s="91"/>
      <c r="C91" s="91"/>
      <c r="D91" s="6" t="s">
        <v>53</v>
      </c>
      <c r="E91" s="5">
        <v>2001</v>
      </c>
      <c r="F91" s="5">
        <v>1</v>
      </c>
      <c r="G91" s="5"/>
      <c r="H91" s="94"/>
    </row>
    <row r="92" spans="1:8" x14ac:dyDescent="0.25">
      <c r="A92" s="88"/>
      <c r="B92" s="91"/>
      <c r="C92" s="91"/>
      <c r="D92" s="6" t="s">
        <v>54</v>
      </c>
      <c r="E92" s="5">
        <v>2000</v>
      </c>
      <c r="F92" s="5"/>
      <c r="G92" s="5">
        <v>1</v>
      </c>
      <c r="H92" s="94"/>
    </row>
    <row r="93" spans="1:8" ht="15.75" thickBot="1" x14ac:dyDescent="0.3">
      <c r="A93" s="89"/>
      <c r="B93" s="92"/>
      <c r="C93" s="92"/>
      <c r="D93" s="13" t="s">
        <v>55</v>
      </c>
      <c r="E93" s="9">
        <v>2000</v>
      </c>
      <c r="F93" s="9"/>
      <c r="G93" s="9">
        <v>1</v>
      </c>
      <c r="H93" s="95"/>
    </row>
    <row r="94" spans="1:8" x14ac:dyDescent="0.25">
      <c r="E94" s="16"/>
      <c r="F94" s="12" t="s">
        <v>56</v>
      </c>
      <c r="G94" s="17" t="s">
        <v>57</v>
      </c>
    </row>
    <row r="95" spans="1:8" x14ac:dyDescent="0.25">
      <c r="E95" s="18"/>
      <c r="F95" s="4">
        <f>SUM(F4:F94)</f>
        <v>32</v>
      </c>
      <c r="G95" s="19">
        <f>SUM(G4:G94)</f>
        <v>58</v>
      </c>
    </row>
    <row r="96" spans="1:8" ht="15.75" thickBot="1" x14ac:dyDescent="0.3">
      <c r="E96" s="20" t="s">
        <v>58</v>
      </c>
      <c r="F96" s="14">
        <f>F95+G95</f>
        <v>90</v>
      </c>
      <c r="G96" s="21"/>
    </row>
    <row r="101" spans="1:7" x14ac:dyDescent="0.25">
      <c r="A101" s="34"/>
      <c r="B101" s="34"/>
      <c r="C101" s="34"/>
      <c r="D101" s="34"/>
      <c r="E101" s="34"/>
      <c r="F101" s="34"/>
      <c r="G101" s="34"/>
    </row>
  </sheetData>
  <mergeCells count="25">
    <mergeCell ref="A64:A78"/>
    <mergeCell ref="B64:B78"/>
    <mergeCell ref="C64:C78"/>
    <mergeCell ref="H64:H78"/>
    <mergeCell ref="A79:A93"/>
    <mergeCell ref="B79:B93"/>
    <mergeCell ref="C79:C93"/>
    <mergeCell ref="H79:H93"/>
    <mergeCell ref="A1:G1"/>
    <mergeCell ref="H19:H33"/>
    <mergeCell ref="H4:H18"/>
    <mergeCell ref="A19:A33"/>
    <mergeCell ref="B19:B33"/>
    <mergeCell ref="C19:C33"/>
    <mergeCell ref="A49:A63"/>
    <mergeCell ref="B49:B63"/>
    <mergeCell ref="C49:C63"/>
    <mergeCell ref="H49:H63"/>
    <mergeCell ref="A4:A18"/>
    <mergeCell ref="B4:B18"/>
    <mergeCell ref="C4:C18"/>
    <mergeCell ref="A34:A48"/>
    <mergeCell ref="B34:B48"/>
    <mergeCell ref="C34:C48"/>
    <mergeCell ref="H34:H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H99"/>
  <sheetViews>
    <sheetView topLeftCell="A70" workbookViewId="0">
      <selection activeCell="A99" sqref="A99:G99"/>
    </sheetView>
  </sheetViews>
  <sheetFormatPr defaultRowHeight="15" x14ac:dyDescent="0.25"/>
  <cols>
    <col min="1" max="3" width="15.5703125" customWidth="1"/>
    <col min="4" max="4" width="27.28515625" customWidth="1"/>
  </cols>
  <sheetData>
    <row r="1" spans="1:8" ht="14.25" customHeight="1" x14ac:dyDescent="0.25">
      <c r="A1" s="103" t="s">
        <v>0</v>
      </c>
      <c r="B1" s="103"/>
      <c r="C1" s="103"/>
      <c r="D1" s="103"/>
      <c r="E1" s="103"/>
      <c r="F1" s="103"/>
      <c r="G1" s="103"/>
      <c r="H1" s="7"/>
    </row>
    <row r="2" spans="1:8" ht="14.25" customHeight="1" x14ac:dyDescent="0.25">
      <c r="A2" s="7"/>
      <c r="B2" s="7"/>
      <c r="C2" s="7"/>
      <c r="D2" s="7"/>
      <c r="E2" s="7"/>
      <c r="F2" s="7"/>
      <c r="G2" s="7"/>
      <c r="H2" s="7"/>
    </row>
    <row r="3" spans="1:8" ht="14.25" customHeight="1" thickBo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</row>
    <row r="4" spans="1:8" ht="14.25" customHeight="1" x14ac:dyDescent="0.25">
      <c r="A4" s="96">
        <v>351</v>
      </c>
      <c r="B4" s="99" t="s">
        <v>150</v>
      </c>
      <c r="C4" s="99" t="s">
        <v>194</v>
      </c>
      <c r="D4" s="22" t="s">
        <v>59</v>
      </c>
      <c r="E4" s="12">
        <v>2001</v>
      </c>
      <c r="F4" s="12"/>
      <c r="G4" s="12">
        <v>1</v>
      </c>
      <c r="H4" s="93" t="s">
        <v>104</v>
      </c>
    </row>
    <row r="5" spans="1:8" ht="14.25" customHeight="1" x14ac:dyDescent="0.25">
      <c r="A5" s="97"/>
      <c r="B5" s="100"/>
      <c r="C5" s="100"/>
      <c r="D5" s="24" t="s">
        <v>60</v>
      </c>
      <c r="E5" s="4">
        <v>2001</v>
      </c>
      <c r="F5" s="4"/>
      <c r="G5" s="4">
        <v>1</v>
      </c>
      <c r="H5" s="94"/>
    </row>
    <row r="6" spans="1:8" ht="14.25" customHeight="1" x14ac:dyDescent="0.25">
      <c r="A6" s="97"/>
      <c r="B6" s="100"/>
      <c r="C6" s="100"/>
      <c r="D6" s="24" t="s">
        <v>61</v>
      </c>
      <c r="E6" s="4">
        <v>2001</v>
      </c>
      <c r="F6" s="4"/>
      <c r="G6" s="4">
        <v>1</v>
      </c>
      <c r="H6" s="94"/>
    </row>
    <row r="7" spans="1:8" ht="14.25" customHeight="1" x14ac:dyDescent="0.25">
      <c r="A7" s="97"/>
      <c r="B7" s="100"/>
      <c r="C7" s="100"/>
      <c r="D7" s="24" t="s">
        <v>62</v>
      </c>
      <c r="E7" s="4">
        <v>1999</v>
      </c>
      <c r="F7" s="4">
        <v>1</v>
      </c>
      <c r="G7" s="4"/>
      <c r="H7" s="94"/>
    </row>
    <row r="8" spans="1:8" ht="14.25" customHeight="1" x14ac:dyDescent="0.25">
      <c r="A8" s="97"/>
      <c r="B8" s="100"/>
      <c r="C8" s="100"/>
      <c r="D8" s="24" t="s">
        <v>63</v>
      </c>
      <c r="E8" s="4">
        <v>2001</v>
      </c>
      <c r="F8" s="4"/>
      <c r="G8" s="4">
        <v>1</v>
      </c>
      <c r="H8" s="94"/>
    </row>
    <row r="9" spans="1:8" ht="14.25" customHeight="1" x14ac:dyDescent="0.25">
      <c r="A9" s="97"/>
      <c r="B9" s="100"/>
      <c r="C9" s="100"/>
      <c r="D9" s="24" t="s">
        <v>64</v>
      </c>
      <c r="E9" s="4">
        <v>2001</v>
      </c>
      <c r="F9" s="4">
        <v>1</v>
      </c>
      <c r="G9" s="4"/>
      <c r="H9" s="94"/>
    </row>
    <row r="10" spans="1:8" ht="14.25" customHeight="1" x14ac:dyDescent="0.25">
      <c r="A10" s="97"/>
      <c r="B10" s="100"/>
      <c r="C10" s="100"/>
      <c r="D10" s="24" t="s">
        <v>65</v>
      </c>
      <c r="E10" s="4">
        <v>2000</v>
      </c>
      <c r="F10" s="4">
        <v>1</v>
      </c>
      <c r="G10" s="4"/>
      <c r="H10" s="94"/>
    </row>
    <row r="11" spans="1:8" ht="14.25" customHeight="1" x14ac:dyDescent="0.25">
      <c r="A11" s="97"/>
      <c r="B11" s="100"/>
      <c r="C11" s="100"/>
      <c r="D11" s="24" t="s">
        <v>66</v>
      </c>
      <c r="E11" s="4">
        <v>2000</v>
      </c>
      <c r="F11" s="4"/>
      <c r="G11" s="4">
        <v>1</v>
      </c>
      <c r="H11" s="94"/>
    </row>
    <row r="12" spans="1:8" ht="14.25" customHeight="1" x14ac:dyDescent="0.25">
      <c r="A12" s="97"/>
      <c r="B12" s="100"/>
      <c r="C12" s="100"/>
      <c r="D12" s="24" t="s">
        <v>67</v>
      </c>
      <c r="E12" s="4">
        <v>1998</v>
      </c>
      <c r="F12" s="4"/>
      <c r="G12" s="4">
        <v>1</v>
      </c>
      <c r="H12" s="94"/>
    </row>
    <row r="13" spans="1:8" ht="14.25" customHeight="1" x14ac:dyDescent="0.25">
      <c r="A13" s="97"/>
      <c r="B13" s="100"/>
      <c r="C13" s="100"/>
      <c r="D13" s="24" t="s">
        <v>68</v>
      </c>
      <c r="E13" s="4">
        <v>1999</v>
      </c>
      <c r="F13" s="4">
        <v>1</v>
      </c>
      <c r="G13" s="4"/>
      <c r="H13" s="94"/>
    </row>
    <row r="14" spans="1:8" ht="14.25" customHeight="1" x14ac:dyDescent="0.25">
      <c r="A14" s="97"/>
      <c r="B14" s="100"/>
      <c r="C14" s="100"/>
      <c r="D14" s="24" t="s">
        <v>69</v>
      </c>
      <c r="E14" s="4">
        <v>2000</v>
      </c>
      <c r="F14" s="4"/>
      <c r="G14" s="4">
        <v>1</v>
      </c>
      <c r="H14" s="94"/>
    </row>
    <row r="15" spans="1:8" ht="14.25" customHeight="1" x14ac:dyDescent="0.25">
      <c r="A15" s="97"/>
      <c r="B15" s="100"/>
      <c r="C15" s="100"/>
      <c r="D15" s="24" t="s">
        <v>70</v>
      </c>
      <c r="E15" s="4">
        <v>2001</v>
      </c>
      <c r="F15" s="4"/>
      <c r="G15" s="4">
        <v>1</v>
      </c>
      <c r="H15" s="94"/>
    </row>
    <row r="16" spans="1:8" ht="14.25" customHeight="1" x14ac:dyDescent="0.25">
      <c r="A16" s="97"/>
      <c r="B16" s="100"/>
      <c r="C16" s="100"/>
      <c r="D16" s="24" t="s">
        <v>71</v>
      </c>
      <c r="E16" s="4">
        <v>2001</v>
      </c>
      <c r="F16" s="4">
        <v>1</v>
      </c>
      <c r="G16" s="4"/>
      <c r="H16" s="94"/>
    </row>
    <row r="17" spans="1:8" ht="14.25" customHeight="1" x14ac:dyDescent="0.25">
      <c r="A17" s="97"/>
      <c r="B17" s="100"/>
      <c r="C17" s="100"/>
      <c r="D17" s="24" t="s">
        <v>72</v>
      </c>
      <c r="E17" s="4">
        <v>2000</v>
      </c>
      <c r="F17" s="4"/>
      <c r="G17" s="4">
        <v>1</v>
      </c>
      <c r="H17" s="94"/>
    </row>
    <row r="18" spans="1:8" ht="14.25" customHeight="1" thickBot="1" x14ac:dyDescent="0.3">
      <c r="A18" s="98"/>
      <c r="B18" s="101"/>
      <c r="C18" s="101"/>
      <c r="D18" s="25" t="s">
        <v>73</v>
      </c>
      <c r="E18" s="14">
        <v>2000</v>
      </c>
      <c r="F18" s="14">
        <v>1</v>
      </c>
      <c r="G18" s="14"/>
      <c r="H18" s="95"/>
    </row>
    <row r="19" spans="1:8" ht="14.25" customHeight="1" x14ac:dyDescent="0.25">
      <c r="A19" s="87">
        <v>352</v>
      </c>
      <c r="B19" s="90" t="s">
        <v>117</v>
      </c>
      <c r="C19" s="90" t="s">
        <v>194</v>
      </c>
      <c r="D19" s="22" t="s">
        <v>74</v>
      </c>
      <c r="E19" s="12">
        <v>2001</v>
      </c>
      <c r="F19" s="12"/>
      <c r="G19" s="12">
        <v>1</v>
      </c>
      <c r="H19" s="93" t="s">
        <v>105</v>
      </c>
    </row>
    <row r="20" spans="1:8" ht="14.25" customHeight="1" x14ac:dyDescent="0.25">
      <c r="A20" s="88"/>
      <c r="B20" s="91"/>
      <c r="C20" s="91"/>
      <c r="D20" s="24" t="s">
        <v>75</v>
      </c>
      <c r="E20" s="4">
        <v>2001</v>
      </c>
      <c r="F20" s="4"/>
      <c r="G20" s="4">
        <v>1</v>
      </c>
      <c r="H20" s="94"/>
    </row>
    <row r="21" spans="1:8" ht="14.25" customHeight="1" x14ac:dyDescent="0.25">
      <c r="A21" s="88"/>
      <c r="B21" s="91"/>
      <c r="C21" s="91"/>
      <c r="D21" s="24" t="s">
        <v>76</v>
      </c>
      <c r="E21" s="4">
        <v>2001</v>
      </c>
      <c r="F21" s="4"/>
      <c r="G21" s="4">
        <v>1</v>
      </c>
      <c r="H21" s="94"/>
    </row>
    <row r="22" spans="1:8" ht="14.25" customHeight="1" x14ac:dyDescent="0.25">
      <c r="A22" s="88"/>
      <c r="B22" s="91"/>
      <c r="C22" s="91"/>
      <c r="D22" s="24" t="s">
        <v>77</v>
      </c>
      <c r="E22" s="4">
        <v>1999</v>
      </c>
      <c r="F22" s="4">
        <v>1</v>
      </c>
      <c r="G22" s="4"/>
      <c r="H22" s="94"/>
    </row>
    <row r="23" spans="1:8" ht="14.25" customHeight="1" x14ac:dyDescent="0.25">
      <c r="A23" s="88"/>
      <c r="B23" s="91"/>
      <c r="C23" s="91"/>
      <c r="D23" s="24" t="s">
        <v>78</v>
      </c>
      <c r="E23" s="4">
        <v>2001</v>
      </c>
      <c r="F23" s="4">
        <v>1</v>
      </c>
      <c r="G23" s="4"/>
      <c r="H23" s="94"/>
    </row>
    <row r="24" spans="1:8" ht="14.25" customHeight="1" x14ac:dyDescent="0.25">
      <c r="A24" s="88"/>
      <c r="B24" s="91"/>
      <c r="C24" s="91"/>
      <c r="D24" s="24" t="s">
        <v>79</v>
      </c>
      <c r="E24" s="4">
        <v>2001</v>
      </c>
      <c r="F24" s="4">
        <v>1</v>
      </c>
      <c r="G24" s="4"/>
      <c r="H24" s="94"/>
    </row>
    <row r="25" spans="1:8" ht="14.25" customHeight="1" x14ac:dyDescent="0.25">
      <c r="A25" s="88"/>
      <c r="B25" s="91"/>
      <c r="C25" s="91"/>
      <c r="D25" s="24" t="s">
        <v>80</v>
      </c>
      <c r="E25" s="4">
        <v>2000</v>
      </c>
      <c r="F25" s="4">
        <v>1</v>
      </c>
      <c r="G25" s="4"/>
      <c r="H25" s="94"/>
    </row>
    <row r="26" spans="1:8" ht="14.25" customHeight="1" x14ac:dyDescent="0.25">
      <c r="A26" s="88"/>
      <c r="B26" s="91"/>
      <c r="C26" s="91"/>
      <c r="D26" s="24" t="s">
        <v>81</v>
      </c>
      <c r="E26" s="4">
        <v>2000</v>
      </c>
      <c r="F26" s="4">
        <v>1</v>
      </c>
      <c r="G26" s="4"/>
      <c r="H26" s="94"/>
    </row>
    <row r="27" spans="1:8" ht="14.25" customHeight="1" x14ac:dyDescent="0.25">
      <c r="A27" s="88"/>
      <c r="B27" s="91"/>
      <c r="C27" s="91"/>
      <c r="D27" s="24" t="s">
        <v>82</v>
      </c>
      <c r="E27" s="4">
        <v>1998</v>
      </c>
      <c r="F27" s="4">
        <v>1</v>
      </c>
      <c r="G27" s="4"/>
      <c r="H27" s="94"/>
    </row>
    <row r="28" spans="1:8" ht="14.25" customHeight="1" x14ac:dyDescent="0.25">
      <c r="A28" s="88"/>
      <c r="B28" s="91"/>
      <c r="C28" s="91"/>
      <c r="D28" s="24" t="s">
        <v>83</v>
      </c>
      <c r="E28" s="4">
        <v>1999</v>
      </c>
      <c r="F28" s="4">
        <v>1</v>
      </c>
      <c r="G28" s="4"/>
      <c r="H28" s="94"/>
    </row>
    <row r="29" spans="1:8" ht="14.25" customHeight="1" x14ac:dyDescent="0.25">
      <c r="A29" s="88"/>
      <c r="B29" s="91"/>
      <c r="C29" s="91"/>
      <c r="D29" s="24" t="s">
        <v>84</v>
      </c>
      <c r="E29" s="4">
        <v>2000</v>
      </c>
      <c r="F29" s="4">
        <v>1</v>
      </c>
      <c r="G29" s="4"/>
      <c r="H29" s="94"/>
    </row>
    <row r="30" spans="1:8" ht="14.25" customHeight="1" x14ac:dyDescent="0.25">
      <c r="A30" s="88"/>
      <c r="B30" s="91"/>
      <c r="C30" s="91"/>
      <c r="D30" s="24" t="s">
        <v>85</v>
      </c>
      <c r="E30" s="4">
        <v>2001</v>
      </c>
      <c r="F30" s="4">
        <v>1</v>
      </c>
      <c r="G30" s="4"/>
      <c r="H30" s="94"/>
    </row>
    <row r="31" spans="1:8" ht="14.25" customHeight="1" x14ac:dyDescent="0.25">
      <c r="A31" s="88"/>
      <c r="B31" s="91"/>
      <c r="C31" s="91"/>
      <c r="D31" s="24" t="s">
        <v>86</v>
      </c>
      <c r="E31" s="4">
        <v>2001</v>
      </c>
      <c r="F31" s="4">
        <v>1</v>
      </c>
      <c r="G31" s="4"/>
      <c r="H31" s="94"/>
    </row>
    <row r="32" spans="1:8" ht="14.25" customHeight="1" x14ac:dyDescent="0.25">
      <c r="A32" s="88"/>
      <c r="B32" s="91"/>
      <c r="C32" s="91"/>
      <c r="D32" s="24" t="s">
        <v>87</v>
      </c>
      <c r="E32" s="4">
        <v>2000</v>
      </c>
      <c r="F32" s="4">
        <v>1</v>
      </c>
      <c r="G32" s="4"/>
      <c r="H32" s="94"/>
    </row>
    <row r="33" spans="1:8" ht="14.25" customHeight="1" thickBot="1" x14ac:dyDescent="0.3">
      <c r="A33" s="89"/>
      <c r="B33" s="92"/>
      <c r="C33" s="92"/>
      <c r="D33" s="25" t="s">
        <v>88</v>
      </c>
      <c r="E33" s="14">
        <v>2000</v>
      </c>
      <c r="F33" s="14">
        <v>1</v>
      </c>
      <c r="G33" s="14"/>
      <c r="H33" s="95"/>
    </row>
    <row r="34" spans="1:8" s="23" customFormat="1" ht="14.25" customHeight="1" x14ac:dyDescent="0.25">
      <c r="A34" s="87">
        <v>353</v>
      </c>
      <c r="B34" s="90" t="s">
        <v>138</v>
      </c>
      <c r="C34" s="90" t="s">
        <v>194</v>
      </c>
      <c r="D34" s="22" t="s">
        <v>74</v>
      </c>
      <c r="E34" s="12">
        <v>2001</v>
      </c>
      <c r="F34" s="12"/>
      <c r="G34" s="12">
        <v>1</v>
      </c>
      <c r="H34" s="93" t="s">
        <v>139</v>
      </c>
    </row>
    <row r="35" spans="1:8" s="23" customFormat="1" ht="14.25" customHeight="1" x14ac:dyDescent="0.25">
      <c r="A35" s="88"/>
      <c r="B35" s="91"/>
      <c r="C35" s="91"/>
      <c r="D35" s="24" t="s">
        <v>75</v>
      </c>
      <c r="E35" s="5">
        <v>2001</v>
      </c>
      <c r="F35" s="5"/>
      <c r="G35" s="5">
        <v>1</v>
      </c>
      <c r="H35" s="94"/>
    </row>
    <row r="36" spans="1:8" s="23" customFormat="1" ht="14.25" customHeight="1" x14ac:dyDescent="0.25">
      <c r="A36" s="88"/>
      <c r="B36" s="91"/>
      <c r="C36" s="91"/>
      <c r="D36" s="24" t="s">
        <v>76</v>
      </c>
      <c r="E36" s="5">
        <v>2001</v>
      </c>
      <c r="F36" s="5"/>
      <c r="G36" s="5">
        <v>1</v>
      </c>
      <c r="H36" s="94"/>
    </row>
    <row r="37" spans="1:8" s="23" customFormat="1" ht="14.25" customHeight="1" x14ac:dyDescent="0.25">
      <c r="A37" s="88"/>
      <c r="B37" s="91"/>
      <c r="C37" s="91"/>
      <c r="D37" s="24" t="s">
        <v>77</v>
      </c>
      <c r="E37" s="5">
        <v>1999</v>
      </c>
      <c r="F37" s="5">
        <v>1</v>
      </c>
      <c r="G37" s="5"/>
      <c r="H37" s="94"/>
    </row>
    <row r="38" spans="1:8" s="23" customFormat="1" ht="14.25" customHeight="1" x14ac:dyDescent="0.25">
      <c r="A38" s="88"/>
      <c r="B38" s="91"/>
      <c r="C38" s="91"/>
      <c r="D38" s="24" t="s">
        <v>78</v>
      </c>
      <c r="E38" s="5">
        <v>2001</v>
      </c>
      <c r="F38" s="5">
        <v>1</v>
      </c>
      <c r="G38" s="5"/>
      <c r="H38" s="94"/>
    </row>
    <row r="39" spans="1:8" s="23" customFormat="1" ht="14.25" customHeight="1" x14ac:dyDescent="0.25">
      <c r="A39" s="88"/>
      <c r="B39" s="91"/>
      <c r="C39" s="91"/>
      <c r="D39" s="24" t="s">
        <v>79</v>
      </c>
      <c r="E39" s="5">
        <v>2001</v>
      </c>
      <c r="F39" s="5">
        <v>1</v>
      </c>
      <c r="G39" s="5"/>
      <c r="H39" s="94"/>
    </row>
    <row r="40" spans="1:8" s="23" customFormat="1" ht="14.25" customHeight="1" x14ac:dyDescent="0.25">
      <c r="A40" s="88"/>
      <c r="B40" s="91"/>
      <c r="C40" s="91"/>
      <c r="D40" s="24" t="s">
        <v>80</v>
      </c>
      <c r="E40" s="5">
        <v>2000</v>
      </c>
      <c r="F40" s="5">
        <v>1</v>
      </c>
      <c r="G40" s="5"/>
      <c r="H40" s="94"/>
    </row>
    <row r="41" spans="1:8" s="23" customFormat="1" ht="14.25" customHeight="1" x14ac:dyDescent="0.25">
      <c r="A41" s="88"/>
      <c r="B41" s="91"/>
      <c r="C41" s="91"/>
      <c r="D41" s="24" t="s">
        <v>81</v>
      </c>
      <c r="E41" s="5">
        <v>2000</v>
      </c>
      <c r="F41" s="5">
        <v>1</v>
      </c>
      <c r="G41" s="5"/>
      <c r="H41" s="94"/>
    </row>
    <row r="42" spans="1:8" s="23" customFormat="1" ht="14.25" customHeight="1" x14ac:dyDescent="0.25">
      <c r="A42" s="88"/>
      <c r="B42" s="91"/>
      <c r="C42" s="91"/>
      <c r="D42" s="24" t="s">
        <v>82</v>
      </c>
      <c r="E42" s="5">
        <v>1998</v>
      </c>
      <c r="F42" s="5">
        <v>1</v>
      </c>
      <c r="G42" s="5"/>
      <c r="H42" s="94"/>
    </row>
    <row r="43" spans="1:8" s="23" customFormat="1" ht="14.25" customHeight="1" x14ac:dyDescent="0.25">
      <c r="A43" s="88"/>
      <c r="B43" s="91"/>
      <c r="C43" s="91"/>
      <c r="D43" s="24" t="s">
        <v>83</v>
      </c>
      <c r="E43" s="5">
        <v>1999</v>
      </c>
      <c r="F43" s="5">
        <v>1</v>
      </c>
      <c r="G43" s="5"/>
      <c r="H43" s="94"/>
    </row>
    <row r="44" spans="1:8" s="23" customFormat="1" ht="14.25" customHeight="1" x14ac:dyDescent="0.25">
      <c r="A44" s="88"/>
      <c r="B44" s="91"/>
      <c r="C44" s="91"/>
      <c r="D44" s="24" t="s">
        <v>84</v>
      </c>
      <c r="E44" s="5">
        <v>2000</v>
      </c>
      <c r="F44" s="5">
        <v>1</v>
      </c>
      <c r="G44" s="5"/>
      <c r="H44" s="94"/>
    </row>
    <row r="45" spans="1:8" s="23" customFormat="1" ht="14.25" customHeight="1" x14ac:dyDescent="0.25">
      <c r="A45" s="88"/>
      <c r="B45" s="91"/>
      <c r="C45" s="91"/>
      <c r="D45" s="24" t="s">
        <v>85</v>
      </c>
      <c r="E45" s="5">
        <v>2001</v>
      </c>
      <c r="F45" s="5">
        <v>1</v>
      </c>
      <c r="G45" s="5"/>
      <c r="H45" s="94"/>
    </row>
    <row r="46" spans="1:8" s="23" customFormat="1" ht="14.25" customHeight="1" x14ac:dyDescent="0.25">
      <c r="A46" s="88"/>
      <c r="B46" s="91"/>
      <c r="C46" s="91"/>
      <c r="D46" s="24" t="s">
        <v>86</v>
      </c>
      <c r="E46" s="5">
        <v>2001</v>
      </c>
      <c r="F46" s="5">
        <v>1</v>
      </c>
      <c r="G46" s="5"/>
      <c r="H46" s="94"/>
    </row>
    <row r="47" spans="1:8" s="23" customFormat="1" ht="14.25" customHeight="1" x14ac:dyDescent="0.25">
      <c r="A47" s="88"/>
      <c r="B47" s="91"/>
      <c r="C47" s="91"/>
      <c r="D47" s="24" t="s">
        <v>87</v>
      </c>
      <c r="E47" s="5">
        <v>2000</v>
      </c>
      <c r="F47" s="5">
        <v>1</v>
      </c>
      <c r="G47" s="5"/>
      <c r="H47" s="94"/>
    </row>
    <row r="48" spans="1:8" s="23" customFormat="1" ht="14.25" customHeight="1" thickBot="1" x14ac:dyDescent="0.3">
      <c r="A48" s="89"/>
      <c r="B48" s="92"/>
      <c r="C48" s="92"/>
      <c r="D48" s="25" t="s">
        <v>88</v>
      </c>
      <c r="E48" s="14">
        <v>2000</v>
      </c>
      <c r="F48" s="14">
        <v>1</v>
      </c>
      <c r="G48" s="14"/>
      <c r="H48" s="95"/>
    </row>
    <row r="49" spans="1:8" ht="14.25" customHeight="1" x14ac:dyDescent="0.25">
      <c r="A49" s="87">
        <v>354</v>
      </c>
      <c r="B49" s="90" t="s">
        <v>118</v>
      </c>
      <c r="C49" s="90" t="s">
        <v>194</v>
      </c>
      <c r="D49" s="22" t="s">
        <v>89</v>
      </c>
      <c r="E49" s="12">
        <v>2001</v>
      </c>
      <c r="F49" s="12"/>
      <c r="G49" s="15">
        <v>1</v>
      </c>
      <c r="H49" s="93" t="s">
        <v>106</v>
      </c>
    </row>
    <row r="50" spans="1:8" ht="14.25" customHeight="1" x14ac:dyDescent="0.25">
      <c r="A50" s="88"/>
      <c r="B50" s="91"/>
      <c r="C50" s="91"/>
      <c r="D50" s="24" t="s">
        <v>90</v>
      </c>
      <c r="E50" s="4">
        <v>2001</v>
      </c>
      <c r="F50" s="4"/>
      <c r="G50" s="8">
        <v>1</v>
      </c>
      <c r="H50" s="94"/>
    </row>
    <row r="51" spans="1:8" ht="14.25" customHeight="1" x14ac:dyDescent="0.25">
      <c r="A51" s="88"/>
      <c r="B51" s="91"/>
      <c r="C51" s="91"/>
      <c r="D51" s="24" t="s">
        <v>91</v>
      </c>
      <c r="E51" s="4">
        <v>2001</v>
      </c>
      <c r="F51" s="4"/>
      <c r="G51" s="8">
        <v>1</v>
      </c>
      <c r="H51" s="94"/>
    </row>
    <row r="52" spans="1:8" ht="14.25" customHeight="1" x14ac:dyDescent="0.25">
      <c r="A52" s="88"/>
      <c r="B52" s="91"/>
      <c r="C52" s="91"/>
      <c r="D52" s="24" t="s">
        <v>92</v>
      </c>
      <c r="E52" s="4">
        <v>1999</v>
      </c>
      <c r="F52" s="4">
        <v>1</v>
      </c>
      <c r="G52" s="4"/>
      <c r="H52" s="94"/>
    </row>
    <row r="53" spans="1:8" ht="14.25" customHeight="1" x14ac:dyDescent="0.25">
      <c r="A53" s="88"/>
      <c r="B53" s="91"/>
      <c r="C53" s="91"/>
      <c r="D53" s="24" t="s">
        <v>93</v>
      </c>
      <c r="E53" s="4">
        <v>2001</v>
      </c>
      <c r="F53" s="4">
        <v>1</v>
      </c>
      <c r="G53" s="8"/>
      <c r="H53" s="94"/>
    </row>
    <row r="54" spans="1:8" ht="14.25" customHeight="1" x14ac:dyDescent="0.25">
      <c r="A54" s="88"/>
      <c r="B54" s="91"/>
      <c r="C54" s="91"/>
      <c r="D54" s="24" t="s">
        <v>94</v>
      </c>
      <c r="E54" s="4">
        <v>2001</v>
      </c>
      <c r="F54" s="4"/>
      <c r="G54" s="8">
        <v>1</v>
      </c>
      <c r="H54" s="94"/>
    </row>
    <row r="55" spans="1:8" ht="14.25" customHeight="1" x14ac:dyDescent="0.25">
      <c r="A55" s="88"/>
      <c r="B55" s="91"/>
      <c r="C55" s="91"/>
      <c r="D55" s="24" t="s">
        <v>95</v>
      </c>
      <c r="E55" s="4">
        <v>2000</v>
      </c>
      <c r="F55" s="4"/>
      <c r="G55" s="8">
        <v>1</v>
      </c>
      <c r="H55" s="94"/>
    </row>
    <row r="56" spans="1:8" ht="14.25" customHeight="1" x14ac:dyDescent="0.25">
      <c r="A56" s="88"/>
      <c r="B56" s="91"/>
      <c r="C56" s="91"/>
      <c r="D56" s="24" t="s">
        <v>96</v>
      </c>
      <c r="E56" s="4">
        <v>2000</v>
      </c>
      <c r="F56" s="4"/>
      <c r="G56" s="8">
        <v>1</v>
      </c>
      <c r="H56" s="94"/>
    </row>
    <row r="57" spans="1:8" ht="14.25" customHeight="1" x14ac:dyDescent="0.25">
      <c r="A57" s="88"/>
      <c r="B57" s="91"/>
      <c r="C57" s="91"/>
      <c r="D57" s="24" t="s">
        <v>97</v>
      </c>
      <c r="E57" s="4">
        <v>1998</v>
      </c>
      <c r="F57" s="4">
        <v>1</v>
      </c>
      <c r="G57" s="8"/>
      <c r="H57" s="94"/>
    </row>
    <row r="58" spans="1:8" ht="14.25" customHeight="1" x14ac:dyDescent="0.25">
      <c r="A58" s="88"/>
      <c r="B58" s="91"/>
      <c r="C58" s="91"/>
      <c r="D58" s="24" t="s">
        <v>98</v>
      </c>
      <c r="E58" s="4">
        <v>1999</v>
      </c>
      <c r="F58" s="4"/>
      <c r="G58" s="8">
        <v>1</v>
      </c>
      <c r="H58" s="94"/>
    </row>
    <row r="59" spans="1:8" ht="14.25" customHeight="1" x14ac:dyDescent="0.25">
      <c r="A59" s="88"/>
      <c r="B59" s="91"/>
      <c r="C59" s="91"/>
      <c r="D59" s="24" t="s">
        <v>99</v>
      </c>
      <c r="E59" s="4">
        <v>2000</v>
      </c>
      <c r="F59" s="4">
        <v>1</v>
      </c>
      <c r="G59" s="4"/>
      <c r="H59" s="94"/>
    </row>
    <row r="60" spans="1:8" ht="14.25" customHeight="1" x14ac:dyDescent="0.25">
      <c r="A60" s="88"/>
      <c r="B60" s="91"/>
      <c r="C60" s="91"/>
      <c r="D60" s="24" t="s">
        <v>100</v>
      </c>
      <c r="E60" s="4">
        <v>2001</v>
      </c>
      <c r="F60" s="4">
        <v>1</v>
      </c>
      <c r="G60" s="4"/>
      <c r="H60" s="94"/>
    </row>
    <row r="61" spans="1:8" ht="14.25" customHeight="1" x14ac:dyDescent="0.25">
      <c r="A61" s="88"/>
      <c r="B61" s="91"/>
      <c r="C61" s="91"/>
      <c r="D61" s="24" t="s">
        <v>101</v>
      </c>
      <c r="E61" s="4">
        <v>2001</v>
      </c>
      <c r="F61" s="4"/>
      <c r="G61" s="4">
        <v>1</v>
      </c>
      <c r="H61" s="94"/>
    </row>
    <row r="62" spans="1:8" ht="14.25" customHeight="1" x14ac:dyDescent="0.25">
      <c r="A62" s="88"/>
      <c r="B62" s="91"/>
      <c r="C62" s="91"/>
      <c r="D62" s="24" t="s">
        <v>102</v>
      </c>
      <c r="E62" s="4">
        <v>2000</v>
      </c>
      <c r="F62" s="4"/>
      <c r="G62" s="4">
        <v>1</v>
      </c>
      <c r="H62" s="94"/>
    </row>
    <row r="63" spans="1:8" ht="14.25" customHeight="1" thickBot="1" x14ac:dyDescent="0.3">
      <c r="A63" s="89"/>
      <c r="B63" s="92"/>
      <c r="C63" s="92"/>
      <c r="D63" s="25" t="s">
        <v>103</v>
      </c>
      <c r="E63" s="14">
        <v>2000</v>
      </c>
      <c r="F63" s="14"/>
      <c r="G63" s="14">
        <v>1</v>
      </c>
      <c r="H63" s="95"/>
    </row>
    <row r="64" spans="1:8" ht="14.25" customHeight="1" x14ac:dyDescent="0.25">
      <c r="A64" s="87">
        <v>355</v>
      </c>
      <c r="B64" s="90" t="s">
        <v>142</v>
      </c>
      <c r="C64" s="90" t="s">
        <v>194</v>
      </c>
      <c r="D64" s="22" t="s">
        <v>74</v>
      </c>
      <c r="E64" s="12">
        <v>2001</v>
      </c>
      <c r="F64" s="12"/>
      <c r="G64" s="12">
        <v>1</v>
      </c>
      <c r="H64" s="93" t="s">
        <v>139</v>
      </c>
    </row>
    <row r="65" spans="1:8" ht="14.25" customHeight="1" x14ac:dyDescent="0.25">
      <c r="A65" s="88"/>
      <c r="B65" s="91"/>
      <c r="C65" s="91"/>
      <c r="D65" s="24" t="s">
        <v>75</v>
      </c>
      <c r="E65" s="5">
        <v>2001</v>
      </c>
      <c r="F65" s="5"/>
      <c r="G65" s="5">
        <v>1</v>
      </c>
      <c r="H65" s="94"/>
    </row>
    <row r="66" spans="1:8" ht="14.25" customHeight="1" x14ac:dyDescent="0.25">
      <c r="A66" s="88"/>
      <c r="B66" s="91"/>
      <c r="C66" s="91"/>
      <c r="D66" s="24" t="s">
        <v>76</v>
      </c>
      <c r="E66" s="5">
        <v>2001</v>
      </c>
      <c r="F66" s="5"/>
      <c r="G66" s="5">
        <v>1</v>
      </c>
      <c r="H66" s="94"/>
    </row>
    <row r="67" spans="1:8" x14ac:dyDescent="0.25">
      <c r="A67" s="88"/>
      <c r="B67" s="91"/>
      <c r="C67" s="91"/>
      <c r="D67" s="24" t="s">
        <v>77</v>
      </c>
      <c r="E67" s="5">
        <v>1999</v>
      </c>
      <c r="F67" s="5">
        <v>1</v>
      </c>
      <c r="G67" s="5"/>
      <c r="H67" s="94"/>
    </row>
    <row r="68" spans="1:8" x14ac:dyDescent="0.25">
      <c r="A68" s="88"/>
      <c r="B68" s="91"/>
      <c r="C68" s="91"/>
      <c r="D68" s="24" t="s">
        <v>78</v>
      </c>
      <c r="E68" s="5">
        <v>2001</v>
      </c>
      <c r="F68" s="5">
        <v>1</v>
      </c>
      <c r="G68" s="5"/>
      <c r="H68" s="94"/>
    </row>
    <row r="69" spans="1:8" x14ac:dyDescent="0.25">
      <c r="A69" s="88"/>
      <c r="B69" s="91"/>
      <c r="C69" s="91"/>
      <c r="D69" s="24" t="s">
        <v>79</v>
      </c>
      <c r="E69" s="5">
        <v>2001</v>
      </c>
      <c r="F69" s="5">
        <v>1</v>
      </c>
      <c r="G69" s="5"/>
      <c r="H69" s="94"/>
    </row>
    <row r="70" spans="1:8" x14ac:dyDescent="0.25">
      <c r="A70" s="88"/>
      <c r="B70" s="91"/>
      <c r="C70" s="91"/>
      <c r="D70" s="24" t="s">
        <v>80</v>
      </c>
      <c r="E70" s="5">
        <v>2000</v>
      </c>
      <c r="F70" s="5">
        <v>1</v>
      </c>
      <c r="G70" s="5"/>
      <c r="H70" s="94"/>
    </row>
    <row r="71" spans="1:8" x14ac:dyDescent="0.25">
      <c r="A71" s="88"/>
      <c r="B71" s="91"/>
      <c r="C71" s="91"/>
      <c r="D71" s="24" t="s">
        <v>81</v>
      </c>
      <c r="E71" s="5">
        <v>2000</v>
      </c>
      <c r="F71" s="5">
        <v>1</v>
      </c>
      <c r="G71" s="5"/>
      <c r="H71" s="94"/>
    </row>
    <row r="72" spans="1:8" x14ac:dyDescent="0.25">
      <c r="A72" s="88"/>
      <c r="B72" s="91"/>
      <c r="C72" s="91"/>
      <c r="D72" s="24" t="s">
        <v>82</v>
      </c>
      <c r="E72" s="5">
        <v>1998</v>
      </c>
      <c r="F72" s="5">
        <v>1</v>
      </c>
      <c r="G72" s="5"/>
      <c r="H72" s="94"/>
    </row>
    <row r="73" spans="1:8" x14ac:dyDescent="0.25">
      <c r="A73" s="88"/>
      <c r="B73" s="91"/>
      <c r="C73" s="91"/>
      <c r="D73" s="24" t="s">
        <v>83</v>
      </c>
      <c r="E73" s="5">
        <v>1999</v>
      </c>
      <c r="F73" s="5">
        <v>1</v>
      </c>
      <c r="G73" s="5"/>
      <c r="H73" s="94"/>
    </row>
    <row r="74" spans="1:8" x14ac:dyDescent="0.25">
      <c r="A74" s="88"/>
      <c r="B74" s="91"/>
      <c r="C74" s="91"/>
      <c r="D74" s="24" t="s">
        <v>84</v>
      </c>
      <c r="E74" s="5">
        <v>2000</v>
      </c>
      <c r="F74" s="5">
        <v>1</v>
      </c>
      <c r="G74" s="5"/>
      <c r="H74" s="94"/>
    </row>
    <row r="75" spans="1:8" x14ac:dyDescent="0.25">
      <c r="A75" s="88"/>
      <c r="B75" s="91"/>
      <c r="C75" s="91"/>
      <c r="D75" s="24" t="s">
        <v>85</v>
      </c>
      <c r="E75" s="5">
        <v>2001</v>
      </c>
      <c r="F75" s="5">
        <v>1</v>
      </c>
      <c r="G75" s="5"/>
      <c r="H75" s="94"/>
    </row>
    <row r="76" spans="1:8" x14ac:dyDescent="0.25">
      <c r="A76" s="88"/>
      <c r="B76" s="91"/>
      <c r="C76" s="91"/>
      <c r="D76" s="24" t="s">
        <v>86</v>
      </c>
      <c r="E76" s="5">
        <v>2001</v>
      </c>
      <c r="F76" s="5">
        <v>1</v>
      </c>
      <c r="G76" s="5"/>
      <c r="H76" s="94"/>
    </row>
    <row r="77" spans="1:8" x14ac:dyDescent="0.25">
      <c r="A77" s="88"/>
      <c r="B77" s="91"/>
      <c r="C77" s="91"/>
      <c r="D77" s="24" t="s">
        <v>87</v>
      </c>
      <c r="E77" s="5">
        <v>2000</v>
      </c>
      <c r="F77" s="5">
        <v>1</v>
      </c>
      <c r="G77" s="5"/>
      <c r="H77" s="94"/>
    </row>
    <row r="78" spans="1:8" ht="15.75" thickBot="1" x14ac:dyDescent="0.3">
      <c r="A78" s="89"/>
      <c r="B78" s="92"/>
      <c r="C78" s="92"/>
      <c r="D78" s="25" t="s">
        <v>88</v>
      </c>
      <c r="E78" s="14">
        <v>2000</v>
      </c>
      <c r="F78" s="14">
        <v>1</v>
      </c>
      <c r="G78" s="14"/>
      <c r="H78" s="95"/>
    </row>
    <row r="79" spans="1:8" x14ac:dyDescent="0.25">
      <c r="A79" s="87">
        <v>356</v>
      </c>
      <c r="B79" s="90" t="s">
        <v>143</v>
      </c>
      <c r="C79" s="90" t="s">
        <v>194</v>
      </c>
      <c r="D79" s="22" t="s">
        <v>89</v>
      </c>
      <c r="E79" s="12">
        <v>2001</v>
      </c>
      <c r="F79" s="12"/>
      <c r="G79" s="15">
        <v>1</v>
      </c>
      <c r="H79" s="93" t="s">
        <v>106</v>
      </c>
    </row>
    <row r="80" spans="1:8" x14ac:dyDescent="0.25">
      <c r="A80" s="88"/>
      <c r="B80" s="91"/>
      <c r="C80" s="91"/>
      <c r="D80" s="24" t="s">
        <v>90</v>
      </c>
      <c r="E80" s="5">
        <v>2001</v>
      </c>
      <c r="F80" s="5"/>
      <c r="G80" s="8">
        <v>1</v>
      </c>
      <c r="H80" s="94"/>
    </row>
    <row r="81" spans="1:8" x14ac:dyDescent="0.25">
      <c r="A81" s="88"/>
      <c r="B81" s="91"/>
      <c r="C81" s="91"/>
      <c r="D81" s="24" t="s">
        <v>91</v>
      </c>
      <c r="E81" s="5">
        <v>2001</v>
      </c>
      <c r="F81" s="5"/>
      <c r="G81" s="8">
        <v>1</v>
      </c>
      <c r="H81" s="94"/>
    </row>
    <row r="82" spans="1:8" x14ac:dyDescent="0.25">
      <c r="A82" s="88"/>
      <c r="B82" s="91"/>
      <c r="C82" s="91"/>
      <c r="D82" s="24" t="s">
        <v>92</v>
      </c>
      <c r="E82" s="5">
        <v>1999</v>
      </c>
      <c r="F82" s="5">
        <v>1</v>
      </c>
      <c r="G82" s="5"/>
      <c r="H82" s="94"/>
    </row>
    <row r="83" spans="1:8" x14ac:dyDescent="0.25">
      <c r="A83" s="88"/>
      <c r="B83" s="91"/>
      <c r="C83" s="91"/>
      <c r="D83" s="24" t="s">
        <v>93</v>
      </c>
      <c r="E83" s="5">
        <v>2001</v>
      </c>
      <c r="F83" s="5">
        <v>1</v>
      </c>
      <c r="G83" s="8"/>
      <c r="H83" s="94"/>
    </row>
    <row r="84" spans="1:8" x14ac:dyDescent="0.25">
      <c r="A84" s="88"/>
      <c r="B84" s="91"/>
      <c r="C84" s="91"/>
      <c r="D84" s="24" t="s">
        <v>94</v>
      </c>
      <c r="E84" s="5">
        <v>2001</v>
      </c>
      <c r="F84" s="5"/>
      <c r="G84" s="8">
        <v>1</v>
      </c>
      <c r="H84" s="94"/>
    </row>
    <row r="85" spans="1:8" x14ac:dyDescent="0.25">
      <c r="A85" s="88"/>
      <c r="B85" s="91"/>
      <c r="C85" s="91"/>
      <c r="D85" s="24" t="s">
        <v>95</v>
      </c>
      <c r="E85" s="5">
        <v>2000</v>
      </c>
      <c r="F85" s="5"/>
      <c r="G85" s="8">
        <v>1</v>
      </c>
      <c r="H85" s="94"/>
    </row>
    <row r="86" spans="1:8" x14ac:dyDescent="0.25">
      <c r="A86" s="88"/>
      <c r="B86" s="91"/>
      <c r="C86" s="91"/>
      <c r="D86" s="24" t="s">
        <v>96</v>
      </c>
      <c r="E86" s="5">
        <v>2000</v>
      </c>
      <c r="F86" s="5"/>
      <c r="G86" s="8">
        <v>1</v>
      </c>
      <c r="H86" s="94"/>
    </row>
    <row r="87" spans="1:8" x14ac:dyDescent="0.25">
      <c r="A87" s="88"/>
      <c r="B87" s="91"/>
      <c r="C87" s="91"/>
      <c r="D87" s="24" t="s">
        <v>97</v>
      </c>
      <c r="E87" s="5">
        <v>1998</v>
      </c>
      <c r="F87" s="5">
        <v>1</v>
      </c>
      <c r="G87" s="8"/>
      <c r="H87" s="94"/>
    </row>
    <row r="88" spans="1:8" x14ac:dyDescent="0.25">
      <c r="A88" s="88"/>
      <c r="B88" s="91"/>
      <c r="C88" s="91"/>
      <c r="D88" s="24" t="s">
        <v>98</v>
      </c>
      <c r="E88" s="5">
        <v>1999</v>
      </c>
      <c r="F88" s="5"/>
      <c r="G88" s="8">
        <v>1</v>
      </c>
      <c r="H88" s="94"/>
    </row>
    <row r="89" spans="1:8" x14ac:dyDescent="0.25">
      <c r="A89" s="88"/>
      <c r="B89" s="91"/>
      <c r="C89" s="91"/>
      <c r="D89" s="24" t="s">
        <v>99</v>
      </c>
      <c r="E89" s="5">
        <v>2000</v>
      </c>
      <c r="F89" s="5">
        <v>1</v>
      </c>
      <c r="G89" s="5"/>
      <c r="H89" s="94"/>
    </row>
    <row r="90" spans="1:8" x14ac:dyDescent="0.25">
      <c r="A90" s="88"/>
      <c r="B90" s="91"/>
      <c r="C90" s="91"/>
      <c r="D90" s="24" t="s">
        <v>100</v>
      </c>
      <c r="E90" s="5">
        <v>2001</v>
      </c>
      <c r="F90" s="5">
        <v>1</v>
      </c>
      <c r="G90" s="5"/>
      <c r="H90" s="94"/>
    </row>
    <row r="91" spans="1:8" x14ac:dyDescent="0.25">
      <c r="A91" s="88"/>
      <c r="B91" s="91"/>
      <c r="C91" s="91"/>
      <c r="D91" s="24" t="s">
        <v>101</v>
      </c>
      <c r="E91" s="5">
        <v>2001</v>
      </c>
      <c r="F91" s="5"/>
      <c r="G91" s="5">
        <v>1</v>
      </c>
      <c r="H91" s="94"/>
    </row>
    <row r="92" spans="1:8" x14ac:dyDescent="0.25">
      <c r="A92" s="88"/>
      <c r="B92" s="91"/>
      <c r="C92" s="91"/>
      <c r="D92" s="24" t="s">
        <v>102</v>
      </c>
      <c r="E92" s="5">
        <v>2000</v>
      </c>
      <c r="F92" s="5"/>
      <c r="G92" s="5">
        <v>1</v>
      </c>
      <c r="H92" s="94"/>
    </row>
    <row r="93" spans="1:8" ht="15.75" thickBot="1" x14ac:dyDescent="0.3">
      <c r="A93" s="89"/>
      <c r="B93" s="92"/>
      <c r="C93" s="92"/>
      <c r="D93" s="25" t="s">
        <v>103</v>
      </c>
      <c r="E93" s="14">
        <v>2000</v>
      </c>
      <c r="F93" s="14"/>
      <c r="G93" s="14">
        <v>1</v>
      </c>
      <c r="H93" s="95"/>
    </row>
    <row r="94" spans="1:8" x14ac:dyDescent="0.25">
      <c r="A94" s="7"/>
      <c r="B94" s="7"/>
      <c r="C94" s="7"/>
      <c r="D94" s="7"/>
      <c r="E94" s="26"/>
      <c r="F94" s="10" t="s">
        <v>56</v>
      </c>
      <c r="G94" s="27" t="s">
        <v>57</v>
      </c>
      <c r="H94" s="7"/>
    </row>
    <row r="95" spans="1:8" x14ac:dyDescent="0.25">
      <c r="A95" s="7"/>
      <c r="B95" s="7"/>
      <c r="C95" s="7"/>
      <c r="D95" s="7"/>
      <c r="E95" s="18"/>
      <c r="F95" s="4">
        <f>SUM(F4:F94)</f>
        <v>52</v>
      </c>
      <c r="G95" s="19">
        <f>SUM(G4:G94)</f>
        <v>38</v>
      </c>
      <c r="H95" s="7"/>
    </row>
    <row r="96" spans="1:8" ht="15.75" thickBot="1" x14ac:dyDescent="0.3">
      <c r="A96" s="7"/>
      <c r="B96" s="7"/>
      <c r="C96" s="7"/>
      <c r="D96" s="7"/>
      <c r="E96" s="20" t="s">
        <v>58</v>
      </c>
      <c r="F96" s="14">
        <f>F95+G95</f>
        <v>90</v>
      </c>
      <c r="G96" s="21"/>
      <c r="H96" s="7"/>
    </row>
    <row r="99" spans="1:7" x14ac:dyDescent="0.25">
      <c r="A99" s="34"/>
      <c r="B99" s="34"/>
      <c r="C99" s="34"/>
      <c r="D99" s="34"/>
      <c r="E99" s="34"/>
      <c r="F99" s="34"/>
      <c r="G99" s="34"/>
    </row>
  </sheetData>
  <mergeCells count="25">
    <mergeCell ref="A49:A63"/>
    <mergeCell ref="B49:B63"/>
    <mergeCell ref="C49:C63"/>
    <mergeCell ref="H49:H63"/>
    <mergeCell ref="A79:A93"/>
    <mergeCell ref="B79:B93"/>
    <mergeCell ref="C79:C93"/>
    <mergeCell ref="H79:H93"/>
    <mergeCell ref="A64:A78"/>
    <mergeCell ref="B64:B78"/>
    <mergeCell ref="C64:C78"/>
    <mergeCell ref="H64:H78"/>
    <mergeCell ref="A1:G1"/>
    <mergeCell ref="A4:A18"/>
    <mergeCell ref="B4:B18"/>
    <mergeCell ref="C4:C18"/>
    <mergeCell ref="H4:H18"/>
    <mergeCell ref="A19:A33"/>
    <mergeCell ref="B19:B33"/>
    <mergeCell ref="C19:C33"/>
    <mergeCell ref="H19:H33"/>
    <mergeCell ref="A34:A48"/>
    <mergeCell ref="B34:B48"/>
    <mergeCell ref="C34:C48"/>
    <mergeCell ref="H34:H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21.5703125" customWidth="1"/>
    <col min="3" max="10" width="6.28515625" customWidth="1"/>
  </cols>
  <sheetData>
    <row r="1" spans="1:11" x14ac:dyDescent="0.25">
      <c r="A1" s="104" t="s">
        <v>195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25">
      <c r="A2" s="63" t="s">
        <v>167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69" customHeight="1" x14ac:dyDescent="0.25">
      <c r="A3" s="60" t="s">
        <v>111</v>
      </c>
      <c r="B3" s="60" t="s">
        <v>112</v>
      </c>
      <c r="C3" s="61"/>
      <c r="D3" s="61"/>
      <c r="E3" s="61"/>
      <c r="F3" s="61"/>
      <c r="G3" s="61"/>
      <c r="H3" s="61"/>
      <c r="I3" s="61"/>
      <c r="J3" s="61" t="s">
        <v>174</v>
      </c>
      <c r="K3" s="61" t="s">
        <v>113</v>
      </c>
    </row>
    <row r="4" spans="1:11" x14ac:dyDescent="0.25">
      <c r="A4" s="57">
        <v>241</v>
      </c>
      <c r="B4" s="57" t="str">
        <f>VLOOKUP(A4,МАНДАТ_СР!A$4:G$98,2,FALSE)</f>
        <v>МБОУ СОШ №1</v>
      </c>
      <c r="C4" s="57"/>
      <c r="D4" s="57"/>
      <c r="E4" s="57"/>
      <c r="F4" s="57"/>
      <c r="G4" s="57"/>
      <c r="H4" s="57"/>
      <c r="I4" s="39"/>
      <c r="J4" s="42">
        <f t="shared" ref="J4:J9" si="0">SUM(C4:I4)</f>
        <v>0</v>
      </c>
      <c r="K4" s="42">
        <f>RANK(J4,$J$4:$J$9,0)</f>
        <v>1</v>
      </c>
    </row>
    <row r="5" spans="1:11" x14ac:dyDescent="0.25">
      <c r="A5" s="57">
        <v>242</v>
      </c>
      <c r="B5" s="57" t="str">
        <f>VLOOKUP(A5,МАНДАТ_СР!A$4:G$98,2,FALSE)</f>
        <v>МБОУ СОШ№2</v>
      </c>
      <c r="C5" s="57"/>
      <c r="D5" s="57"/>
      <c r="E5" s="57"/>
      <c r="F5" s="57"/>
      <c r="G5" s="57"/>
      <c r="H5" s="57"/>
      <c r="I5" s="39"/>
      <c r="J5" s="42">
        <f t="shared" si="0"/>
        <v>0</v>
      </c>
      <c r="K5" s="42">
        <f t="shared" ref="K5:K9" si="1">RANK(J5,$J$4:$J$9,0)</f>
        <v>1</v>
      </c>
    </row>
    <row r="6" spans="1:11" x14ac:dyDescent="0.25">
      <c r="A6" s="58">
        <v>243</v>
      </c>
      <c r="B6" s="58" t="str">
        <f>VLOOKUP(A6,МАНДАТ_СР!A$4:G$98,2,FALSE)</f>
        <v>МБОУ СОШ№7</v>
      </c>
      <c r="C6" s="58"/>
      <c r="D6" s="58"/>
      <c r="E6" s="58"/>
      <c r="F6" s="58"/>
      <c r="G6" s="58"/>
      <c r="H6" s="58"/>
      <c r="I6" s="59"/>
      <c r="J6" s="72">
        <f t="shared" si="0"/>
        <v>0</v>
      </c>
      <c r="K6" s="72">
        <f t="shared" si="1"/>
        <v>1</v>
      </c>
    </row>
    <row r="7" spans="1:11" x14ac:dyDescent="0.25">
      <c r="A7" s="58">
        <v>244</v>
      </c>
      <c r="B7" s="58" t="str">
        <f>VLOOKUP(A7,МАНДАТ_СР!A$4:G$98,2,FALSE)</f>
        <v>МБОУ СОШ№3</v>
      </c>
      <c r="C7" s="58"/>
      <c r="D7" s="58"/>
      <c r="E7" s="58"/>
      <c r="F7" s="58"/>
      <c r="G7" s="58"/>
      <c r="H7" s="58"/>
      <c r="I7" s="59"/>
      <c r="J7" s="72">
        <f t="shared" si="0"/>
        <v>0</v>
      </c>
      <c r="K7" s="72">
        <f t="shared" si="1"/>
        <v>1</v>
      </c>
    </row>
    <row r="8" spans="1:11" x14ac:dyDescent="0.25">
      <c r="A8" s="58">
        <v>245</v>
      </c>
      <c r="B8" s="58" t="str">
        <f>VLOOKUP(A8,МАНДАТ_СР!A$4:G$98,2,FALSE)</f>
        <v>МБОУ СОШ№8</v>
      </c>
      <c r="C8" s="58"/>
      <c r="D8" s="58"/>
      <c r="E8" s="58"/>
      <c r="F8" s="58"/>
      <c r="G8" s="58"/>
      <c r="H8" s="58"/>
      <c r="I8" s="59"/>
      <c r="J8" s="72">
        <f t="shared" si="0"/>
        <v>0</v>
      </c>
      <c r="K8" s="72">
        <f t="shared" si="1"/>
        <v>1</v>
      </c>
    </row>
    <row r="9" spans="1:11" x14ac:dyDescent="0.25">
      <c r="A9" s="57">
        <v>246</v>
      </c>
      <c r="B9" s="57" t="str">
        <f>VLOOKUP(A9,МАНДАТ_СР!A$4:G$98,2,FALSE)</f>
        <v>МБОУ СОШ№9</v>
      </c>
      <c r="C9" s="57"/>
      <c r="D9" s="57"/>
      <c r="E9" s="57"/>
      <c r="F9" s="57"/>
      <c r="G9" s="57"/>
      <c r="H9" s="57"/>
      <c r="I9" s="39"/>
      <c r="J9" s="42">
        <f t="shared" si="0"/>
        <v>0</v>
      </c>
      <c r="K9" s="42">
        <f t="shared" si="1"/>
        <v>1</v>
      </c>
    </row>
    <row r="10" spans="1:11" x14ac:dyDescent="0.25">
      <c r="A10" s="62" t="s">
        <v>178</v>
      </c>
      <c r="B10" s="62"/>
      <c r="C10" s="23"/>
      <c r="D10" s="23"/>
      <c r="E10" s="23"/>
      <c r="F10" s="23"/>
      <c r="G10" s="23"/>
      <c r="H10" s="23"/>
      <c r="I10" s="23"/>
      <c r="J10" s="41"/>
      <c r="K10" s="41"/>
    </row>
    <row r="11" spans="1:11" ht="77.25" customHeight="1" x14ac:dyDescent="0.25">
      <c r="A11" s="60" t="s">
        <v>111</v>
      </c>
      <c r="B11" s="60" t="s">
        <v>112</v>
      </c>
      <c r="C11" s="61"/>
      <c r="D11" s="61"/>
      <c r="E11" s="61"/>
      <c r="F11" s="61"/>
      <c r="G11" s="61"/>
      <c r="H11" s="61"/>
      <c r="I11" s="61"/>
      <c r="J11" s="61" t="s">
        <v>174</v>
      </c>
      <c r="K11" s="61" t="s">
        <v>113</v>
      </c>
    </row>
    <row r="12" spans="1:11" x14ac:dyDescent="0.25">
      <c r="A12" s="57">
        <v>351</v>
      </c>
      <c r="B12" s="57" t="str">
        <f>VLOOKUP(A12,МАНДАТ_СТ!A$4:G$98,2,FALSE)</f>
        <v>ЛИДЕРЫ</v>
      </c>
      <c r="C12" s="57"/>
      <c r="D12" s="57"/>
      <c r="E12" s="57"/>
      <c r="F12" s="57"/>
      <c r="G12" s="57"/>
      <c r="H12" s="57"/>
      <c r="I12" s="39"/>
      <c r="J12" s="42">
        <f t="shared" ref="J12:J17" si="2">SUM(C12:I12)</f>
        <v>0</v>
      </c>
      <c r="K12" s="42">
        <f>RANK(J12,$J$12:$J$17,0)</f>
        <v>1</v>
      </c>
    </row>
    <row r="13" spans="1:11" x14ac:dyDescent="0.25">
      <c r="A13" s="57">
        <v>352</v>
      </c>
      <c r="B13" s="57" t="str">
        <f>VLOOKUP(A13,МАНДАТ_СТ!A$4:G$98,2,FALSE)</f>
        <v>МБОУ СОШ№5</v>
      </c>
      <c r="C13" s="57"/>
      <c r="D13" s="57"/>
      <c r="E13" s="57"/>
      <c r="F13" s="57"/>
      <c r="G13" s="57"/>
      <c r="H13" s="57"/>
      <c r="I13" s="39"/>
      <c r="J13" s="42">
        <f t="shared" si="2"/>
        <v>0</v>
      </c>
      <c r="K13" s="42">
        <f t="shared" ref="K13:K17" si="3">RANK(J13,$J$12:$J$17,0)</f>
        <v>1</v>
      </c>
    </row>
    <row r="14" spans="1:11" x14ac:dyDescent="0.25">
      <c r="A14" s="58">
        <v>353</v>
      </c>
      <c r="B14" s="58" t="str">
        <f>VLOOKUP(A14,МАНДАТ_СТ!A$4:G$98,2,FALSE)</f>
        <v>МБОУ ЛИЦЕЙ№45</v>
      </c>
      <c r="C14" s="58"/>
      <c r="D14" s="58"/>
      <c r="E14" s="58"/>
      <c r="F14" s="58"/>
      <c r="G14" s="58"/>
      <c r="H14" s="58"/>
      <c r="I14" s="59"/>
      <c r="J14" s="72">
        <f t="shared" si="2"/>
        <v>0</v>
      </c>
      <c r="K14" s="72">
        <f t="shared" si="3"/>
        <v>1</v>
      </c>
    </row>
    <row r="15" spans="1:11" x14ac:dyDescent="0.25">
      <c r="A15" s="58">
        <v>354</v>
      </c>
      <c r="B15" s="58" t="str">
        <f>VLOOKUP(A15,МАНДАТ_СТ!A$4:G$98,2,FALSE)</f>
        <v>МБОУ СОШ№6</v>
      </c>
      <c r="C15" s="58"/>
      <c r="D15" s="58"/>
      <c r="E15" s="58"/>
      <c r="F15" s="58"/>
      <c r="G15" s="58"/>
      <c r="H15" s="58"/>
      <c r="I15" s="59"/>
      <c r="J15" s="72">
        <f t="shared" si="2"/>
        <v>0</v>
      </c>
      <c r="K15" s="72">
        <f t="shared" si="3"/>
        <v>1</v>
      </c>
    </row>
    <row r="16" spans="1:11" x14ac:dyDescent="0.25">
      <c r="A16" s="58">
        <v>355</v>
      </c>
      <c r="B16" s="58" t="str">
        <f>VLOOKUP(A16,МАНДАТ_СТ!A$4:G$98,2,FALSE)</f>
        <v>КАДЕТЫ</v>
      </c>
      <c r="C16" s="58"/>
      <c r="D16" s="58"/>
      <c r="E16" s="58"/>
      <c r="F16" s="58"/>
      <c r="G16" s="58"/>
      <c r="H16" s="58"/>
      <c r="I16" s="59"/>
      <c r="J16" s="72">
        <f t="shared" si="2"/>
        <v>0</v>
      </c>
      <c r="K16" s="72">
        <f t="shared" si="3"/>
        <v>1</v>
      </c>
    </row>
    <row r="17" spans="1:11" x14ac:dyDescent="0.25">
      <c r="A17" s="57">
        <v>356</v>
      </c>
      <c r="B17" s="57" t="str">
        <f>VLOOKUP(A17,МАНДАТ_СТ!A$4:G$98,2,FALSE)</f>
        <v>АВИАЦИЯ</v>
      </c>
      <c r="C17" s="57"/>
      <c r="D17" s="57"/>
      <c r="E17" s="57"/>
      <c r="F17" s="57"/>
      <c r="G17" s="57"/>
      <c r="H17" s="57"/>
      <c r="I17" s="39"/>
      <c r="J17" s="42">
        <f t="shared" si="2"/>
        <v>0</v>
      </c>
      <c r="K17" s="42">
        <f t="shared" si="3"/>
        <v>1</v>
      </c>
    </row>
    <row r="18" spans="1:1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5">
      <c r="A20" s="23"/>
      <c r="B20" s="33"/>
      <c r="C20" s="34"/>
      <c r="D20" s="23"/>
      <c r="E20" s="23"/>
      <c r="F20" s="23"/>
      <c r="G20" s="23"/>
      <c r="H20" s="34"/>
      <c r="I20" s="23"/>
      <c r="J20" s="23"/>
      <c r="K20" s="34"/>
    </row>
    <row r="21" spans="1:11" x14ac:dyDescent="0.25">
      <c r="A21" s="23"/>
      <c r="B21" s="33"/>
      <c r="C21" s="34"/>
      <c r="D21" s="23"/>
      <c r="E21" s="23"/>
      <c r="F21" s="23"/>
      <c r="G21" s="23"/>
      <c r="H21" s="34"/>
      <c r="I21" s="23"/>
      <c r="J21" s="23"/>
      <c r="K21" s="34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14" sqref="C14"/>
    </sheetView>
  </sheetViews>
  <sheetFormatPr defaultRowHeight="15" x14ac:dyDescent="0.25"/>
  <cols>
    <col min="1" max="3" width="17.5703125" style="3" customWidth="1"/>
  </cols>
  <sheetData>
    <row r="1" spans="1:9" x14ac:dyDescent="0.25">
      <c r="A1" s="102" t="s">
        <v>122</v>
      </c>
      <c r="B1" s="102"/>
      <c r="C1" s="102"/>
      <c r="D1" s="102"/>
      <c r="E1" s="102"/>
      <c r="F1" s="102"/>
      <c r="G1" s="102"/>
      <c r="H1" s="102"/>
      <c r="I1" s="102"/>
    </row>
    <row r="2" spans="1:9" s="23" customForma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8" t="s">
        <v>115</v>
      </c>
    </row>
    <row r="4" spans="1:9" x14ac:dyDescent="0.25">
      <c r="A4" s="31" t="s">
        <v>123</v>
      </c>
      <c r="B4" s="31" t="s">
        <v>124</v>
      </c>
      <c r="C4" s="31" t="s">
        <v>125</v>
      </c>
    </row>
    <row r="5" spans="1:9" x14ac:dyDescent="0.25">
      <c r="A5" s="5">
        <v>241</v>
      </c>
      <c r="B5" s="5" t="str">
        <f>VLOOKUP(A5,МАНДАТ_СР!A$4:G$98,2,FALSE)</f>
        <v>МБОУ СОШ №1</v>
      </c>
      <c r="C5" s="32">
        <v>0.33333333333333331</v>
      </c>
    </row>
    <row r="6" spans="1:9" x14ac:dyDescent="0.25">
      <c r="A6" s="5">
        <v>242</v>
      </c>
      <c r="B6" s="5" t="str">
        <f>VLOOKUP(A6,МАНДАТ_СР!A$4:G$98,2,FALSE)</f>
        <v>МБОУ СОШ№2</v>
      </c>
      <c r="C6" s="32">
        <v>0.34375</v>
      </c>
    </row>
    <row r="7" spans="1:9" x14ac:dyDescent="0.25">
      <c r="A7" s="5">
        <v>243</v>
      </c>
      <c r="B7" s="5" t="str">
        <f>VLOOKUP(A7,МАНДАТ_СР!A$4:G$98,2,FALSE)</f>
        <v>МБОУ СОШ№7</v>
      </c>
      <c r="C7" s="32">
        <v>0.35416666666666702</v>
      </c>
    </row>
    <row r="8" spans="1:9" x14ac:dyDescent="0.25">
      <c r="A8" s="39">
        <v>244</v>
      </c>
      <c r="B8" s="5" t="str">
        <f>VLOOKUP(A8,МАНДАТ_СР!A$4:G$98,2,FALSE)</f>
        <v>МБОУ СОШ№3</v>
      </c>
      <c r="C8" s="32">
        <v>0.36458333333333298</v>
      </c>
    </row>
    <row r="9" spans="1:9" s="23" customFormat="1" x14ac:dyDescent="0.25">
      <c r="A9" s="39">
        <v>245</v>
      </c>
      <c r="B9" s="5" t="str">
        <f>VLOOKUP(A9,МАНДАТ_СР!A$4:G$98,2,FALSE)</f>
        <v>МБОУ СОШ№8</v>
      </c>
      <c r="C9" s="32">
        <v>0.375</v>
      </c>
    </row>
    <row r="10" spans="1:9" s="23" customFormat="1" x14ac:dyDescent="0.25">
      <c r="A10" s="39">
        <v>246</v>
      </c>
      <c r="B10" s="5" t="str">
        <f>VLOOKUP(A10,МАНДАТ_СР!A$4:G$98,2,FALSE)</f>
        <v>МБОУ СОШ№9</v>
      </c>
      <c r="C10" s="32">
        <v>0.38541666666666702</v>
      </c>
    </row>
    <row r="12" spans="1:9" x14ac:dyDescent="0.25">
      <c r="A12" s="28" t="s">
        <v>116</v>
      </c>
    </row>
    <row r="13" spans="1:9" x14ac:dyDescent="0.25">
      <c r="A13" s="31" t="s">
        <v>123</v>
      </c>
      <c r="B13" s="31" t="s">
        <v>124</v>
      </c>
      <c r="C13" s="31" t="s">
        <v>125</v>
      </c>
    </row>
    <row r="14" spans="1:9" x14ac:dyDescent="0.25">
      <c r="A14" s="5">
        <v>351</v>
      </c>
      <c r="B14" s="5" t="str">
        <f>VLOOKUP(A14,МАНДАТ_СТ!A$4:G$98,2,FALSE)</f>
        <v>ЛИДЕРЫ</v>
      </c>
      <c r="C14" s="32">
        <v>0.39583333333333331</v>
      </c>
    </row>
    <row r="15" spans="1:9" x14ac:dyDescent="0.25">
      <c r="A15" s="5">
        <v>352</v>
      </c>
      <c r="B15" s="5" t="str">
        <f>VLOOKUP(A15,МАНДАТ_СТ!A$4:G$98,2,FALSE)</f>
        <v>МБОУ СОШ№5</v>
      </c>
      <c r="C15" s="32">
        <v>0.40625</v>
      </c>
    </row>
    <row r="16" spans="1:9" x14ac:dyDescent="0.25">
      <c r="A16" s="5">
        <v>353</v>
      </c>
      <c r="B16" s="5" t="str">
        <f>VLOOKUP(A16,МАНДАТ_СТ!A$4:G$98,2,FALSE)</f>
        <v>МБОУ ЛИЦЕЙ№45</v>
      </c>
      <c r="C16" s="32">
        <v>0.41666666666666702</v>
      </c>
    </row>
    <row r="17" spans="1:6" x14ac:dyDescent="0.25">
      <c r="A17" s="5">
        <v>354</v>
      </c>
      <c r="B17" s="5" t="str">
        <f>VLOOKUP(A17,МАНДАТ_СТ!A$4:G$98,2,FALSE)</f>
        <v>МБОУ СОШ№6</v>
      </c>
      <c r="C17" s="32">
        <v>0.42708333333333298</v>
      </c>
    </row>
    <row r="18" spans="1:6" x14ac:dyDescent="0.25">
      <c r="A18" s="5">
        <v>355</v>
      </c>
      <c r="B18" s="5" t="str">
        <f>VLOOKUP(A18,МАНДАТ_СТ!A$4:G$98,2,FALSE)</f>
        <v>КАДЕТЫ</v>
      </c>
      <c r="C18" s="32">
        <v>0.4375</v>
      </c>
    </row>
    <row r="19" spans="1:6" x14ac:dyDescent="0.25">
      <c r="A19" s="5">
        <v>356</v>
      </c>
      <c r="B19" s="5" t="str">
        <f>VLOOKUP(A19,МАНДАТ_СТ!A$4:G$98,2,FALSE)</f>
        <v>АВИАЦИЯ</v>
      </c>
      <c r="C19" s="32">
        <v>0.44791666666666702</v>
      </c>
    </row>
    <row r="21" spans="1:6" x14ac:dyDescent="0.25">
      <c r="B21" s="33"/>
      <c r="C21" s="34"/>
      <c r="D21" s="34"/>
      <c r="E21" s="34"/>
      <c r="F21" s="34"/>
    </row>
    <row r="22" spans="1:6" x14ac:dyDescent="0.25">
      <c r="B22" s="33"/>
      <c r="C22" s="34"/>
      <c r="D22" s="34"/>
      <c r="E22" s="34"/>
      <c r="F22" s="34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2"/>
  <sheetViews>
    <sheetView topLeftCell="A4" workbookViewId="0">
      <selection activeCell="B21" sqref="B21:G22"/>
    </sheetView>
  </sheetViews>
  <sheetFormatPr defaultRowHeight="15" x14ac:dyDescent="0.25"/>
  <cols>
    <col min="1" max="1" width="16.5703125" style="3" customWidth="1"/>
    <col min="2" max="2" width="17.7109375" style="3" customWidth="1"/>
    <col min="3" max="3" width="17.7109375" style="51" customWidth="1"/>
    <col min="4" max="5" width="17.7109375" style="3" customWidth="1"/>
    <col min="6" max="7" width="13.7109375" customWidth="1"/>
  </cols>
  <sheetData>
    <row r="1" spans="1:7" x14ac:dyDescent="0.25">
      <c r="A1" s="105" t="s">
        <v>126</v>
      </c>
      <c r="B1" s="105"/>
      <c r="C1" s="105"/>
      <c r="D1" s="105"/>
      <c r="E1" s="105"/>
      <c r="F1" s="105"/>
      <c r="G1" s="105"/>
    </row>
    <row r="2" spans="1:7" x14ac:dyDescent="0.25">
      <c r="A2" s="105" t="s">
        <v>110</v>
      </c>
      <c r="B2" s="105"/>
      <c r="C2" s="105"/>
      <c r="D2" s="105"/>
      <c r="E2" s="105"/>
      <c r="F2" s="105"/>
      <c r="G2" s="105"/>
    </row>
    <row r="3" spans="1:7" x14ac:dyDescent="0.25">
      <c r="A3" s="29" t="s">
        <v>115</v>
      </c>
    </row>
    <row r="4" spans="1:7" ht="30" x14ac:dyDescent="0.25">
      <c r="A4" s="30" t="s">
        <v>111</v>
      </c>
      <c r="B4" s="30" t="s">
        <v>112</v>
      </c>
      <c r="C4" s="30" t="s">
        <v>166</v>
      </c>
      <c r="D4" s="30" t="s">
        <v>135</v>
      </c>
      <c r="E4" s="30" t="s">
        <v>131</v>
      </c>
      <c r="F4" s="30" t="s">
        <v>136</v>
      </c>
      <c r="G4" s="30" t="s">
        <v>113</v>
      </c>
    </row>
    <row r="5" spans="1:7" x14ac:dyDescent="0.25">
      <c r="A5" s="4">
        <v>241</v>
      </c>
      <c r="B5" s="4" t="str">
        <f>VLOOKUP(A5,МАНДАТ_СР!A$4:G$98,2,FALSE)</f>
        <v>МБОУ СОШ №1</v>
      </c>
      <c r="C5" s="39">
        <v>6</v>
      </c>
      <c r="D5" s="4">
        <v>1</v>
      </c>
      <c r="E5" s="4">
        <v>1</v>
      </c>
      <c r="F5" s="5">
        <f>SUM(C5:E5)</f>
        <v>8</v>
      </c>
      <c r="G5" s="5">
        <f>RANK(F5,$F$5:$F$10,1)</f>
        <v>2</v>
      </c>
    </row>
    <row r="6" spans="1:7" x14ac:dyDescent="0.25">
      <c r="A6" s="4">
        <v>242</v>
      </c>
      <c r="B6" s="4" t="str">
        <f>VLOOKUP(A6,МАНДАТ_СР!A$4:G$98,2,FALSE)</f>
        <v>МБОУ СОШ№2</v>
      </c>
      <c r="C6" s="39">
        <v>4</v>
      </c>
      <c r="D6" s="4">
        <v>3</v>
      </c>
      <c r="E6" s="4">
        <v>3</v>
      </c>
      <c r="F6" s="39">
        <f t="shared" ref="F6:F10" si="0">SUM(C6:E6)</f>
        <v>10</v>
      </c>
      <c r="G6" s="5">
        <f t="shared" ref="G6:G10" si="1">RANK(F6,$F$5:$F$10,1)</f>
        <v>3</v>
      </c>
    </row>
    <row r="7" spans="1:7" x14ac:dyDescent="0.25">
      <c r="A7" s="4">
        <v>243</v>
      </c>
      <c r="B7" s="4" t="str">
        <f>VLOOKUP(A7,МАНДАТ_СР!A$4:G$98,2,FALSE)</f>
        <v>МБОУ СОШ№7</v>
      </c>
      <c r="C7" s="39">
        <v>5</v>
      </c>
      <c r="D7" s="4">
        <v>4</v>
      </c>
      <c r="E7" s="4">
        <v>4</v>
      </c>
      <c r="F7" s="39">
        <f t="shared" si="0"/>
        <v>13</v>
      </c>
      <c r="G7" s="5">
        <f t="shared" si="1"/>
        <v>5</v>
      </c>
    </row>
    <row r="8" spans="1:7" x14ac:dyDescent="0.25">
      <c r="A8" s="43">
        <v>244</v>
      </c>
      <c r="B8" s="5" t="str">
        <f>VLOOKUP(A8,МАНДАТ_СР!A$4:G$98,2,FALSE)</f>
        <v>МБОУ СОШ№3</v>
      </c>
      <c r="C8" s="39">
        <v>3</v>
      </c>
      <c r="D8" s="5">
        <v>2</v>
      </c>
      <c r="E8" s="5">
        <v>2</v>
      </c>
      <c r="F8" s="39">
        <f t="shared" si="0"/>
        <v>7</v>
      </c>
      <c r="G8" s="5">
        <f t="shared" si="1"/>
        <v>1</v>
      </c>
    </row>
    <row r="9" spans="1:7" x14ac:dyDescent="0.25">
      <c r="A9" s="5">
        <v>245</v>
      </c>
      <c r="B9" s="5" t="str">
        <f>VLOOKUP(A9,МАНДАТ_СР!A$4:G$98,2,FALSE)</f>
        <v>МБОУ СОШ№8</v>
      </c>
      <c r="C9" s="39">
        <v>1</v>
      </c>
      <c r="D9" s="5">
        <v>6</v>
      </c>
      <c r="E9" s="5">
        <v>5</v>
      </c>
      <c r="F9" s="39">
        <f t="shared" si="0"/>
        <v>12</v>
      </c>
      <c r="G9" s="5">
        <f t="shared" si="1"/>
        <v>4</v>
      </c>
    </row>
    <row r="10" spans="1:7" x14ac:dyDescent="0.25">
      <c r="A10" s="5">
        <v>246</v>
      </c>
      <c r="B10" s="5" t="str">
        <f>VLOOKUP(A10,МАНДАТ_СР!A$4:G$98,2,FALSE)</f>
        <v>МБОУ СОШ№9</v>
      </c>
      <c r="C10" s="39">
        <v>2</v>
      </c>
      <c r="D10" s="5">
        <v>5</v>
      </c>
      <c r="E10" s="5">
        <v>6</v>
      </c>
      <c r="F10" s="39">
        <f t="shared" si="0"/>
        <v>13</v>
      </c>
      <c r="G10" s="5">
        <f t="shared" si="1"/>
        <v>5</v>
      </c>
    </row>
    <row r="11" spans="1:7" x14ac:dyDescent="0.25">
      <c r="A11" s="29" t="s">
        <v>116</v>
      </c>
    </row>
    <row r="12" spans="1:7" s="23" customFormat="1" ht="30" x14ac:dyDescent="0.25">
      <c r="A12" s="30" t="s">
        <v>111</v>
      </c>
      <c r="B12" s="30" t="s">
        <v>112</v>
      </c>
      <c r="C12" s="30" t="s">
        <v>166</v>
      </c>
      <c r="D12" s="30" t="s">
        <v>135</v>
      </c>
      <c r="E12" s="30" t="s">
        <v>131</v>
      </c>
      <c r="F12" s="30" t="s">
        <v>136</v>
      </c>
      <c r="G12" s="30" t="s">
        <v>113</v>
      </c>
    </row>
    <row r="13" spans="1:7" x14ac:dyDescent="0.25">
      <c r="A13" s="5">
        <v>351</v>
      </c>
      <c r="B13" s="5" t="str">
        <f>VLOOKUP(A13,МАНДАТ_СТ!A$4:G$98,2,FALSE)</f>
        <v>ЛИДЕРЫ</v>
      </c>
      <c r="C13" s="39">
        <v>6</v>
      </c>
      <c r="D13" s="5">
        <v>1</v>
      </c>
      <c r="E13" s="5">
        <v>2</v>
      </c>
      <c r="F13" s="5">
        <f>SUM(C13:E13)</f>
        <v>9</v>
      </c>
      <c r="G13" s="5">
        <f>RANK(F13,$F$13:$F$18,1)</f>
        <v>2</v>
      </c>
    </row>
    <row r="14" spans="1:7" x14ac:dyDescent="0.25">
      <c r="A14" s="5">
        <v>352</v>
      </c>
      <c r="B14" s="5" t="str">
        <f>VLOOKUP(A14,МАНДАТ_СТ!A$4:G$98,2,FALSE)</f>
        <v>МБОУ СОШ№5</v>
      </c>
      <c r="C14" s="39">
        <v>4</v>
      </c>
      <c r="D14" s="5">
        <v>2</v>
      </c>
      <c r="E14" s="5">
        <v>1</v>
      </c>
      <c r="F14" s="39">
        <f>SUM(C14:E14)</f>
        <v>7</v>
      </c>
      <c r="G14" s="5">
        <f>RANK(F14,$F$13:$F$18,1)</f>
        <v>1</v>
      </c>
    </row>
    <row r="15" spans="1:7" x14ac:dyDescent="0.25">
      <c r="A15" s="5">
        <v>353</v>
      </c>
      <c r="B15" s="5" t="str">
        <f>VLOOKUP(A15,МАНДАТ_СТ!A$4:G$98,2,FALSE)</f>
        <v>МБОУ ЛИЦЕЙ№45</v>
      </c>
      <c r="C15" s="39">
        <v>5</v>
      </c>
      <c r="D15" s="5">
        <v>3</v>
      </c>
      <c r="E15" s="5">
        <v>3</v>
      </c>
      <c r="F15" s="39">
        <f t="shared" ref="F15:F18" si="2">SUM(C15:E15)</f>
        <v>11</v>
      </c>
      <c r="G15" s="5">
        <f t="shared" ref="G15:G18" si="3">RANK(F15,$F$13:$F$18,1)</f>
        <v>4</v>
      </c>
    </row>
    <row r="16" spans="1:7" x14ac:dyDescent="0.25">
      <c r="A16" s="5">
        <v>354</v>
      </c>
      <c r="B16" s="5" t="str">
        <f>VLOOKUP(A16,МАНДАТ_СТ!A$4:G$98,2,FALSE)</f>
        <v>МБОУ СОШ№6</v>
      </c>
      <c r="C16" s="39">
        <v>3</v>
      </c>
      <c r="D16" s="5">
        <v>3</v>
      </c>
      <c r="E16" s="5">
        <v>4</v>
      </c>
      <c r="F16" s="39">
        <f t="shared" si="2"/>
        <v>10</v>
      </c>
      <c r="G16" s="5">
        <f t="shared" si="3"/>
        <v>3</v>
      </c>
    </row>
    <row r="17" spans="1:7" x14ac:dyDescent="0.25">
      <c r="A17" s="5">
        <v>355</v>
      </c>
      <c r="B17" s="5" t="str">
        <f>VLOOKUP(A17,МАНДАТ_СТ!A$4:G$98,2,FALSE)</f>
        <v>КАДЕТЫ</v>
      </c>
      <c r="C17" s="39">
        <v>1</v>
      </c>
      <c r="D17" s="5">
        <v>5</v>
      </c>
      <c r="E17" s="5">
        <v>5</v>
      </c>
      <c r="F17" s="39">
        <f t="shared" si="2"/>
        <v>11</v>
      </c>
      <c r="G17" s="5">
        <f t="shared" si="3"/>
        <v>4</v>
      </c>
    </row>
    <row r="18" spans="1:7" x14ac:dyDescent="0.25">
      <c r="A18" s="5">
        <v>356</v>
      </c>
      <c r="B18" s="5" t="str">
        <f>VLOOKUP(A18,МАНДАТ_СТ!A$4:G$98,2,FALSE)</f>
        <v>АВИАЦИЯ</v>
      </c>
      <c r="C18" s="39">
        <v>2</v>
      </c>
      <c r="D18" s="5">
        <v>5</v>
      </c>
      <c r="E18" s="5">
        <v>6</v>
      </c>
      <c r="F18" s="39">
        <f t="shared" si="2"/>
        <v>13</v>
      </c>
      <c r="G18" s="5">
        <f t="shared" si="3"/>
        <v>6</v>
      </c>
    </row>
    <row r="21" spans="1:7" x14ac:dyDescent="0.25">
      <c r="B21" s="33"/>
      <c r="C21" s="33"/>
      <c r="D21" s="33"/>
      <c r="E21" s="33"/>
      <c r="F21" s="34"/>
      <c r="G21" s="34"/>
    </row>
    <row r="22" spans="1:7" x14ac:dyDescent="0.25">
      <c r="B22" s="33"/>
      <c r="C22" s="33"/>
      <c r="D22" s="33"/>
      <c r="E22" s="33"/>
      <c r="F22" s="34"/>
      <c r="G22" s="34"/>
    </row>
  </sheetData>
  <sortState ref="A1:G8">
    <sortCondition ref="G13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3" workbookViewId="0">
      <selection activeCell="P16" sqref="P16"/>
    </sheetView>
  </sheetViews>
  <sheetFormatPr defaultRowHeight="15" x14ac:dyDescent="0.25"/>
  <cols>
    <col min="1" max="1" width="9.140625" style="51"/>
    <col min="2" max="2" width="23.7109375" style="51" customWidth="1"/>
    <col min="10" max="11" width="9.140625" style="23"/>
  </cols>
  <sheetData>
    <row r="1" spans="1:16" x14ac:dyDescent="0.25">
      <c r="A1" s="105" t="s">
        <v>180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5.75" thickBot="1" x14ac:dyDescent="0.3">
      <c r="A2" s="112" t="s">
        <v>190</v>
      </c>
      <c r="B2" s="112"/>
    </row>
    <row r="3" spans="1:16" ht="45" customHeight="1" x14ac:dyDescent="0.25">
      <c r="A3" s="117" t="s">
        <v>1</v>
      </c>
      <c r="B3" s="119" t="s">
        <v>2</v>
      </c>
      <c r="C3" s="107" t="s">
        <v>184</v>
      </c>
      <c r="D3" s="107" t="s">
        <v>155</v>
      </c>
      <c r="E3" s="107" t="s">
        <v>181</v>
      </c>
      <c r="F3" s="108" t="s">
        <v>182</v>
      </c>
      <c r="G3" s="106" t="s">
        <v>183</v>
      </c>
      <c r="H3" s="107"/>
      <c r="I3" s="107"/>
      <c r="J3" s="115" t="s">
        <v>193</v>
      </c>
      <c r="K3" s="113" t="s">
        <v>192</v>
      </c>
      <c r="L3" s="122" t="s">
        <v>136</v>
      </c>
      <c r="M3" s="110" t="s">
        <v>188</v>
      </c>
      <c r="O3" t="s">
        <v>189</v>
      </c>
      <c r="P3">
        <v>0.5</v>
      </c>
    </row>
    <row r="4" spans="1:16" ht="15.75" thickBot="1" x14ac:dyDescent="0.3">
      <c r="A4" s="118"/>
      <c r="B4" s="120"/>
      <c r="C4" s="121"/>
      <c r="D4" s="121"/>
      <c r="E4" s="121"/>
      <c r="F4" s="109"/>
      <c r="G4" s="70" t="s">
        <v>187</v>
      </c>
      <c r="H4" s="71" t="s">
        <v>185</v>
      </c>
      <c r="I4" s="71" t="s">
        <v>186</v>
      </c>
      <c r="J4" s="116"/>
      <c r="K4" s="114"/>
      <c r="L4" s="123"/>
      <c r="M4" s="111"/>
    </row>
    <row r="5" spans="1:16" x14ac:dyDescent="0.25">
      <c r="A5" s="37">
        <v>241</v>
      </c>
      <c r="B5" s="39" t="str">
        <f>VLOOKUP(A5,МАНДАТ_СР!A$4:G$98,2,FALSE)</f>
        <v>МБОУ СОШ №1</v>
      </c>
      <c r="C5" s="39">
        <v>1</v>
      </c>
      <c r="D5" s="39">
        <v>2</v>
      </c>
      <c r="E5" s="39">
        <v>6</v>
      </c>
      <c r="F5" s="67">
        <v>6</v>
      </c>
      <c r="G5" s="37">
        <v>2</v>
      </c>
      <c r="H5" s="39">
        <v>4</v>
      </c>
      <c r="I5" s="39">
        <v>1</v>
      </c>
      <c r="J5" s="67">
        <f>SUM(G5:I5)</f>
        <v>7</v>
      </c>
      <c r="K5" s="64">
        <f>RANK(J5,$J$5:$J$10,1)</f>
        <v>1</v>
      </c>
      <c r="L5" s="43">
        <f>SUM(C5:F5,K$5)</f>
        <v>16</v>
      </c>
      <c r="M5" s="66">
        <f>RANK(L5,$L$5:$L$10,1)</f>
        <v>4</v>
      </c>
      <c r="N5">
        <f>M5*P$3</f>
        <v>2</v>
      </c>
    </row>
    <row r="6" spans="1:16" x14ac:dyDescent="0.25">
      <c r="A6" s="37">
        <v>242</v>
      </c>
      <c r="B6" s="39" t="str">
        <f>VLOOKUP(A6,МАНДАТ_СР!A$4:G$98,2,FALSE)</f>
        <v>МБОУ СОШ№2</v>
      </c>
      <c r="C6" s="39">
        <v>2</v>
      </c>
      <c r="D6" s="39">
        <v>3</v>
      </c>
      <c r="E6" s="39">
        <v>5</v>
      </c>
      <c r="F6" s="67">
        <v>2</v>
      </c>
      <c r="G6" s="37">
        <v>3</v>
      </c>
      <c r="H6" s="39">
        <v>6</v>
      </c>
      <c r="I6" s="39">
        <v>2</v>
      </c>
      <c r="J6" s="67">
        <f t="shared" ref="J6:J10" si="0">SUM(G6:I6)</f>
        <v>11</v>
      </c>
      <c r="K6" s="64">
        <f t="shared" ref="K6:K10" si="1">RANK(J6,$J$5:$J$10,1)</f>
        <v>4</v>
      </c>
      <c r="L6" s="43">
        <f t="shared" ref="L6:L10" si="2">SUM(C6:F6,K$5)</f>
        <v>13</v>
      </c>
      <c r="M6" s="64">
        <f t="shared" ref="M6:M10" si="3">RANK(L6,$L$5:$L$10,1)</f>
        <v>2</v>
      </c>
      <c r="N6" s="23">
        <f t="shared" ref="N6:N10" si="4">M6*P$3</f>
        <v>1</v>
      </c>
    </row>
    <row r="7" spans="1:16" x14ac:dyDescent="0.25">
      <c r="A7" s="37">
        <v>243</v>
      </c>
      <c r="B7" s="39" t="str">
        <f>VLOOKUP(A7,МАНДАТ_СР!A$4:G$98,2,FALSE)</f>
        <v>МБОУ СОШ№7</v>
      </c>
      <c r="C7" s="39">
        <v>3</v>
      </c>
      <c r="D7" s="39">
        <v>6</v>
      </c>
      <c r="E7" s="39">
        <v>2</v>
      </c>
      <c r="F7" s="67">
        <v>3</v>
      </c>
      <c r="G7" s="37">
        <v>6</v>
      </c>
      <c r="H7" s="39">
        <v>2</v>
      </c>
      <c r="I7" s="39">
        <v>3</v>
      </c>
      <c r="J7" s="67">
        <f t="shared" si="0"/>
        <v>11</v>
      </c>
      <c r="K7" s="64">
        <f t="shared" si="1"/>
        <v>4</v>
      </c>
      <c r="L7" s="43">
        <f t="shared" si="2"/>
        <v>15</v>
      </c>
      <c r="M7" s="64">
        <f t="shared" si="3"/>
        <v>3</v>
      </c>
      <c r="N7" s="23">
        <f t="shared" si="4"/>
        <v>1.5</v>
      </c>
    </row>
    <row r="8" spans="1:16" x14ac:dyDescent="0.25">
      <c r="A8" s="37">
        <v>244</v>
      </c>
      <c r="B8" s="39" t="str">
        <f>VLOOKUP(A8,МАНДАТ_СР!A$4:G$98,2,FALSE)</f>
        <v>МБОУ СОШ№3</v>
      </c>
      <c r="C8" s="39">
        <v>5</v>
      </c>
      <c r="D8" s="39">
        <v>4</v>
      </c>
      <c r="E8" s="39">
        <v>1</v>
      </c>
      <c r="F8" s="67">
        <v>5</v>
      </c>
      <c r="G8" s="37">
        <v>4</v>
      </c>
      <c r="H8" s="39">
        <v>1</v>
      </c>
      <c r="I8" s="39">
        <v>5</v>
      </c>
      <c r="J8" s="67">
        <f t="shared" si="0"/>
        <v>10</v>
      </c>
      <c r="K8" s="64">
        <f t="shared" si="1"/>
        <v>2</v>
      </c>
      <c r="L8" s="43">
        <f t="shared" si="2"/>
        <v>16</v>
      </c>
      <c r="M8" s="64">
        <f t="shared" si="3"/>
        <v>4</v>
      </c>
      <c r="N8" s="23">
        <f t="shared" si="4"/>
        <v>2</v>
      </c>
    </row>
    <row r="9" spans="1:16" x14ac:dyDescent="0.25">
      <c r="A9" s="37">
        <v>245</v>
      </c>
      <c r="B9" s="39" t="str">
        <f>VLOOKUP(A9,МАНДАТ_СР!A$4:G$98,2,FALSE)</f>
        <v>МБОУ СОШ№8</v>
      </c>
      <c r="C9" s="39">
        <v>6</v>
      </c>
      <c r="D9" s="39">
        <v>1</v>
      </c>
      <c r="E9" s="39">
        <v>3</v>
      </c>
      <c r="F9" s="67">
        <v>1</v>
      </c>
      <c r="G9" s="37">
        <v>1</v>
      </c>
      <c r="H9" s="39">
        <v>3</v>
      </c>
      <c r="I9" s="39">
        <v>6</v>
      </c>
      <c r="J9" s="67">
        <f t="shared" si="0"/>
        <v>10</v>
      </c>
      <c r="K9" s="64">
        <f t="shared" si="1"/>
        <v>2</v>
      </c>
      <c r="L9" s="43">
        <f t="shared" si="2"/>
        <v>12</v>
      </c>
      <c r="M9" s="64">
        <f t="shared" si="3"/>
        <v>1</v>
      </c>
      <c r="N9" s="23">
        <f t="shared" si="4"/>
        <v>0.5</v>
      </c>
    </row>
    <row r="10" spans="1:16" ht="15.75" thickBot="1" x14ac:dyDescent="0.3">
      <c r="A10" s="38">
        <v>246</v>
      </c>
      <c r="B10" s="40" t="str">
        <f>VLOOKUP(A10,МАНДАТ_СР!A$4:G$98,2,FALSE)</f>
        <v>МБОУ СОШ№9</v>
      </c>
      <c r="C10" s="40">
        <v>4</v>
      </c>
      <c r="D10" s="40">
        <v>5</v>
      </c>
      <c r="E10" s="40">
        <v>4</v>
      </c>
      <c r="F10" s="68">
        <v>4</v>
      </c>
      <c r="G10" s="38">
        <v>5</v>
      </c>
      <c r="H10" s="40">
        <v>4</v>
      </c>
      <c r="I10" s="40">
        <v>4</v>
      </c>
      <c r="J10" s="68">
        <f t="shared" si="0"/>
        <v>13</v>
      </c>
      <c r="K10" s="65">
        <f t="shared" si="1"/>
        <v>6</v>
      </c>
      <c r="L10" s="69">
        <f t="shared" si="2"/>
        <v>18</v>
      </c>
      <c r="M10" s="65">
        <f t="shared" si="3"/>
        <v>6</v>
      </c>
      <c r="N10" s="23">
        <f t="shared" si="4"/>
        <v>3</v>
      </c>
    </row>
    <row r="11" spans="1:16" x14ac:dyDescent="0.25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6" ht="15.75" thickBot="1" x14ac:dyDescent="0.3">
      <c r="A12" s="112" t="s">
        <v>191</v>
      </c>
      <c r="B12" s="112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6" x14ac:dyDescent="0.25">
      <c r="A13" s="117" t="s">
        <v>1</v>
      </c>
      <c r="B13" s="119" t="s">
        <v>2</v>
      </c>
      <c r="C13" s="107" t="s">
        <v>184</v>
      </c>
      <c r="D13" s="107" t="s">
        <v>155</v>
      </c>
      <c r="E13" s="107" t="s">
        <v>181</v>
      </c>
      <c r="F13" s="108" t="s">
        <v>182</v>
      </c>
      <c r="G13" s="106" t="s">
        <v>183</v>
      </c>
      <c r="H13" s="107"/>
      <c r="I13" s="107"/>
      <c r="J13" s="115" t="s">
        <v>193</v>
      </c>
      <c r="K13" s="113" t="s">
        <v>192</v>
      </c>
      <c r="L13" s="108" t="s">
        <v>136</v>
      </c>
      <c r="M13" s="110" t="s">
        <v>188</v>
      </c>
    </row>
    <row r="14" spans="1:16" ht="18.75" customHeight="1" thickBot="1" x14ac:dyDescent="0.3">
      <c r="A14" s="118"/>
      <c r="B14" s="120"/>
      <c r="C14" s="121"/>
      <c r="D14" s="121"/>
      <c r="E14" s="121"/>
      <c r="F14" s="109"/>
      <c r="G14" s="70" t="s">
        <v>187</v>
      </c>
      <c r="H14" s="71" t="s">
        <v>185</v>
      </c>
      <c r="I14" s="71" t="s">
        <v>186</v>
      </c>
      <c r="J14" s="116"/>
      <c r="K14" s="114"/>
      <c r="L14" s="109"/>
      <c r="M14" s="111"/>
    </row>
    <row r="15" spans="1:16" x14ac:dyDescent="0.25">
      <c r="A15" s="37">
        <v>351</v>
      </c>
      <c r="B15" s="39" t="str">
        <f>VLOOKUP(A15,МАНДАТ_СТ!A$4:G$98,2,FALSE)</f>
        <v>ЛИДЕРЫ</v>
      </c>
      <c r="C15" s="39">
        <v>1</v>
      </c>
      <c r="D15" s="39">
        <v>6</v>
      </c>
      <c r="E15" s="39">
        <v>1</v>
      </c>
      <c r="F15" s="67">
        <v>2</v>
      </c>
      <c r="G15" s="37">
        <v>4</v>
      </c>
      <c r="H15" s="39">
        <v>4</v>
      </c>
      <c r="I15" s="39">
        <v>1</v>
      </c>
      <c r="J15" s="67">
        <f>SUM(G15:I15)</f>
        <v>9</v>
      </c>
      <c r="K15" s="64">
        <f>RANK(J15,$J$15:$J$20,1)</f>
        <v>3</v>
      </c>
      <c r="L15" s="59">
        <f>SUM(C15:I15)+(7-COUNT(C15:I15))*6</f>
        <v>19</v>
      </c>
      <c r="M15" s="66">
        <f>RANK(L15,$L$15:$L$20,1)</f>
        <v>1</v>
      </c>
      <c r="N15" s="23">
        <f>M15*P$3</f>
        <v>0.5</v>
      </c>
      <c r="O15" s="124" t="s">
        <v>198</v>
      </c>
      <c r="P15" t="s">
        <v>199</v>
      </c>
    </row>
    <row r="16" spans="1:16" x14ac:dyDescent="0.25">
      <c r="A16" s="37">
        <v>352</v>
      </c>
      <c r="B16" s="39" t="str">
        <f>VLOOKUP(A16,МАНДАТ_СТ!A$4:G$98,2,FALSE)</f>
        <v>МБОУ СОШ№5</v>
      </c>
      <c r="C16" s="39">
        <v>5</v>
      </c>
      <c r="D16" s="39">
        <v>5</v>
      </c>
      <c r="E16" s="39">
        <v>2</v>
      </c>
      <c r="F16" s="67">
        <v>3</v>
      </c>
      <c r="G16" s="37">
        <v>6</v>
      </c>
      <c r="H16" s="39">
        <v>6</v>
      </c>
      <c r="I16" s="39">
        <v>2</v>
      </c>
      <c r="J16" s="67">
        <f t="shared" ref="J16:J20" si="5">SUM(G16:I16)</f>
        <v>14</v>
      </c>
      <c r="K16" s="64">
        <f t="shared" ref="K16:K20" si="6">RANK(J16,$J$15:$J$20,1)</f>
        <v>6</v>
      </c>
      <c r="L16" s="54">
        <f t="shared" ref="L15:L20" si="7">SUM(C16:I16)+(7-COUNT(C16:I16))*6</f>
        <v>29</v>
      </c>
      <c r="M16" s="64">
        <f t="shared" ref="M16:M20" si="8">RANK(L16,$L$15:$L$20,1)</f>
        <v>6</v>
      </c>
      <c r="N16" s="23">
        <f t="shared" ref="N16:N20" si="9">M16*P$3</f>
        <v>3</v>
      </c>
      <c r="O16" s="124" t="s">
        <v>200</v>
      </c>
      <c r="P16" t="s">
        <v>201</v>
      </c>
    </row>
    <row r="17" spans="1:14" x14ac:dyDescent="0.25">
      <c r="A17" s="37">
        <v>353</v>
      </c>
      <c r="B17" s="39" t="str">
        <f>VLOOKUP(A17,МАНДАТ_СТ!A$4:G$98,2,FALSE)</f>
        <v>МБОУ ЛИЦЕЙ№45</v>
      </c>
      <c r="C17" s="39">
        <v>6</v>
      </c>
      <c r="D17" s="39" t="s">
        <v>176</v>
      </c>
      <c r="E17" s="39">
        <v>3</v>
      </c>
      <c r="F17" s="67">
        <v>6</v>
      </c>
      <c r="G17" s="37">
        <v>2</v>
      </c>
      <c r="H17" s="39">
        <v>2</v>
      </c>
      <c r="I17" s="39">
        <v>3</v>
      </c>
      <c r="J17" s="67">
        <f t="shared" si="5"/>
        <v>7</v>
      </c>
      <c r="K17" s="64">
        <f t="shared" si="6"/>
        <v>1</v>
      </c>
      <c r="L17" s="54">
        <f t="shared" si="7"/>
        <v>28</v>
      </c>
      <c r="M17" s="64">
        <f t="shared" si="8"/>
        <v>5</v>
      </c>
      <c r="N17" s="23">
        <f t="shared" si="9"/>
        <v>2.5</v>
      </c>
    </row>
    <row r="18" spans="1:14" x14ac:dyDescent="0.25">
      <c r="A18" s="37">
        <v>354</v>
      </c>
      <c r="B18" s="39" t="str">
        <f>VLOOKUP(A18,МАНДАТ_СТ!A$4:G$98,2,FALSE)</f>
        <v>МБОУ СОШ№6</v>
      </c>
      <c r="C18" s="39">
        <v>4</v>
      </c>
      <c r="D18" s="39">
        <v>1</v>
      </c>
      <c r="E18" s="39" t="s">
        <v>176</v>
      </c>
      <c r="F18" s="67">
        <v>4</v>
      </c>
      <c r="G18" s="37">
        <v>1</v>
      </c>
      <c r="H18" s="39">
        <v>1</v>
      </c>
      <c r="I18" s="39">
        <v>5</v>
      </c>
      <c r="J18" s="67">
        <f t="shared" si="5"/>
        <v>7</v>
      </c>
      <c r="K18" s="64">
        <f t="shared" si="6"/>
        <v>1</v>
      </c>
      <c r="L18" s="54">
        <f t="shared" si="7"/>
        <v>22</v>
      </c>
      <c r="M18" s="64">
        <f t="shared" si="8"/>
        <v>2</v>
      </c>
      <c r="N18" s="23">
        <f t="shared" si="9"/>
        <v>1</v>
      </c>
    </row>
    <row r="19" spans="1:14" x14ac:dyDescent="0.25">
      <c r="A19" s="37">
        <v>355</v>
      </c>
      <c r="B19" s="39" t="str">
        <f>VLOOKUP(A19,МАНДАТ_СТ!A$4:G$98,2,FALSE)</f>
        <v>КАДЕТЫ</v>
      </c>
      <c r="C19" s="39">
        <v>3</v>
      </c>
      <c r="D19" s="39">
        <v>2</v>
      </c>
      <c r="E19" s="39">
        <v>6</v>
      </c>
      <c r="F19" s="67">
        <v>1</v>
      </c>
      <c r="G19" s="37">
        <v>3</v>
      </c>
      <c r="H19" s="39">
        <v>3</v>
      </c>
      <c r="I19" s="39">
        <v>6</v>
      </c>
      <c r="J19" s="67">
        <f t="shared" si="5"/>
        <v>12</v>
      </c>
      <c r="K19" s="64">
        <f t="shared" si="6"/>
        <v>4</v>
      </c>
      <c r="L19" s="54">
        <f t="shared" si="7"/>
        <v>24</v>
      </c>
      <c r="M19" s="64">
        <f t="shared" si="8"/>
        <v>3</v>
      </c>
      <c r="N19" s="23">
        <f t="shared" si="9"/>
        <v>1.5</v>
      </c>
    </row>
    <row r="20" spans="1:14" ht="15.75" thickBot="1" x14ac:dyDescent="0.3">
      <c r="A20" s="38">
        <v>356</v>
      </c>
      <c r="B20" s="40" t="str">
        <f>VLOOKUP(A20,МАНДАТ_СТ!A$4:G$98,2,FALSE)</f>
        <v>АВИАЦИЯ</v>
      </c>
      <c r="C20" s="40">
        <v>2</v>
      </c>
      <c r="D20" s="40">
        <v>3</v>
      </c>
      <c r="E20" s="40">
        <v>4</v>
      </c>
      <c r="F20" s="68">
        <v>5</v>
      </c>
      <c r="G20" s="38">
        <v>4</v>
      </c>
      <c r="H20" s="40">
        <v>4</v>
      </c>
      <c r="I20" s="40">
        <v>4</v>
      </c>
      <c r="J20" s="68">
        <f t="shared" si="5"/>
        <v>12</v>
      </c>
      <c r="K20" s="65">
        <f t="shared" si="6"/>
        <v>4</v>
      </c>
      <c r="L20" s="54">
        <f t="shared" si="7"/>
        <v>26</v>
      </c>
      <c r="M20" s="65">
        <f t="shared" si="8"/>
        <v>4</v>
      </c>
      <c r="N20" s="23">
        <f t="shared" si="9"/>
        <v>2</v>
      </c>
    </row>
    <row r="23" spans="1:14" x14ac:dyDescent="0.25">
      <c r="B23" s="33"/>
      <c r="E23" s="33"/>
      <c r="F23" s="34"/>
      <c r="G23" s="34"/>
    </row>
    <row r="24" spans="1:14" x14ac:dyDescent="0.25">
      <c r="B24" s="33"/>
      <c r="E24" s="33"/>
      <c r="F24" s="34"/>
      <c r="G24" s="34"/>
    </row>
  </sheetData>
  <mergeCells count="25">
    <mergeCell ref="A1:M1"/>
    <mergeCell ref="A13:A14"/>
    <mergeCell ref="B13:B14"/>
    <mergeCell ref="C13:C14"/>
    <mergeCell ref="D13:D14"/>
    <mergeCell ref="E13:E14"/>
    <mergeCell ref="F13:F14"/>
    <mergeCell ref="G3:I3"/>
    <mergeCell ref="C3:C4"/>
    <mergeCell ref="D3:D4"/>
    <mergeCell ref="E3:E4"/>
    <mergeCell ref="F3:F4"/>
    <mergeCell ref="L3:L4"/>
    <mergeCell ref="G13:I13"/>
    <mergeCell ref="L13:L14"/>
    <mergeCell ref="M13:M14"/>
    <mergeCell ref="A2:B2"/>
    <mergeCell ref="A12:B12"/>
    <mergeCell ref="K3:K4"/>
    <mergeCell ref="J3:J4"/>
    <mergeCell ref="J13:J14"/>
    <mergeCell ref="K13:K14"/>
    <mergeCell ref="M3:M4"/>
    <mergeCell ref="A3:A4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0" sqref="B20:P21"/>
    </sheetView>
  </sheetViews>
  <sheetFormatPr defaultRowHeight="15" x14ac:dyDescent="0.25"/>
  <cols>
    <col min="1" max="1" width="4.5703125" customWidth="1"/>
    <col min="2" max="2" width="16.7109375" customWidth="1"/>
    <col min="3" max="22" width="4.5703125" customWidth="1"/>
  </cols>
  <sheetData>
    <row r="1" spans="1:26" x14ac:dyDescent="0.25">
      <c r="A1" s="104" t="s">
        <v>179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6" x14ac:dyDescent="0.25">
      <c r="A2" s="63" t="s">
        <v>167</v>
      </c>
    </row>
    <row r="3" spans="1:26" s="56" customFormat="1" ht="86.25" customHeight="1" x14ac:dyDescent="0.25">
      <c r="A3" s="60" t="s">
        <v>111</v>
      </c>
      <c r="B3" s="60" t="s">
        <v>112</v>
      </c>
      <c r="C3" s="61" t="s">
        <v>153</v>
      </c>
      <c r="D3" s="61" t="s">
        <v>154</v>
      </c>
      <c r="E3" s="61" t="s">
        <v>155</v>
      </c>
      <c r="F3" s="61" t="s">
        <v>156</v>
      </c>
      <c r="G3" s="61" t="s">
        <v>157</v>
      </c>
      <c r="H3" s="61" t="s">
        <v>158</v>
      </c>
      <c r="I3" s="61" t="s">
        <v>159</v>
      </c>
      <c r="J3" s="61" t="s">
        <v>160</v>
      </c>
      <c r="K3" s="61" t="s">
        <v>161</v>
      </c>
      <c r="L3" s="61" t="s">
        <v>162</v>
      </c>
      <c r="M3" s="61" t="s">
        <v>163</v>
      </c>
      <c r="N3" s="61" t="s">
        <v>164</v>
      </c>
      <c r="O3" s="61" t="s">
        <v>165</v>
      </c>
      <c r="P3" s="61" t="s">
        <v>168</v>
      </c>
      <c r="Q3" s="61" t="s">
        <v>169</v>
      </c>
      <c r="R3" s="61" t="s">
        <v>170</v>
      </c>
      <c r="S3" s="61" t="s">
        <v>171</v>
      </c>
      <c r="T3" s="61" t="s">
        <v>172</v>
      </c>
      <c r="U3" s="61" t="s">
        <v>173</v>
      </c>
      <c r="V3" s="61" t="s">
        <v>174</v>
      </c>
      <c r="W3" s="61" t="s">
        <v>113</v>
      </c>
    </row>
    <row r="4" spans="1:26" x14ac:dyDescent="0.25">
      <c r="A4" s="57">
        <v>241</v>
      </c>
      <c r="B4" s="57" t="str">
        <f>VLOOKUP(A4,МАНДАТ_СР!A$4:G$98,2,FALSE)</f>
        <v>МБОУ СОШ №1</v>
      </c>
      <c r="C4" s="57">
        <v>14</v>
      </c>
      <c r="D4" s="57">
        <v>15</v>
      </c>
      <c r="E4" s="57">
        <v>17</v>
      </c>
      <c r="F4" s="57">
        <v>14</v>
      </c>
      <c r="G4" s="57">
        <v>15</v>
      </c>
      <c r="H4" s="57">
        <v>17</v>
      </c>
      <c r="I4" s="57">
        <v>14</v>
      </c>
      <c r="J4" s="57">
        <v>15</v>
      </c>
      <c r="K4" s="57">
        <v>17</v>
      </c>
      <c r="L4" s="57">
        <v>14</v>
      </c>
      <c r="M4" s="57">
        <v>15</v>
      </c>
      <c r="N4" s="57">
        <v>17</v>
      </c>
      <c r="O4" s="57">
        <v>14</v>
      </c>
      <c r="P4" s="57">
        <v>15</v>
      </c>
      <c r="Q4" s="57">
        <v>17</v>
      </c>
      <c r="R4" s="57">
        <v>14</v>
      </c>
      <c r="S4" s="57">
        <v>15</v>
      </c>
      <c r="T4" s="57">
        <v>17</v>
      </c>
      <c r="U4" s="39">
        <v>5</v>
      </c>
      <c r="V4" s="57">
        <f>SUM(C4:U4)</f>
        <v>281</v>
      </c>
      <c r="W4" s="39">
        <f>RANK(V4,$V$4:$V$9,0)</f>
        <v>6</v>
      </c>
      <c r="X4">
        <f>W4*Z$4</f>
        <v>12</v>
      </c>
      <c r="Y4" s="41" t="s">
        <v>177</v>
      </c>
      <c r="Z4" s="41">
        <v>2</v>
      </c>
    </row>
    <row r="5" spans="1:26" x14ac:dyDescent="0.25">
      <c r="A5" s="57">
        <v>242</v>
      </c>
      <c r="B5" s="57" t="str">
        <f>VLOOKUP(A5,МАНДАТ_СР!A$4:G$98,2,FALSE)</f>
        <v>МБОУ СОШ№2</v>
      </c>
      <c r="C5" s="57">
        <v>25</v>
      </c>
      <c r="D5" s="57">
        <v>16</v>
      </c>
      <c r="E5" s="57">
        <v>16</v>
      </c>
      <c r="F5" s="57">
        <v>25</v>
      </c>
      <c r="G5" s="57">
        <v>16</v>
      </c>
      <c r="H5" s="57">
        <v>16</v>
      </c>
      <c r="I5" s="57">
        <v>25</v>
      </c>
      <c r="J5" s="57">
        <v>16</v>
      </c>
      <c r="K5" s="57">
        <v>16</v>
      </c>
      <c r="L5" s="57">
        <v>25</v>
      </c>
      <c r="M5" s="57">
        <v>16</v>
      </c>
      <c r="N5" s="57">
        <v>16</v>
      </c>
      <c r="O5" s="57">
        <v>25</v>
      </c>
      <c r="P5" s="57">
        <v>16</v>
      </c>
      <c r="Q5" s="57">
        <v>16</v>
      </c>
      <c r="R5" s="57">
        <v>25</v>
      </c>
      <c r="S5" s="57">
        <v>16</v>
      </c>
      <c r="T5" s="57">
        <v>16</v>
      </c>
      <c r="U5" s="39">
        <v>2</v>
      </c>
      <c r="V5" s="57">
        <f t="shared" ref="V5:V9" si="0">SUM(C5:U5)</f>
        <v>344</v>
      </c>
      <c r="W5" s="39">
        <f t="shared" ref="W5:W9" si="1">RANK(V5,$V$4:$V$9,0)</f>
        <v>4</v>
      </c>
      <c r="X5" s="23">
        <f t="shared" ref="X5:X9" si="2">W5*Z$4</f>
        <v>8</v>
      </c>
    </row>
    <row r="6" spans="1:26" x14ac:dyDescent="0.25">
      <c r="A6" s="58">
        <v>243</v>
      </c>
      <c r="B6" s="58" t="str">
        <f>VLOOKUP(A6,МАНДАТ_СР!A$4:G$98,2,FALSE)</f>
        <v>МБОУ СОШ№7</v>
      </c>
      <c r="C6" s="58">
        <v>68</v>
      </c>
      <c r="D6" s="58">
        <v>17</v>
      </c>
      <c r="E6" s="58">
        <v>15</v>
      </c>
      <c r="F6" s="58">
        <v>68</v>
      </c>
      <c r="G6" s="58">
        <v>17</v>
      </c>
      <c r="H6" s="58">
        <v>15</v>
      </c>
      <c r="I6" s="58">
        <v>68</v>
      </c>
      <c r="J6" s="58">
        <v>17</v>
      </c>
      <c r="K6" s="58">
        <v>15</v>
      </c>
      <c r="L6" s="58">
        <v>68</v>
      </c>
      <c r="M6" s="58">
        <v>17</v>
      </c>
      <c r="N6" s="58">
        <v>15</v>
      </c>
      <c r="O6" s="58">
        <v>68</v>
      </c>
      <c r="P6" s="58">
        <v>17</v>
      </c>
      <c r="Q6" s="58">
        <v>15</v>
      </c>
      <c r="R6" s="58">
        <v>68</v>
      </c>
      <c r="S6" s="58">
        <v>17</v>
      </c>
      <c r="T6" s="58">
        <v>15</v>
      </c>
      <c r="U6" s="59">
        <v>5</v>
      </c>
      <c r="V6" s="58">
        <f t="shared" si="0"/>
        <v>605</v>
      </c>
      <c r="W6" s="59">
        <f t="shared" si="1"/>
        <v>1</v>
      </c>
      <c r="X6" s="23">
        <f t="shared" si="2"/>
        <v>2</v>
      </c>
    </row>
    <row r="7" spans="1:26" x14ac:dyDescent="0.25">
      <c r="A7" s="58">
        <v>244</v>
      </c>
      <c r="B7" s="58" t="str">
        <f>VLOOKUP(A7,МАНДАТ_СР!A$4:G$98,2,FALSE)</f>
        <v>МБОУ СОШ№3</v>
      </c>
      <c r="C7" s="58">
        <v>41</v>
      </c>
      <c r="D7" s="58">
        <v>15</v>
      </c>
      <c r="E7" s="58">
        <v>14</v>
      </c>
      <c r="F7" s="58">
        <v>41</v>
      </c>
      <c r="G7" s="58">
        <v>15</v>
      </c>
      <c r="H7" s="58">
        <v>14</v>
      </c>
      <c r="I7" s="58">
        <v>41</v>
      </c>
      <c r="J7" s="58">
        <v>15</v>
      </c>
      <c r="K7" s="58">
        <v>14</v>
      </c>
      <c r="L7" s="58">
        <v>41</v>
      </c>
      <c r="M7" s="58">
        <v>15</v>
      </c>
      <c r="N7" s="58">
        <v>14</v>
      </c>
      <c r="O7" s="58">
        <v>41</v>
      </c>
      <c r="P7" s="58">
        <v>15</v>
      </c>
      <c r="Q7" s="58">
        <v>14</v>
      </c>
      <c r="R7" s="58">
        <v>41</v>
      </c>
      <c r="S7" s="58">
        <v>15</v>
      </c>
      <c r="T7" s="58">
        <v>14</v>
      </c>
      <c r="U7" s="59">
        <v>8</v>
      </c>
      <c r="V7" s="58">
        <f t="shared" si="0"/>
        <v>428</v>
      </c>
      <c r="W7" s="59">
        <f t="shared" si="1"/>
        <v>2</v>
      </c>
      <c r="X7" s="23">
        <f t="shared" si="2"/>
        <v>4</v>
      </c>
    </row>
    <row r="8" spans="1:26" x14ac:dyDescent="0.25">
      <c r="A8" s="58">
        <v>245</v>
      </c>
      <c r="B8" s="58" t="str">
        <f>VLOOKUP(A8,МАНДАТ_СР!A$4:G$98,2,FALSE)</f>
        <v>МБОУ СОШ№8</v>
      </c>
      <c r="C8" s="58">
        <v>25</v>
      </c>
      <c r="D8" s="58">
        <v>15</v>
      </c>
      <c r="E8" s="58">
        <v>19</v>
      </c>
      <c r="F8" s="58">
        <v>25</v>
      </c>
      <c r="G8" s="58">
        <v>15</v>
      </c>
      <c r="H8" s="58">
        <v>19</v>
      </c>
      <c r="I8" s="58">
        <v>25</v>
      </c>
      <c r="J8" s="58">
        <v>15</v>
      </c>
      <c r="K8" s="58">
        <v>19</v>
      </c>
      <c r="L8" s="58">
        <v>25</v>
      </c>
      <c r="M8" s="58">
        <v>15</v>
      </c>
      <c r="N8" s="58">
        <v>19</v>
      </c>
      <c r="O8" s="58">
        <v>25</v>
      </c>
      <c r="P8" s="58">
        <v>15</v>
      </c>
      <c r="Q8" s="58">
        <v>19</v>
      </c>
      <c r="R8" s="58">
        <v>25</v>
      </c>
      <c r="S8" s="58">
        <v>15</v>
      </c>
      <c r="T8" s="58">
        <v>19</v>
      </c>
      <c r="U8" s="59">
        <v>7</v>
      </c>
      <c r="V8" s="58">
        <f t="shared" si="0"/>
        <v>361</v>
      </c>
      <c r="W8" s="59">
        <f t="shared" si="1"/>
        <v>3</v>
      </c>
      <c r="X8" s="23">
        <f t="shared" si="2"/>
        <v>6</v>
      </c>
    </row>
    <row r="9" spans="1:26" x14ac:dyDescent="0.25">
      <c r="A9" s="57">
        <v>246</v>
      </c>
      <c r="B9" s="57" t="str">
        <f>VLOOKUP(A9,МАНДАТ_СР!A$4:G$98,2,FALSE)</f>
        <v>МБОУ СОШ№9</v>
      </c>
      <c r="C9" s="57">
        <v>18</v>
      </c>
      <c r="D9" s="57">
        <v>12</v>
      </c>
      <c r="E9" s="57">
        <v>25</v>
      </c>
      <c r="F9" s="57">
        <v>18</v>
      </c>
      <c r="G9" s="57">
        <v>12</v>
      </c>
      <c r="H9" s="57">
        <v>25</v>
      </c>
      <c r="I9" s="57">
        <v>18</v>
      </c>
      <c r="J9" s="57">
        <v>12</v>
      </c>
      <c r="K9" s="57">
        <v>25</v>
      </c>
      <c r="L9" s="57">
        <v>18</v>
      </c>
      <c r="M9" s="57">
        <v>12</v>
      </c>
      <c r="N9" s="57">
        <v>25</v>
      </c>
      <c r="O9" s="57">
        <v>18</v>
      </c>
      <c r="P9" s="57">
        <v>12</v>
      </c>
      <c r="Q9" s="57">
        <v>25</v>
      </c>
      <c r="R9" s="57">
        <v>18</v>
      </c>
      <c r="S9" s="57">
        <v>12</v>
      </c>
      <c r="T9" s="57">
        <v>25</v>
      </c>
      <c r="U9" s="39">
        <v>2</v>
      </c>
      <c r="V9" s="57">
        <f t="shared" si="0"/>
        <v>332</v>
      </c>
      <c r="W9" s="39">
        <f t="shared" si="1"/>
        <v>5</v>
      </c>
      <c r="X9" s="23">
        <f t="shared" si="2"/>
        <v>10</v>
      </c>
    </row>
    <row r="10" spans="1:26" x14ac:dyDescent="0.25">
      <c r="A10" s="62" t="s">
        <v>178</v>
      </c>
      <c r="B10" s="62"/>
    </row>
    <row r="11" spans="1:26" ht="69.75" customHeight="1" x14ac:dyDescent="0.25">
      <c r="A11" s="60" t="s">
        <v>111</v>
      </c>
      <c r="B11" s="60" t="s">
        <v>112</v>
      </c>
      <c r="C11" s="61" t="s">
        <v>153</v>
      </c>
      <c r="D11" s="61" t="s">
        <v>154</v>
      </c>
      <c r="E11" s="61" t="s">
        <v>155</v>
      </c>
      <c r="F11" s="61" t="s">
        <v>156</v>
      </c>
      <c r="G11" s="61" t="s">
        <v>157</v>
      </c>
      <c r="H11" s="61" t="s">
        <v>158</v>
      </c>
      <c r="I11" s="61" t="s">
        <v>159</v>
      </c>
      <c r="J11" s="61" t="s">
        <v>160</v>
      </c>
      <c r="K11" s="61" t="s">
        <v>161</v>
      </c>
      <c r="L11" s="61" t="s">
        <v>162</v>
      </c>
      <c r="M11" s="61" t="s">
        <v>163</v>
      </c>
      <c r="N11" s="61" t="s">
        <v>164</v>
      </c>
      <c r="O11" s="61" t="s">
        <v>165</v>
      </c>
      <c r="P11" s="61" t="s">
        <v>168</v>
      </c>
      <c r="Q11" s="61" t="s">
        <v>169</v>
      </c>
      <c r="R11" s="61" t="s">
        <v>170</v>
      </c>
      <c r="S11" s="61" t="s">
        <v>171</v>
      </c>
      <c r="T11" s="61" t="s">
        <v>172</v>
      </c>
      <c r="U11" s="61" t="s">
        <v>173</v>
      </c>
      <c r="V11" s="61" t="s">
        <v>174</v>
      </c>
      <c r="W11" s="61" t="s">
        <v>113</v>
      </c>
    </row>
    <row r="12" spans="1:26" x14ac:dyDescent="0.25">
      <c r="A12" s="57">
        <v>351</v>
      </c>
      <c r="B12" s="57" t="str">
        <f>VLOOKUP(A12,МАНДАТ_СТ!A$4:G$98,2,FALSE)</f>
        <v>ЛИДЕРЫ</v>
      </c>
      <c r="C12" s="57">
        <v>14</v>
      </c>
      <c r="D12" s="57">
        <v>15</v>
      </c>
      <c r="E12" s="57">
        <v>17</v>
      </c>
      <c r="F12" s="57">
        <v>14</v>
      </c>
      <c r="G12" s="57">
        <v>15</v>
      </c>
      <c r="H12" s="57">
        <v>15</v>
      </c>
      <c r="I12" s="57">
        <v>17</v>
      </c>
      <c r="J12" s="57">
        <v>14</v>
      </c>
      <c r="K12" s="57">
        <v>15</v>
      </c>
      <c r="L12" s="57">
        <v>17</v>
      </c>
      <c r="M12" s="57">
        <v>14</v>
      </c>
      <c r="N12" s="57">
        <v>15</v>
      </c>
      <c r="O12" s="57">
        <v>14</v>
      </c>
      <c r="P12" s="57">
        <v>15</v>
      </c>
      <c r="Q12" s="57">
        <v>17</v>
      </c>
      <c r="R12" s="57">
        <v>14</v>
      </c>
      <c r="S12" s="57">
        <v>15</v>
      </c>
      <c r="T12" s="57">
        <v>17</v>
      </c>
      <c r="U12" s="39">
        <v>5</v>
      </c>
      <c r="V12" s="57">
        <f>SUM(C12:U12)</f>
        <v>279</v>
      </c>
      <c r="W12" s="39">
        <f>RANK(V12,$V$12:$V$17,0)</f>
        <v>5</v>
      </c>
      <c r="X12" s="23">
        <f>W12*Z$4</f>
        <v>10</v>
      </c>
    </row>
    <row r="13" spans="1:26" x14ac:dyDescent="0.25">
      <c r="A13" s="57">
        <v>352</v>
      </c>
      <c r="B13" s="57" t="str">
        <f>VLOOKUP(A13,МАНДАТ_СТ!A$4:G$98,2,FALSE)</f>
        <v>МБОУ СОШ№5</v>
      </c>
      <c r="C13" s="57">
        <v>25</v>
      </c>
      <c r="D13" s="57">
        <v>16</v>
      </c>
      <c r="E13" s="57">
        <v>16</v>
      </c>
      <c r="F13" s="57">
        <v>25</v>
      </c>
      <c r="G13" s="57">
        <v>16</v>
      </c>
      <c r="H13" s="57">
        <v>16</v>
      </c>
      <c r="I13" s="57">
        <v>16</v>
      </c>
      <c r="J13" s="57">
        <v>25</v>
      </c>
      <c r="K13" s="57">
        <v>16</v>
      </c>
      <c r="L13" s="57">
        <v>16</v>
      </c>
      <c r="M13" s="57">
        <v>25</v>
      </c>
      <c r="N13" s="57">
        <v>16</v>
      </c>
      <c r="O13" s="57">
        <v>0</v>
      </c>
      <c r="P13" s="57">
        <v>16</v>
      </c>
      <c r="Q13" s="57">
        <v>16</v>
      </c>
      <c r="R13" s="57">
        <v>25</v>
      </c>
      <c r="S13" s="57">
        <v>16</v>
      </c>
      <c r="T13" s="57">
        <v>16</v>
      </c>
      <c r="U13" s="39">
        <v>2</v>
      </c>
      <c r="V13" s="57">
        <f t="shared" ref="V13:V17" si="3">SUM(C13:U13)</f>
        <v>319</v>
      </c>
      <c r="W13" s="39">
        <f t="shared" ref="W13:W17" si="4">RANK(V13,$V$12:$V$17,0)</f>
        <v>3</v>
      </c>
      <c r="X13" s="23">
        <f t="shared" ref="X13:X17" si="5">W13*Z$4</f>
        <v>6</v>
      </c>
    </row>
    <row r="14" spans="1:26" x14ac:dyDescent="0.25">
      <c r="A14" s="58">
        <v>353</v>
      </c>
      <c r="B14" s="58" t="str">
        <f>VLOOKUP(A14,МАНДАТ_СТ!A$4:G$98,2,FALSE)</f>
        <v>МБОУ ЛИЦЕЙ№45</v>
      </c>
      <c r="C14" s="58">
        <v>68</v>
      </c>
      <c r="D14" s="58">
        <v>17</v>
      </c>
      <c r="E14" s="58">
        <v>0</v>
      </c>
      <c r="F14" s="58">
        <v>68</v>
      </c>
      <c r="G14" s="58">
        <v>17</v>
      </c>
      <c r="H14" s="58">
        <v>17</v>
      </c>
      <c r="I14" s="58">
        <v>15</v>
      </c>
      <c r="J14" s="58">
        <v>68</v>
      </c>
      <c r="K14" s="58">
        <v>17</v>
      </c>
      <c r="L14" s="58">
        <v>15</v>
      </c>
      <c r="M14" s="58">
        <v>0</v>
      </c>
      <c r="N14" s="58">
        <v>17</v>
      </c>
      <c r="O14" s="58">
        <v>68</v>
      </c>
      <c r="P14" s="58">
        <v>17</v>
      </c>
      <c r="Q14" s="58">
        <v>15</v>
      </c>
      <c r="R14" s="58">
        <v>68</v>
      </c>
      <c r="S14" s="58">
        <v>17</v>
      </c>
      <c r="T14" s="58">
        <v>15</v>
      </c>
      <c r="U14" s="59">
        <v>5</v>
      </c>
      <c r="V14" s="58">
        <f t="shared" si="3"/>
        <v>524</v>
      </c>
      <c r="W14" s="59">
        <f t="shared" si="4"/>
        <v>1</v>
      </c>
      <c r="X14" s="23">
        <f t="shared" si="5"/>
        <v>2</v>
      </c>
    </row>
    <row r="15" spans="1:26" x14ac:dyDescent="0.25">
      <c r="A15" s="58">
        <v>354</v>
      </c>
      <c r="B15" s="58" t="str">
        <f>VLOOKUP(A15,МАНДАТ_СТ!A$4:G$98,2,FALSE)</f>
        <v>МБОУ СОШ№6</v>
      </c>
      <c r="C15" s="58" t="s">
        <v>196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  <c r="V15" s="58"/>
      <c r="W15" s="59">
        <v>6</v>
      </c>
      <c r="X15" s="23">
        <f t="shared" si="5"/>
        <v>12</v>
      </c>
    </row>
    <row r="16" spans="1:26" x14ac:dyDescent="0.25">
      <c r="A16" s="58">
        <v>355</v>
      </c>
      <c r="B16" s="58" t="str">
        <f>VLOOKUP(A16,МАНДАТ_СТ!A$4:G$98,2,FALSE)</f>
        <v>КАДЕТЫ</v>
      </c>
      <c r="C16" s="58">
        <v>25</v>
      </c>
      <c r="D16" s="58">
        <v>15</v>
      </c>
      <c r="E16" s="58">
        <v>19</v>
      </c>
      <c r="F16" s="58">
        <v>25</v>
      </c>
      <c r="G16" s="58">
        <v>15</v>
      </c>
      <c r="H16" s="58">
        <v>15</v>
      </c>
      <c r="I16" s="58">
        <v>19</v>
      </c>
      <c r="J16" s="58">
        <v>25</v>
      </c>
      <c r="K16" s="58">
        <v>15</v>
      </c>
      <c r="L16" s="58">
        <v>19</v>
      </c>
      <c r="M16" s="58">
        <v>25</v>
      </c>
      <c r="N16" s="58">
        <v>0</v>
      </c>
      <c r="O16" s="58">
        <v>25</v>
      </c>
      <c r="P16" s="58">
        <v>15</v>
      </c>
      <c r="Q16" s="58">
        <v>19</v>
      </c>
      <c r="R16" s="58">
        <v>25</v>
      </c>
      <c r="S16" s="58">
        <v>15</v>
      </c>
      <c r="T16" s="58">
        <v>19</v>
      </c>
      <c r="U16" s="59">
        <v>7</v>
      </c>
      <c r="V16" s="58">
        <f t="shared" si="3"/>
        <v>342</v>
      </c>
      <c r="W16" s="59">
        <f t="shared" si="4"/>
        <v>2</v>
      </c>
      <c r="X16" s="23">
        <f t="shared" si="5"/>
        <v>4</v>
      </c>
    </row>
    <row r="17" spans="1:24" x14ac:dyDescent="0.25">
      <c r="A17" s="57">
        <v>356</v>
      </c>
      <c r="B17" s="57" t="str">
        <f>VLOOKUP(A17,МАНДАТ_СТ!A$4:G$98,2,FALSE)</f>
        <v>АВИАЦИЯ</v>
      </c>
      <c r="C17" s="57">
        <v>18</v>
      </c>
      <c r="D17" s="57">
        <v>12</v>
      </c>
      <c r="E17" s="57">
        <v>25</v>
      </c>
      <c r="F17" s="57">
        <v>18</v>
      </c>
      <c r="G17" s="57">
        <v>12</v>
      </c>
      <c r="H17" s="57">
        <v>12</v>
      </c>
      <c r="I17" s="57">
        <v>25</v>
      </c>
      <c r="J17" s="57">
        <v>18</v>
      </c>
      <c r="K17" s="57">
        <v>12</v>
      </c>
      <c r="L17" s="57">
        <v>25</v>
      </c>
      <c r="M17" s="57">
        <v>18</v>
      </c>
      <c r="N17" s="57">
        <v>12</v>
      </c>
      <c r="O17" s="57">
        <v>18</v>
      </c>
      <c r="P17" s="57">
        <v>12</v>
      </c>
      <c r="Q17" s="57">
        <v>25</v>
      </c>
      <c r="R17" s="57">
        <v>18</v>
      </c>
      <c r="S17" s="57">
        <v>12</v>
      </c>
      <c r="T17" s="57">
        <v>25</v>
      </c>
      <c r="U17" s="39">
        <v>2</v>
      </c>
      <c r="V17" s="57">
        <f t="shared" si="3"/>
        <v>319</v>
      </c>
      <c r="W17" s="39">
        <f t="shared" si="4"/>
        <v>3</v>
      </c>
      <c r="X17" s="23">
        <f t="shared" si="5"/>
        <v>6</v>
      </c>
    </row>
    <row r="20" spans="1:24" x14ac:dyDescent="0.25">
      <c r="B20" s="33"/>
      <c r="C20" s="34"/>
      <c r="H20" s="34"/>
      <c r="I20" s="34"/>
      <c r="N20" s="34"/>
    </row>
    <row r="21" spans="1:24" x14ac:dyDescent="0.25">
      <c r="B21" s="33"/>
      <c r="C21" s="34"/>
      <c r="H21" s="34"/>
      <c r="I21" s="34"/>
      <c r="N21" s="34"/>
    </row>
  </sheetData>
  <mergeCells count="1">
    <mergeCell ref="A1:W1"/>
  </mergeCells>
  <pageMargins left="0.7" right="0.7" top="0.75" bottom="0.75" header="0.3" footer="0.3"/>
  <pageSetup paperSize="9" orientation="landscape" r:id="rId1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4" sqref="F24"/>
    </sheetView>
  </sheetViews>
  <sheetFormatPr defaultRowHeight="15" x14ac:dyDescent="0.25"/>
  <cols>
    <col min="1" max="1" width="16.42578125" customWidth="1"/>
    <col min="2" max="2" width="25.28515625" customWidth="1"/>
    <col min="3" max="5" width="12.85546875" customWidth="1"/>
  </cols>
  <sheetData>
    <row r="1" spans="1:6" x14ac:dyDescent="0.25">
      <c r="A1" s="105" t="s">
        <v>126</v>
      </c>
      <c r="B1" s="105"/>
      <c r="C1" s="105"/>
      <c r="D1" s="105"/>
      <c r="E1" s="105"/>
      <c r="F1" s="105"/>
    </row>
    <row r="2" spans="1:6" x14ac:dyDescent="0.25">
      <c r="A2" s="105" t="s">
        <v>110</v>
      </c>
      <c r="B2" s="105"/>
      <c r="C2" s="105"/>
      <c r="D2" s="105"/>
      <c r="E2" s="105"/>
      <c r="F2" s="105"/>
    </row>
    <row r="3" spans="1:6" x14ac:dyDescent="0.25">
      <c r="A3" s="29" t="s">
        <v>115</v>
      </c>
      <c r="B3" s="3"/>
      <c r="C3" s="3"/>
      <c r="D3" s="3"/>
      <c r="E3" s="23"/>
      <c r="F3" s="23"/>
    </row>
    <row r="4" spans="1:6" x14ac:dyDescent="0.25">
      <c r="A4" s="30" t="s">
        <v>111</v>
      </c>
      <c r="B4" s="30" t="s">
        <v>112</v>
      </c>
      <c r="C4" s="30" t="s">
        <v>144</v>
      </c>
      <c r="D4" s="30" t="s">
        <v>145</v>
      </c>
      <c r="E4" s="30" t="s">
        <v>136</v>
      </c>
      <c r="F4" s="30" t="s">
        <v>113</v>
      </c>
    </row>
    <row r="5" spans="1:6" x14ac:dyDescent="0.25">
      <c r="A5" s="5">
        <v>241</v>
      </c>
      <c r="B5" s="5" t="str">
        <f>VLOOKUP(A5,МАНДАТ_СР!A$4:G$98,2,FALSE)</f>
        <v>МБОУ СОШ №1</v>
      </c>
      <c r="C5" s="5">
        <v>1</v>
      </c>
      <c r="D5" s="5">
        <v>2</v>
      </c>
      <c r="E5" s="5">
        <f>SUM(C5:D5)</f>
        <v>3</v>
      </c>
      <c r="F5" s="5">
        <f>RANK(E5,$E$5:$E$10,1)</f>
        <v>1</v>
      </c>
    </row>
    <row r="6" spans="1:6" x14ac:dyDescent="0.25">
      <c r="A6" s="5">
        <v>242</v>
      </c>
      <c r="B6" s="5" t="str">
        <f>VLOOKUP(A6,МАНДАТ_СР!A$4:G$98,2,FALSE)</f>
        <v>МБОУ СОШ№2</v>
      </c>
      <c r="C6" s="5">
        <v>2</v>
      </c>
      <c r="D6" s="5">
        <v>2</v>
      </c>
      <c r="E6" s="5">
        <f t="shared" ref="E6:E10" si="0">SUM(C6:D6)</f>
        <v>4</v>
      </c>
      <c r="F6" s="5">
        <f t="shared" ref="F6:F10" si="1">RANK(E6,$E$5:$E$10,1)</f>
        <v>2</v>
      </c>
    </row>
    <row r="7" spans="1:6" x14ac:dyDescent="0.25">
      <c r="A7" s="5">
        <v>243</v>
      </c>
      <c r="B7" s="5" t="str">
        <f>VLOOKUP(A7,МАНДАТ_СР!A$4:G$98,2,FALSE)</f>
        <v>МБОУ СОШ№7</v>
      </c>
      <c r="C7" s="5">
        <v>3</v>
      </c>
      <c r="D7" s="5">
        <v>1</v>
      </c>
      <c r="E7" s="5">
        <f t="shared" si="0"/>
        <v>4</v>
      </c>
      <c r="F7" s="5">
        <f t="shared" si="1"/>
        <v>2</v>
      </c>
    </row>
    <row r="8" spans="1:6" x14ac:dyDescent="0.25">
      <c r="A8" s="43">
        <v>244</v>
      </c>
      <c r="B8" s="5" t="str">
        <f>VLOOKUP(A8,МАНДАТ_СР!A$4:G$98,2,FALSE)</f>
        <v>МБОУ СОШ№3</v>
      </c>
      <c r="C8" s="5">
        <v>4</v>
      </c>
      <c r="D8" s="5">
        <v>4</v>
      </c>
      <c r="E8" s="5">
        <f t="shared" si="0"/>
        <v>8</v>
      </c>
      <c r="F8" s="5">
        <f t="shared" si="1"/>
        <v>4</v>
      </c>
    </row>
    <row r="9" spans="1:6" x14ac:dyDescent="0.25">
      <c r="A9" s="5">
        <v>245</v>
      </c>
      <c r="B9" s="5" t="str">
        <f>VLOOKUP(A9,МАНДАТ_СР!A$4:G$98,2,FALSE)</f>
        <v>МБОУ СОШ№8</v>
      </c>
      <c r="C9" s="5">
        <v>4</v>
      </c>
      <c r="D9" s="5">
        <v>4</v>
      </c>
      <c r="E9" s="5">
        <f t="shared" si="0"/>
        <v>8</v>
      </c>
      <c r="F9" s="5">
        <f t="shared" si="1"/>
        <v>4</v>
      </c>
    </row>
    <row r="10" spans="1:6" x14ac:dyDescent="0.25">
      <c r="A10" s="5">
        <v>246</v>
      </c>
      <c r="B10" s="5" t="str">
        <f>VLOOKUP(A10,МАНДАТ_СР!A$4:G$98,2,FALSE)</f>
        <v>МБОУ СОШ№9</v>
      </c>
      <c r="C10" s="5">
        <v>6</v>
      </c>
      <c r="D10" s="5">
        <v>6</v>
      </c>
      <c r="E10" s="5">
        <f t="shared" si="0"/>
        <v>12</v>
      </c>
      <c r="F10" s="5">
        <f t="shared" si="1"/>
        <v>6</v>
      </c>
    </row>
    <row r="11" spans="1:6" x14ac:dyDescent="0.25">
      <c r="A11" s="29" t="s">
        <v>116</v>
      </c>
      <c r="B11" s="3"/>
      <c r="C11" s="3"/>
      <c r="D11" s="3"/>
      <c r="E11" s="23"/>
      <c r="F11" s="23"/>
    </row>
    <row r="12" spans="1:6" x14ac:dyDescent="0.25">
      <c r="A12" s="30" t="s">
        <v>111</v>
      </c>
      <c r="B12" s="30" t="s">
        <v>112</v>
      </c>
      <c r="C12" s="30" t="s">
        <v>144</v>
      </c>
      <c r="D12" s="30" t="s">
        <v>145</v>
      </c>
      <c r="E12" s="30" t="s">
        <v>136</v>
      </c>
      <c r="F12" s="30" t="s">
        <v>113</v>
      </c>
    </row>
    <row r="13" spans="1:6" x14ac:dyDescent="0.25">
      <c r="A13" s="5">
        <v>351</v>
      </c>
      <c r="B13" s="5" t="str">
        <f>VLOOKUP(A13,МАНДАТ_СТ!A$4:G$98,2,FALSE)</f>
        <v>ЛИДЕРЫ</v>
      </c>
      <c r="C13" s="5">
        <v>6</v>
      </c>
      <c r="D13" s="5">
        <v>4</v>
      </c>
      <c r="E13" s="5">
        <f>SUM(C13:D13)</f>
        <v>10</v>
      </c>
      <c r="F13" s="5">
        <f t="shared" ref="F13:F18" si="2">RANK(E13,$E$13:$E$18,1)</f>
        <v>6</v>
      </c>
    </row>
    <row r="14" spans="1:6" x14ac:dyDescent="0.25">
      <c r="A14" s="5">
        <v>352</v>
      </c>
      <c r="B14" s="5" t="str">
        <f>VLOOKUP(A14,МАНДАТ_СТ!A$4:G$98,2,FALSE)</f>
        <v>МБОУ СОШ№5</v>
      </c>
      <c r="C14" s="5">
        <v>5</v>
      </c>
      <c r="D14" s="5">
        <v>1</v>
      </c>
      <c r="E14" s="5">
        <f t="shared" ref="E14:E18" si="3">SUM(C14:D14)</f>
        <v>6</v>
      </c>
      <c r="F14" s="5">
        <f t="shared" si="2"/>
        <v>3</v>
      </c>
    </row>
    <row r="15" spans="1:6" x14ac:dyDescent="0.25">
      <c r="A15" s="5">
        <v>353</v>
      </c>
      <c r="B15" s="5" t="str">
        <f>VLOOKUP(A15,МАНДАТ_СТ!A$4:G$98,2,FALSE)</f>
        <v>МБОУ ЛИЦЕЙ№45</v>
      </c>
      <c r="C15" s="5">
        <v>4</v>
      </c>
      <c r="D15" s="5">
        <v>5</v>
      </c>
      <c r="E15" s="5">
        <f t="shared" si="3"/>
        <v>9</v>
      </c>
      <c r="F15" s="5">
        <f t="shared" si="2"/>
        <v>5</v>
      </c>
    </row>
    <row r="16" spans="1:6" x14ac:dyDescent="0.25">
      <c r="A16" s="5">
        <v>354</v>
      </c>
      <c r="B16" s="5" t="str">
        <f>VLOOKUP(A16,МАНДАТ_СТ!A$4:G$98,2,FALSE)</f>
        <v>МБОУ СОШ№6</v>
      </c>
      <c r="C16" s="5">
        <v>3</v>
      </c>
      <c r="D16" s="5">
        <v>2</v>
      </c>
      <c r="E16" s="5">
        <f t="shared" si="3"/>
        <v>5</v>
      </c>
      <c r="F16" s="5">
        <f t="shared" si="2"/>
        <v>2</v>
      </c>
    </row>
    <row r="17" spans="1:6" x14ac:dyDescent="0.25">
      <c r="A17" s="5">
        <v>355</v>
      </c>
      <c r="B17" s="5" t="str">
        <f>VLOOKUP(A17,МАНДАТ_СТ!A$4:G$98,2,FALSE)</f>
        <v>КАДЕТЫ</v>
      </c>
      <c r="C17" s="5">
        <v>2</v>
      </c>
      <c r="D17" s="5">
        <v>6</v>
      </c>
      <c r="E17" s="5">
        <f t="shared" si="3"/>
        <v>8</v>
      </c>
      <c r="F17" s="5">
        <f t="shared" si="2"/>
        <v>4</v>
      </c>
    </row>
    <row r="18" spans="1:6" x14ac:dyDescent="0.25">
      <c r="A18" s="5">
        <v>356</v>
      </c>
      <c r="B18" s="5" t="str">
        <f>VLOOKUP(A18,МАНДАТ_СТ!A$4:G$98,2,FALSE)</f>
        <v>АВИАЦИЯ</v>
      </c>
      <c r="C18" s="5">
        <v>1</v>
      </c>
      <c r="D18" s="5">
        <v>3</v>
      </c>
      <c r="E18" s="5">
        <f t="shared" si="3"/>
        <v>4</v>
      </c>
      <c r="F18" s="5">
        <f t="shared" si="2"/>
        <v>1</v>
      </c>
    </row>
    <row r="19" spans="1:6" x14ac:dyDescent="0.25">
      <c r="A19" s="3"/>
      <c r="B19" s="3"/>
      <c r="C19" s="3"/>
      <c r="D19" s="3"/>
      <c r="E19" s="23"/>
      <c r="F19" s="23"/>
    </row>
    <row r="20" spans="1:6" x14ac:dyDescent="0.25">
      <c r="A20" s="3"/>
      <c r="B20" s="3"/>
      <c r="C20" s="3"/>
      <c r="D20" s="3"/>
      <c r="E20" s="23"/>
      <c r="F20" s="23"/>
    </row>
    <row r="21" spans="1:6" x14ac:dyDescent="0.25">
      <c r="A21" s="3"/>
      <c r="B21" s="33"/>
      <c r="C21" s="33"/>
      <c r="D21" s="33"/>
      <c r="E21" s="34"/>
      <c r="F21" s="34"/>
    </row>
    <row r="22" spans="1:6" x14ac:dyDescent="0.25">
      <c r="A22" s="3"/>
      <c r="B22" s="33"/>
      <c r="C22" s="33"/>
      <c r="D22" s="33"/>
      <c r="E22" s="34"/>
      <c r="F22" s="34"/>
    </row>
  </sheetData>
  <mergeCells count="2">
    <mergeCell ref="A1:F1"/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1" sqref="C21"/>
    </sheetView>
  </sheetViews>
  <sheetFormatPr defaultRowHeight="15" x14ac:dyDescent="0.25"/>
  <cols>
    <col min="1" max="2" width="18.5703125" customWidth="1"/>
    <col min="3" max="3" width="20.5703125" customWidth="1"/>
    <col min="4" max="4" width="20.5703125" style="23" customWidth="1"/>
    <col min="5" max="6" width="20.5703125" customWidth="1"/>
  </cols>
  <sheetData>
    <row r="1" spans="1:9" x14ac:dyDescent="0.25">
      <c r="A1" s="44" t="s">
        <v>122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2"/>
      <c r="B2" s="36" t="s">
        <v>146</v>
      </c>
      <c r="C2" s="49">
        <v>3.4722222222222224E-4</v>
      </c>
      <c r="D2" s="49"/>
      <c r="E2" s="2"/>
      <c r="F2" s="2"/>
      <c r="G2" s="2"/>
      <c r="H2" s="2"/>
      <c r="I2" s="2"/>
    </row>
    <row r="3" spans="1:9" x14ac:dyDescent="0.25">
      <c r="A3" s="28" t="s">
        <v>115</v>
      </c>
      <c r="B3" s="3"/>
      <c r="C3" s="3"/>
      <c r="D3" s="51"/>
      <c r="E3" s="23"/>
      <c r="F3" s="23"/>
      <c r="G3" s="23"/>
      <c r="H3" s="23"/>
      <c r="I3" s="23"/>
    </row>
    <row r="4" spans="1:9" x14ac:dyDescent="0.25">
      <c r="A4" s="31" t="s">
        <v>123</v>
      </c>
      <c r="B4" s="31" t="s">
        <v>124</v>
      </c>
      <c r="C4" s="31" t="s">
        <v>147</v>
      </c>
      <c r="D4" s="31" t="s">
        <v>152</v>
      </c>
      <c r="E4" s="50" t="s">
        <v>151</v>
      </c>
      <c r="F4" s="35" t="s">
        <v>113</v>
      </c>
      <c r="G4" s="23"/>
      <c r="H4" s="23"/>
      <c r="I4" s="23"/>
    </row>
    <row r="5" spans="1:9" x14ac:dyDescent="0.25">
      <c r="A5" s="5">
        <v>241</v>
      </c>
      <c r="B5" s="5" t="str">
        <f>VLOOKUP(A5,МАНДАТ_СР!A$4:G$98,2,FALSE)</f>
        <v>МБОУ СОШ №1</v>
      </c>
      <c r="C5" s="52">
        <v>8.9849537037037033E-3</v>
      </c>
      <c r="D5" s="55">
        <v>3</v>
      </c>
      <c r="E5" s="53">
        <f>C5+(C$2*D5)</f>
        <v>1.002662037037037E-2</v>
      </c>
      <c r="F5" s="42">
        <f t="shared" ref="F5:F10" si="0">RANK(E5,$E$5:$E$10,1)</f>
        <v>1</v>
      </c>
      <c r="G5" s="23"/>
      <c r="H5" s="23"/>
      <c r="I5" s="23"/>
    </row>
    <row r="6" spans="1:9" x14ac:dyDescent="0.25">
      <c r="A6" s="5">
        <v>242</v>
      </c>
      <c r="B6" s="5" t="str">
        <f>VLOOKUP(A6,МАНДАТ_СР!A$4:G$98,2,FALSE)</f>
        <v>МБОУ СОШ№2</v>
      </c>
      <c r="C6" s="52">
        <v>1.1289351851851854E-2</v>
      </c>
      <c r="D6" s="55">
        <v>5</v>
      </c>
      <c r="E6" s="53">
        <f>C6+(C$2*D6)</f>
        <v>1.3025462962962966E-2</v>
      </c>
      <c r="F6" s="42">
        <f t="shared" si="0"/>
        <v>2</v>
      </c>
      <c r="G6" s="23"/>
      <c r="H6" s="23"/>
      <c r="I6" s="23"/>
    </row>
    <row r="7" spans="1:9" x14ac:dyDescent="0.25">
      <c r="A7" s="5">
        <v>243</v>
      </c>
      <c r="B7" s="5" t="str">
        <f>VLOOKUP(A7,МАНДАТ_СР!A$4:G$98,2,FALSE)</f>
        <v>МБОУ СОШ№7</v>
      </c>
      <c r="C7" s="52">
        <v>1.2458333333333335E-2</v>
      </c>
      <c r="D7" s="55">
        <v>7</v>
      </c>
      <c r="E7" s="53">
        <f t="shared" ref="E7:E10" si="1">C7+(C$2*D7)</f>
        <v>1.4888888888888891E-2</v>
      </c>
      <c r="F7" s="42">
        <f t="shared" si="0"/>
        <v>3</v>
      </c>
      <c r="G7" s="23"/>
      <c r="H7" s="23"/>
      <c r="I7" s="23"/>
    </row>
    <row r="8" spans="1:9" x14ac:dyDescent="0.25">
      <c r="A8" s="5">
        <v>244</v>
      </c>
      <c r="B8" s="5" t="str">
        <f>VLOOKUP(A8,МАНДАТ_СР!A$4:G$98,2,FALSE)</f>
        <v>МБОУ СОШ№3</v>
      </c>
      <c r="C8" s="52">
        <v>1.4980787037037037E-2</v>
      </c>
      <c r="D8" s="55">
        <v>5</v>
      </c>
      <c r="E8" s="53">
        <f t="shared" si="1"/>
        <v>1.6716898148148147E-2</v>
      </c>
      <c r="F8" s="42">
        <f t="shared" si="0"/>
        <v>5</v>
      </c>
      <c r="G8" s="23"/>
      <c r="H8" s="23"/>
      <c r="I8" s="23"/>
    </row>
    <row r="9" spans="1:9" x14ac:dyDescent="0.25">
      <c r="A9" s="5">
        <v>245</v>
      </c>
      <c r="B9" s="5" t="str">
        <f>VLOOKUP(A9,МАНДАТ_СР!A$4:G$98,2,FALSE)</f>
        <v>МБОУ СОШ№8</v>
      </c>
      <c r="C9" s="52">
        <v>1.6241087962962964E-2</v>
      </c>
      <c r="D9" s="55">
        <v>1</v>
      </c>
      <c r="E9" s="53">
        <f t="shared" si="1"/>
        <v>1.6588310185185185E-2</v>
      </c>
      <c r="F9" s="42">
        <f t="shared" si="0"/>
        <v>4</v>
      </c>
      <c r="G9" s="23"/>
      <c r="H9" s="23"/>
      <c r="I9" s="23"/>
    </row>
    <row r="10" spans="1:9" x14ac:dyDescent="0.25">
      <c r="A10" s="5">
        <v>246</v>
      </c>
      <c r="B10" s="5" t="str">
        <f>VLOOKUP(A10,МАНДАТ_СР!A$4:G$98,2,FALSE)</f>
        <v>МБОУ СОШ№9</v>
      </c>
      <c r="C10" s="52">
        <v>2.2746990740740741E-2</v>
      </c>
      <c r="D10" s="55">
        <v>2</v>
      </c>
      <c r="E10" s="53">
        <f t="shared" si="1"/>
        <v>2.3441435185185187E-2</v>
      </c>
      <c r="F10" s="42">
        <f t="shared" si="0"/>
        <v>6</v>
      </c>
      <c r="G10" s="23"/>
      <c r="H10" s="23"/>
      <c r="I10" s="23"/>
    </row>
    <row r="11" spans="1:9" x14ac:dyDescent="0.25">
      <c r="A11" s="3"/>
      <c r="B11" s="3"/>
      <c r="C11" s="3"/>
      <c r="D11" s="51"/>
      <c r="E11" s="23"/>
      <c r="F11" s="23"/>
      <c r="G11" s="23"/>
      <c r="H11" s="23"/>
      <c r="I11" s="23"/>
    </row>
    <row r="12" spans="1:9" x14ac:dyDescent="0.25">
      <c r="A12" s="28" t="s">
        <v>116</v>
      </c>
      <c r="B12" s="3"/>
      <c r="C12" s="3"/>
      <c r="D12" s="51"/>
      <c r="E12" s="23"/>
      <c r="F12" s="23"/>
      <c r="G12" s="23"/>
      <c r="H12" s="23"/>
      <c r="I12" s="23"/>
    </row>
    <row r="13" spans="1:9" x14ac:dyDescent="0.25">
      <c r="A13" s="31" t="s">
        <v>123</v>
      </c>
      <c r="B13" s="31" t="s">
        <v>124</v>
      </c>
      <c r="C13" s="31" t="s">
        <v>148</v>
      </c>
      <c r="D13" s="31" t="s">
        <v>152</v>
      </c>
      <c r="E13" s="50" t="s">
        <v>151</v>
      </c>
      <c r="F13" s="31" t="s">
        <v>113</v>
      </c>
      <c r="G13" s="23"/>
      <c r="H13" s="23"/>
      <c r="I13" s="23"/>
    </row>
    <row r="14" spans="1:9" x14ac:dyDescent="0.25">
      <c r="A14" s="5">
        <v>351</v>
      </c>
      <c r="B14" s="5" t="str">
        <f>VLOOKUP(A14,МАНДАТ_СТ!A$4:G$98,2,FALSE)</f>
        <v>ЛИДЕРЫ</v>
      </c>
      <c r="C14" s="52">
        <v>2.2746990740740741E-2</v>
      </c>
      <c r="D14" s="55">
        <v>7</v>
      </c>
      <c r="E14" s="53">
        <f>C14+(C$2*D14)</f>
        <v>2.5177546296296295E-2</v>
      </c>
      <c r="F14" s="42">
        <f t="shared" ref="F14:F19" si="2">RANK(E14,$E$14:$E$19,1)</f>
        <v>6</v>
      </c>
      <c r="G14" s="23"/>
      <c r="H14" s="23"/>
      <c r="I14" s="23"/>
    </row>
    <row r="15" spans="1:9" x14ac:dyDescent="0.25">
      <c r="A15" s="5">
        <v>352</v>
      </c>
      <c r="B15" s="5" t="str">
        <f>VLOOKUP(A15,МАНДАТ_СТ!A$4:G$98,2,FALSE)</f>
        <v>МБОУ СОШ№5</v>
      </c>
      <c r="C15" s="52">
        <v>1.6241087962962964E-2</v>
      </c>
      <c r="D15" s="55">
        <v>5</v>
      </c>
      <c r="E15" s="53">
        <f t="shared" ref="E15:E19" si="3">C15+(C$2*D15)</f>
        <v>1.7977199074074076E-2</v>
      </c>
      <c r="F15" s="42">
        <f t="shared" si="2"/>
        <v>5</v>
      </c>
      <c r="G15" s="23"/>
      <c r="H15" s="23"/>
      <c r="I15" s="23"/>
    </row>
    <row r="16" spans="1:9" x14ac:dyDescent="0.25">
      <c r="A16" s="5">
        <v>353</v>
      </c>
      <c r="B16" s="5" t="str">
        <f>VLOOKUP(A16,МАНДАТ_СТ!A$4:G$98,2,FALSE)</f>
        <v>МБОУ ЛИЦЕЙ№45</v>
      </c>
      <c r="C16" s="52">
        <v>1.4980787037037037E-2</v>
      </c>
      <c r="D16" s="55">
        <v>8</v>
      </c>
      <c r="E16" s="53">
        <f t="shared" si="3"/>
        <v>1.7758564814814814E-2</v>
      </c>
      <c r="F16" s="42">
        <f t="shared" si="2"/>
        <v>4</v>
      </c>
      <c r="G16" s="23"/>
      <c r="H16" s="23"/>
      <c r="I16" s="23"/>
    </row>
    <row r="17" spans="1:9" x14ac:dyDescent="0.25">
      <c r="A17" s="5">
        <v>354</v>
      </c>
      <c r="B17" s="5" t="str">
        <f>VLOOKUP(A17,МАНДАТ_СТ!A$4:G$98,2,FALSE)</f>
        <v>МБОУ СОШ№6</v>
      </c>
      <c r="C17" s="52">
        <v>1.2458333333333335E-2</v>
      </c>
      <c r="D17" s="55">
        <v>9</v>
      </c>
      <c r="E17" s="53">
        <f t="shared" si="3"/>
        <v>1.5583333333333334E-2</v>
      </c>
      <c r="F17" s="42">
        <f t="shared" si="2"/>
        <v>3</v>
      </c>
      <c r="G17" s="23"/>
      <c r="H17" s="23"/>
      <c r="I17" s="23"/>
    </row>
    <row r="18" spans="1:9" x14ac:dyDescent="0.25">
      <c r="A18" s="5">
        <v>355</v>
      </c>
      <c r="B18" s="5" t="str">
        <f>VLOOKUP(A18,МАНДАТ_СТ!A$4:G$98,2,FALSE)</f>
        <v>КАДЕТЫ</v>
      </c>
      <c r="C18" s="52">
        <v>8.9849537037037033E-3</v>
      </c>
      <c r="D18" s="55">
        <v>11</v>
      </c>
      <c r="E18" s="53">
        <f t="shared" si="3"/>
        <v>1.2804398148148148E-2</v>
      </c>
      <c r="F18" s="42">
        <f t="shared" si="2"/>
        <v>1</v>
      </c>
      <c r="G18" s="23"/>
      <c r="H18" s="23"/>
      <c r="I18" s="23"/>
    </row>
    <row r="19" spans="1:9" x14ac:dyDescent="0.25">
      <c r="A19" s="5">
        <v>356</v>
      </c>
      <c r="B19" s="5" t="str">
        <f>VLOOKUP(A19,МАНДАТ_СТ!A$4:G$98,2,FALSE)</f>
        <v>АВИАЦИЯ</v>
      </c>
      <c r="C19" s="52">
        <v>1.1289351851851854E-2</v>
      </c>
      <c r="D19" s="55">
        <v>7</v>
      </c>
      <c r="E19" s="53">
        <f t="shared" si="3"/>
        <v>1.371990740740741E-2</v>
      </c>
      <c r="F19" s="42">
        <f t="shared" si="2"/>
        <v>2</v>
      </c>
      <c r="G19" s="23"/>
      <c r="H19" s="23"/>
      <c r="I19" s="23"/>
    </row>
    <row r="21" spans="1:9" x14ac:dyDescent="0.25">
      <c r="A21" s="33" t="s">
        <v>121</v>
      </c>
      <c r="B21" s="33"/>
      <c r="C21" s="33" t="s">
        <v>149</v>
      </c>
      <c r="D21" s="33"/>
      <c r="E21" s="34"/>
    </row>
    <row r="22" spans="1:9" x14ac:dyDescent="0.25">
      <c r="A22" s="33" t="s">
        <v>119</v>
      </c>
      <c r="B22" s="33"/>
      <c r="C22" s="33" t="s">
        <v>120</v>
      </c>
      <c r="D22" s="33"/>
      <c r="E22" s="34"/>
    </row>
  </sheetData>
  <sortState ref="A15:F19">
    <sortCondition ref="F5:F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СВОДНЫЙ</vt:lpstr>
      <vt:lpstr>МАНДАТ_СР</vt:lpstr>
      <vt:lpstr>МАНДАТ_СТ</vt:lpstr>
      <vt:lpstr>полоса</vt:lpstr>
      <vt:lpstr>СТАРТОВЫЙ</vt:lpstr>
      <vt:lpstr>ТЕХНОГ</vt:lpstr>
      <vt:lpstr>конкурсная</vt:lpstr>
      <vt:lpstr>МАРШРУТ </vt:lpstr>
      <vt:lpstr>КСУ</vt:lpstr>
      <vt:lpstr>ОРИЕНТИРОВАНИЕ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</cp:lastModifiedBy>
  <cp:lastPrinted>2016-06-05T07:43:48Z</cp:lastPrinted>
  <dcterms:created xsi:type="dcterms:W3CDTF">2016-06-04T09:05:51Z</dcterms:created>
  <dcterms:modified xsi:type="dcterms:W3CDTF">2016-06-05T11:14:26Z</dcterms:modified>
</cp:coreProperties>
</file>