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Consumption" sheetId="1" r:id="rId1"/>
    <sheet name="Counters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2" l="1"/>
  <c r="D6" i="2"/>
  <c r="F6" i="2"/>
  <c r="E6" i="1" s="1"/>
  <c r="J6" i="1" s="1"/>
  <c r="H6" i="2"/>
  <c r="J6" i="2"/>
  <c r="I6" i="1" s="1"/>
  <c r="K6" i="2"/>
  <c r="L6" i="2"/>
  <c r="K6" i="1" s="1"/>
  <c r="N6" i="2"/>
  <c r="O6" i="2"/>
  <c r="P6" i="2"/>
  <c r="R6" i="2"/>
  <c r="S6" i="2"/>
  <c r="C7" i="2"/>
  <c r="D7" i="2"/>
  <c r="F7" i="2"/>
  <c r="E7" i="1" s="1"/>
  <c r="J7" i="1" s="1"/>
  <c r="H7" i="2"/>
  <c r="J7" i="2"/>
  <c r="I7" i="1" s="1"/>
  <c r="K7" i="2"/>
  <c r="L7" i="2"/>
  <c r="K7" i="1" s="1"/>
  <c r="N7" i="2"/>
  <c r="O7" i="2"/>
  <c r="P7" i="2"/>
  <c r="R7" i="2"/>
  <c r="S7" i="2"/>
  <c r="N5" i="1"/>
  <c r="E5" i="1"/>
  <c r="F5" i="1"/>
  <c r="G5" i="1"/>
  <c r="I5" i="1"/>
  <c r="J5" i="1"/>
  <c r="K5" i="1"/>
  <c r="O5" i="1"/>
  <c r="N6" i="1"/>
  <c r="O6" i="1"/>
  <c r="N7" i="1"/>
  <c r="O7" i="1"/>
  <c r="O4" i="1"/>
  <c r="O3" i="1"/>
  <c r="O2" i="1"/>
  <c r="O1" i="1"/>
  <c r="N4" i="1"/>
  <c r="N3" i="1"/>
  <c r="N2" i="1"/>
  <c r="N1" i="1"/>
  <c r="K4" i="1"/>
  <c r="K3" i="1"/>
  <c r="K2" i="1"/>
  <c r="K1" i="1"/>
  <c r="I3" i="1"/>
  <c r="I2" i="1"/>
  <c r="I1" i="1"/>
  <c r="J3" i="1"/>
  <c r="J2" i="1"/>
  <c r="J1" i="1"/>
  <c r="G4" i="1"/>
  <c r="G3" i="1"/>
  <c r="G2" i="1"/>
  <c r="G1" i="1"/>
  <c r="F3" i="1"/>
  <c r="F2" i="1"/>
  <c r="E4" i="1"/>
  <c r="E3" i="1"/>
  <c r="E2" i="1"/>
  <c r="F5" i="2"/>
  <c r="F7" i="1" l="1"/>
  <c r="G7" i="1" s="1"/>
  <c r="F6" i="1"/>
  <c r="G6" i="1" s="1"/>
  <c r="S5" i="2"/>
  <c r="R5" i="2"/>
  <c r="S4" i="2"/>
  <c r="R4" i="2"/>
  <c r="S3" i="2"/>
  <c r="R3" i="2"/>
  <c r="S2" i="2"/>
  <c r="R2" i="2"/>
  <c r="P5" i="2"/>
  <c r="P4" i="2"/>
  <c r="P3" i="2"/>
  <c r="P2" i="2"/>
  <c r="O5" i="2"/>
  <c r="O4" i="2"/>
  <c r="O3" i="2"/>
  <c r="O2" i="2"/>
  <c r="N5" i="2"/>
  <c r="N4" i="2"/>
  <c r="N3" i="2"/>
  <c r="N2" i="2"/>
  <c r="L5" i="2"/>
  <c r="L4" i="2"/>
  <c r="L3" i="2"/>
  <c r="L2" i="2"/>
  <c r="K5" i="2"/>
  <c r="K4" i="2"/>
  <c r="K3" i="2"/>
  <c r="K2" i="2"/>
  <c r="J5" i="2"/>
  <c r="J4" i="2"/>
  <c r="J3" i="2"/>
  <c r="J2" i="2"/>
  <c r="H5" i="2"/>
  <c r="H4" i="2"/>
  <c r="H3" i="2"/>
  <c r="H2" i="2"/>
  <c r="F4" i="2"/>
  <c r="F3" i="2"/>
  <c r="F2" i="2"/>
  <c r="D5" i="2"/>
  <c r="D4" i="2"/>
  <c r="D3" i="2"/>
  <c r="D2" i="2"/>
  <c r="D1" i="2"/>
  <c r="C5" i="2"/>
  <c r="C4" i="2"/>
  <c r="C3" i="2"/>
  <c r="C2" i="2"/>
  <c r="C1" i="2"/>
  <c r="A4" i="2"/>
  <c r="A3" i="2"/>
  <c r="A2" i="2"/>
  <c r="A1" i="2"/>
</calcChain>
</file>

<file path=xl/sharedStrings.xml><?xml version="1.0" encoding="utf-8"?>
<sst xmlns="http://schemas.openxmlformats.org/spreadsheetml/2006/main" count="14" uniqueCount="6">
  <si>
    <t>at sea</t>
  </si>
  <si>
    <t>Kelang</t>
  </si>
  <si>
    <t>port</t>
  </si>
  <si>
    <t>NOON</t>
  </si>
  <si>
    <t>EOSP</t>
  </si>
  <si>
    <t>F.W.E.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</si>
</sst>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&quot;nm&quot;"/>
    <numFmt numFmtId="165" formatCode="0.0"/>
    <numFmt numFmtId="166" formatCode="0.0\ &quot;%&quot;"/>
    <numFmt numFmtId="167" formatCode="0.0\ &quot;kn&quot;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0"/>
      <color rgb="FF002060"/>
      <name val="Arial"/>
      <family val="2"/>
      <charset val="204"/>
    </font>
    <font>
      <b/>
      <sz val="11"/>
      <color theme="0"/>
      <name val="Calibri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indexed="12"/>
      <name val="Times New Roman"/>
      <family val="1"/>
    </font>
    <font>
      <b/>
      <sz val="10"/>
      <color rgb="FF0070C0"/>
      <name val="Arial"/>
      <family val="2"/>
    </font>
    <font>
      <b/>
      <sz val="8"/>
      <color rgb="FFFF0066"/>
      <name val="Arial"/>
      <family val="2"/>
    </font>
    <font>
      <sz val="8"/>
      <name val="Arial"/>
      <family val="2"/>
      <charset val="204"/>
    </font>
    <font>
      <b/>
      <sz val="8"/>
      <color rgb="FF0070C0"/>
      <name val="Arial"/>
      <family val="2"/>
    </font>
    <font>
      <b/>
      <sz val="8"/>
      <color theme="6" tint="-0.499984740745262"/>
      <name val="Arial"/>
      <family val="2"/>
    </font>
    <font>
      <b/>
      <sz val="8"/>
      <color rgb="FFD60093"/>
      <name val="Arial"/>
      <family val="2"/>
    </font>
    <font>
      <b/>
      <sz val="8"/>
      <color rgb="FF00B0F0"/>
      <name val="Arial"/>
      <family val="2"/>
    </font>
    <font>
      <b/>
      <sz val="8"/>
      <color rgb="FFFF0000"/>
      <name val="Arial"/>
      <family val="2"/>
    </font>
    <font>
      <b/>
      <sz val="8"/>
      <color rgb="FF33CC33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b/>
      <sz val="10"/>
      <color rgb="FFD60093"/>
      <name val="Arial"/>
      <family val="2"/>
    </font>
    <font>
      <sz val="11"/>
      <color indexed="14"/>
      <name val="Calibri"/>
      <family val="2"/>
    </font>
    <font>
      <sz val="11"/>
      <color indexed="36"/>
      <name val="Calibri"/>
      <family val="2"/>
    </font>
    <font>
      <sz val="10"/>
      <color indexed="17"/>
      <name val="Times New Roman"/>
      <family val="1"/>
    </font>
    <font>
      <b/>
      <sz val="11"/>
      <color indexed="3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0" fontId="4" fillId="0" borderId="2" xfId="0" applyNumberFormat="1" applyFont="1" applyBorder="1" applyAlignment="1">
      <alignment horizontal="center"/>
    </xf>
    <xf numFmtId="0" fontId="0" fillId="3" borderId="2" xfId="0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164" fontId="6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7" fillId="7" borderId="2" xfId="0" applyFont="1" applyFill="1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165" fontId="13" fillId="8" borderId="6" xfId="0" applyNumberFormat="1" applyFont="1" applyFill="1" applyBorder="1" applyAlignment="1">
      <alignment horizontal="center" vertical="center"/>
    </xf>
    <xf numFmtId="165" fontId="14" fillId="8" borderId="7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165" fontId="12" fillId="8" borderId="6" xfId="0" applyNumberFormat="1" applyFont="1" applyFill="1" applyBorder="1" applyAlignment="1">
      <alignment horizontal="center" vertical="center"/>
    </xf>
    <xf numFmtId="165" fontId="16" fillId="8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" xfId="0" applyFont="1" applyBorder="1"/>
    <xf numFmtId="0" fontId="4" fillId="7" borderId="2" xfId="0" applyFont="1" applyFill="1" applyBorder="1" applyAlignment="1">
      <alignment horizontal="center"/>
    </xf>
    <xf numFmtId="1" fontId="18" fillId="8" borderId="2" xfId="0" applyNumberFormat="1" applyFont="1" applyFill="1" applyBorder="1" applyAlignment="1">
      <alignment horizontal="center"/>
    </xf>
    <xf numFmtId="166" fontId="18" fillId="8" borderId="2" xfId="0" applyNumberFormat="1" applyFont="1" applyFill="1" applyBorder="1" applyAlignment="1">
      <alignment horizontal="center"/>
    </xf>
    <xf numFmtId="167" fontId="19" fillId="8" borderId="2" xfId="0" applyNumberFormat="1" applyFont="1" applyFill="1" applyBorder="1" applyAlignment="1">
      <alignment horizontal="center" vertical="center"/>
    </xf>
    <xf numFmtId="165" fontId="20" fillId="8" borderId="2" xfId="0" applyNumberFormat="1" applyFont="1" applyFill="1" applyBorder="1" applyAlignment="1">
      <alignment horizontal="center" vertical="center"/>
    </xf>
    <xf numFmtId="165" fontId="21" fillId="8" borderId="2" xfId="0" applyNumberFormat="1" applyFont="1" applyFill="1" applyBorder="1" applyAlignment="1" applyProtection="1">
      <alignment horizontal="center" vertical="center"/>
      <protection hidden="1"/>
    </xf>
    <xf numFmtId="165" fontId="2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R16" sqref="R16"/>
    </sheetView>
  </sheetViews>
  <sheetFormatPr defaultRowHeight="15" x14ac:dyDescent="0.25"/>
  <sheetData>
    <row r="1" spans="1:17" x14ac:dyDescent="0.25">
      <c r="A1" s="1" t="s">
        <v>0</v>
      </c>
      <c r="B1" s="3">
        <v>21.03</v>
      </c>
      <c r="C1" s="4">
        <v>0.5</v>
      </c>
      <c r="D1" s="5" t="s">
        <v>3</v>
      </c>
      <c r="E1" s="26">
        <v>23</v>
      </c>
      <c r="F1" s="27">
        <v>5388</v>
      </c>
      <c r="G1" s="28">
        <f>F1/414.8</f>
        <v>12.989392478302797</v>
      </c>
      <c r="H1" s="8">
        <v>272</v>
      </c>
      <c r="I1" s="30">
        <f>(Counters!J1/Counters!F1)/60</f>
        <v>43.114492753623189</v>
      </c>
      <c r="J1" s="29">
        <f>H1/E1</f>
        <v>11.826086956521738</v>
      </c>
      <c r="K1" s="31">
        <f>100-(H1/Counters!L1)*100</f>
        <v>-0.8902077151335277</v>
      </c>
      <c r="L1" s="8"/>
      <c r="M1" s="8"/>
      <c r="N1" s="32">
        <f>Counters!O1</f>
        <v>23.7</v>
      </c>
      <c r="O1" s="32">
        <f>Counters!S1</f>
        <v>29</v>
      </c>
      <c r="P1" s="8"/>
      <c r="Q1" s="8"/>
    </row>
    <row r="2" spans="1:17" x14ac:dyDescent="0.25">
      <c r="A2" s="1" t="s">
        <v>0</v>
      </c>
      <c r="B2" s="3">
        <v>21.03</v>
      </c>
      <c r="C2" s="4">
        <v>0.89583333333333337</v>
      </c>
      <c r="D2" s="6" t="s">
        <v>4</v>
      </c>
      <c r="E2" s="26">
        <f>Counters!F2</f>
        <v>9.1999999999998181</v>
      </c>
      <c r="F2" s="27">
        <f>Counters!H2/Counters!F2</f>
        <v>5490.7608695653262</v>
      </c>
      <c r="G2" s="28">
        <f t="shared" ref="G2:G7" si="0">F2/414.8</f>
        <v>13.237128422288636</v>
      </c>
      <c r="H2" s="8">
        <v>112</v>
      </c>
      <c r="I2" s="30">
        <f>(Counters!J2/Counters!F2)/60</f>
        <v>44.282608695653046</v>
      </c>
      <c r="J2" s="29">
        <f t="shared" ref="J2:J4" si="1">H2/E2</f>
        <v>12.173913043478501</v>
      </c>
      <c r="K2" s="31">
        <f>100-(H2/Counters!L2)*100</f>
        <v>-1.1345172671262986</v>
      </c>
      <c r="L2" s="8"/>
      <c r="M2" s="8"/>
      <c r="N2" s="32">
        <f>Counters!O2</f>
        <v>11.93712</v>
      </c>
      <c r="O2" s="32">
        <f>Counters!S2</f>
        <v>12.0356395</v>
      </c>
      <c r="P2" s="8"/>
      <c r="Q2" s="8"/>
    </row>
    <row r="3" spans="1:17" x14ac:dyDescent="0.25">
      <c r="A3" s="2" t="s">
        <v>1</v>
      </c>
      <c r="B3" s="3">
        <v>22.03</v>
      </c>
      <c r="C3" s="4">
        <v>9.9999999999999992E-2</v>
      </c>
      <c r="D3" s="7" t="s">
        <v>5</v>
      </c>
      <c r="E3" s="26">
        <f>Counters!F3</f>
        <v>3.1999999999998181</v>
      </c>
      <c r="F3" s="27">
        <f>Counters!H3/Counters!F3</f>
        <v>2702.5000000001537</v>
      </c>
      <c r="G3" s="28">
        <f t="shared" si="0"/>
        <v>6.5151880424304576</v>
      </c>
      <c r="H3" s="8"/>
      <c r="I3" s="30">
        <f>(Counters!J3/Counters!F3)/60</f>
        <v>20.677083333334508</v>
      </c>
      <c r="J3" s="29">
        <f t="shared" si="1"/>
        <v>0</v>
      </c>
      <c r="K3" s="31">
        <f>100-(H3/Counters!L3)*100</f>
        <v>100</v>
      </c>
      <c r="L3" s="8"/>
      <c r="M3" s="8"/>
      <c r="N3" s="32">
        <f>Counters!O3</f>
        <v>2.3702070000000002</v>
      </c>
      <c r="O3" s="32">
        <f>Counters!S3</f>
        <v>6.7739329999999995</v>
      </c>
      <c r="P3" s="8"/>
      <c r="Q3" s="8"/>
    </row>
    <row r="4" spans="1:17" x14ac:dyDescent="0.25">
      <c r="A4" s="1" t="s">
        <v>2</v>
      </c>
      <c r="B4" s="3">
        <v>22.03</v>
      </c>
      <c r="C4" s="4">
        <v>0.5</v>
      </c>
      <c r="D4" s="5" t="s">
        <v>3</v>
      </c>
      <c r="E4" s="26">
        <f>Counters!F4</f>
        <v>0</v>
      </c>
      <c r="F4" s="27"/>
      <c r="G4" s="28">
        <f t="shared" si="0"/>
        <v>0</v>
      </c>
      <c r="H4" s="8"/>
      <c r="I4" s="30"/>
      <c r="J4" s="29"/>
      <c r="K4" s="31">
        <f>100-(H4/Counters!L4)*100</f>
        <v>100</v>
      </c>
      <c r="L4" s="8"/>
      <c r="M4" s="8"/>
      <c r="N4" s="32">
        <f>Counters!O4</f>
        <v>0.64276800000000001</v>
      </c>
      <c r="O4" s="32">
        <f>Counters!S4</f>
        <v>10.180986000000001</v>
      </c>
      <c r="P4" s="8"/>
      <c r="Q4" s="8"/>
    </row>
    <row r="5" spans="1:17" x14ac:dyDescent="0.25">
      <c r="A5" s="1" t="s">
        <v>2</v>
      </c>
      <c r="B5" s="3">
        <v>23.03</v>
      </c>
      <c r="C5" s="4">
        <v>0.54166666666666696</v>
      </c>
      <c r="D5" s="5" t="s">
        <v>3</v>
      </c>
      <c r="E5" s="26" t="str">
        <f>Counters!F5</f>
        <v/>
      </c>
      <c r="F5" s="27" t="e">
        <f>Counters!H5/Counters!F5</f>
        <v>#VALUE!</v>
      </c>
      <c r="G5" s="28" t="e">
        <f t="shared" si="0"/>
        <v>#VALUE!</v>
      </c>
      <c r="H5" s="8"/>
      <c r="I5" s="30" t="e">
        <f>(Counters!J5/Counters!F5)/60</f>
        <v>#VALUE!</v>
      </c>
      <c r="J5" s="29" t="e">
        <f t="shared" ref="J5:J7" si="2">H5/E5</f>
        <v>#VALUE!</v>
      </c>
      <c r="K5" s="31" t="e">
        <f>100-(H5/Counters!L5)*100</f>
        <v>#VALUE!</v>
      </c>
      <c r="L5" s="8"/>
      <c r="M5" s="8"/>
      <c r="N5" s="32" t="str">
        <f>Counters!O5</f>
        <v/>
      </c>
      <c r="O5" s="32" t="str">
        <f>Counters!S5</f>
        <v/>
      </c>
      <c r="P5" s="8"/>
      <c r="Q5" s="8"/>
    </row>
    <row r="6" spans="1:17" x14ac:dyDescent="0.25">
      <c r="A6" s="1" t="s">
        <v>2</v>
      </c>
      <c r="B6" s="3">
        <v>24.03</v>
      </c>
      <c r="C6" s="4">
        <v>0.58333333333333304</v>
      </c>
      <c r="D6" s="5" t="s">
        <v>3</v>
      </c>
      <c r="E6" s="26" t="str">
        <f>Counters!F6</f>
        <v/>
      </c>
      <c r="F6" s="27" t="e">
        <f>Counters!H6/Counters!F6</f>
        <v>#VALUE!</v>
      </c>
      <c r="G6" s="28" t="e">
        <f t="shared" si="0"/>
        <v>#VALUE!</v>
      </c>
      <c r="H6" s="8"/>
      <c r="I6" s="30" t="e">
        <f>(Counters!J6/Counters!F6)/60</f>
        <v>#VALUE!</v>
      </c>
      <c r="J6" s="29" t="e">
        <f t="shared" si="2"/>
        <v>#VALUE!</v>
      </c>
      <c r="K6" s="31" t="e">
        <f>100-(H6/Counters!L6)*100</f>
        <v>#VALUE!</v>
      </c>
      <c r="L6" s="8"/>
      <c r="M6" s="8"/>
      <c r="N6" s="32" t="str">
        <f>Counters!O6</f>
        <v/>
      </c>
      <c r="O6" s="32" t="str">
        <f>Counters!S6</f>
        <v/>
      </c>
      <c r="P6" s="8"/>
      <c r="Q6" s="8"/>
    </row>
    <row r="7" spans="1:17" x14ac:dyDescent="0.25">
      <c r="A7" s="1" t="s">
        <v>2</v>
      </c>
      <c r="B7" s="3">
        <v>25.03</v>
      </c>
      <c r="C7" s="4">
        <v>0.625</v>
      </c>
      <c r="D7" s="5" t="s">
        <v>3</v>
      </c>
      <c r="E7" s="26" t="str">
        <f>Counters!F7</f>
        <v/>
      </c>
      <c r="F7" s="27" t="e">
        <f>Counters!H7/Counters!F7</f>
        <v>#VALUE!</v>
      </c>
      <c r="G7" s="28" t="e">
        <f t="shared" si="0"/>
        <v>#VALUE!</v>
      </c>
      <c r="H7" s="8"/>
      <c r="I7" s="30" t="e">
        <f>(Counters!J7/Counters!F7)/60</f>
        <v>#VALUE!</v>
      </c>
      <c r="J7" s="29" t="e">
        <f t="shared" si="2"/>
        <v>#VALUE!</v>
      </c>
      <c r="K7" s="31" t="e">
        <f>100-(H7/Counters!L7)*100</f>
        <v>#VALUE!</v>
      </c>
      <c r="L7" s="8"/>
      <c r="M7" s="8"/>
      <c r="N7" s="32" t="str">
        <f>Counters!O7</f>
        <v/>
      </c>
      <c r="O7" s="32" t="str">
        <f>Counters!S7</f>
        <v/>
      </c>
      <c r="P7" s="8"/>
      <c r="Q7" s="8"/>
    </row>
  </sheetData>
  <protectedRanges>
    <protectedRange password="CF7A" sqref="B1:C7" name="Range1"/>
    <protectedRange password="CF7A" sqref="D1:D7" name="Range1_2"/>
    <protectedRange password="CF7A" sqref="H1:H2" name="Range1_5"/>
    <protectedRange password="CF7A" sqref="E2:E7" name="Range1_3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B1" workbookViewId="0">
      <selection activeCell="Q15" sqref="Q15"/>
    </sheetView>
  </sheetViews>
  <sheetFormatPr defaultRowHeight="15" x14ac:dyDescent="0.25"/>
  <cols>
    <col min="2" max="2" width="0.140625" customWidth="1"/>
  </cols>
  <sheetData>
    <row r="1" spans="1:19" x14ac:dyDescent="0.25">
      <c r="A1" s="10" t="str">
        <f>IF(ISBLANK(Consumption!A1),"",(Consumption!A1))</f>
        <v>at sea</v>
      </c>
      <c r="B1" s="9"/>
      <c r="C1" s="11">
        <f>Consumption!C1</f>
        <v>0.5</v>
      </c>
      <c r="D1" s="12" t="str">
        <f>Consumption!D1</f>
        <v>NOON</v>
      </c>
      <c r="E1" s="14">
        <v>5018.5</v>
      </c>
      <c r="F1" s="13">
        <v>23</v>
      </c>
      <c r="G1" s="15">
        <v>55992316</v>
      </c>
      <c r="H1" s="17">
        <v>123920</v>
      </c>
      <c r="I1" s="16">
        <v>15606846</v>
      </c>
      <c r="J1" s="18">
        <v>59498</v>
      </c>
      <c r="K1" s="19">
        <v>43.1</v>
      </c>
      <c r="L1" s="20">
        <v>269.60000000000002</v>
      </c>
      <c r="M1" s="14">
        <v>10203394</v>
      </c>
      <c r="N1" s="21">
        <v>29104</v>
      </c>
      <c r="O1" s="22">
        <v>23.7</v>
      </c>
      <c r="P1" s="23">
        <v>191.2</v>
      </c>
      <c r="Q1" s="24">
        <v>4938975</v>
      </c>
      <c r="R1" s="21">
        <v>30286</v>
      </c>
      <c r="S1" s="22">
        <v>29</v>
      </c>
    </row>
    <row r="2" spans="1:19" x14ac:dyDescent="0.25">
      <c r="A2" s="10" t="str">
        <f>IF(ISBLANK(Consumption!A2),"",(Consumption!A2))</f>
        <v>at sea</v>
      </c>
      <c r="B2" s="9"/>
      <c r="C2" s="11">
        <f>Consumption!C2</f>
        <v>0.89583333333333337</v>
      </c>
      <c r="D2" s="12" t="str">
        <f>Consumption!D2</f>
        <v>EOSP</v>
      </c>
      <c r="E2" s="14">
        <v>5027.7</v>
      </c>
      <c r="F2" s="13">
        <f t="shared" ref="F2:F5" si="0">IF(ISBLANK(E2),"",IF(ISBLANK(E1),"",SUM(E2-E1)))</f>
        <v>9.1999999999998181</v>
      </c>
      <c r="G2" s="15">
        <v>56042831</v>
      </c>
      <c r="H2" s="17">
        <f t="shared" ref="H2:H5" si="1">IF(ISBLANK(G2),"",IF(ISBLANK(G1),"",SUM(G2-G1)))</f>
        <v>50515</v>
      </c>
      <c r="I2" s="16">
        <v>15631290</v>
      </c>
      <c r="J2" s="18">
        <f t="shared" ref="J2:J5" si="2">IF(ISBLANK(I2),"",IF(ISBLANK(I1),"",SUM(I2-I1)))</f>
        <v>24444</v>
      </c>
      <c r="K2" s="19">
        <f t="shared" ref="K2:K5" si="3">IF(ISBLANK(I2),"",IF(SUM(I2)-(I1)=(I2),"",SUM(J2/F2/60)))</f>
        <v>44.282608695653046</v>
      </c>
      <c r="L2" s="20">
        <f t="shared" ref="L2:L5" si="4">IF(ISBLANK(J2),"",(J2*8.39049)/1852)</f>
        <v>110.74359479481642</v>
      </c>
      <c r="M2" s="14">
        <v>10215874</v>
      </c>
      <c r="N2" s="21">
        <f t="shared" ref="N2:N5" si="5">IF(ISBLANK(M2),"",IF(ISBLANK(M1),"",SUM(M2-M1)))</f>
        <v>12480</v>
      </c>
      <c r="O2" s="22">
        <f t="shared" ref="O2:O5" si="6">IF(ISBLANK(M2),"",(((M2-M1)/1000)*0.9565))</f>
        <v>11.93712</v>
      </c>
      <c r="P2" s="23">
        <f>IF(ISBLANK(N2),"",(N2*0.9565)*1000/H2)</f>
        <v>236.30842324062161</v>
      </c>
      <c r="Q2" s="24">
        <v>4951558</v>
      </c>
      <c r="R2" s="21">
        <f t="shared" ref="R2" si="7">IF(ISBLANK(Q2),"",IF(ISBLANK(Q1),"",SUM(Q2-Q1)))</f>
        <v>12583</v>
      </c>
      <c r="S2" s="22">
        <f t="shared" ref="S2" si="8">IF(ISBLANK(Q2),"",(((Q2-Q1)/1000)*0.9565))</f>
        <v>12.0356395</v>
      </c>
    </row>
    <row r="3" spans="1:19" x14ac:dyDescent="0.25">
      <c r="A3" s="10" t="str">
        <f>IF(ISBLANK(Consumption!A3),"",(Consumption!A3))</f>
        <v>Kelang</v>
      </c>
      <c r="B3" s="9"/>
      <c r="C3" s="11">
        <f>Consumption!C3</f>
        <v>9.9999999999999992E-2</v>
      </c>
      <c r="D3" s="12" t="str">
        <f>Consumption!D3</f>
        <v>F.W.E.</v>
      </c>
      <c r="E3" s="14">
        <v>5030.8999999999996</v>
      </c>
      <c r="F3" s="13">
        <f t="shared" si="0"/>
        <v>3.1999999999998181</v>
      </c>
      <c r="G3" s="15">
        <v>56051479</v>
      </c>
      <c r="H3" s="17">
        <f t="shared" si="1"/>
        <v>8648</v>
      </c>
      <c r="I3" s="16">
        <v>15635260</v>
      </c>
      <c r="J3" s="18">
        <f t="shared" si="2"/>
        <v>3970</v>
      </c>
      <c r="K3" s="19">
        <f t="shared" si="3"/>
        <v>20.677083333334508</v>
      </c>
      <c r="L3" s="20">
        <f t="shared" si="4"/>
        <v>17.98609357451404</v>
      </c>
      <c r="M3" s="14">
        <v>10218352</v>
      </c>
      <c r="N3" s="21">
        <f t="shared" si="5"/>
        <v>2478</v>
      </c>
      <c r="O3" s="22">
        <f t="shared" si="6"/>
        <v>2.3702070000000002</v>
      </c>
      <c r="P3" s="23">
        <f t="shared" ref="P3:P5" si="9">IF(ISBLANK(N3),"",(N3*0.9565)*1000/H3)</f>
        <v>274.07574005550418</v>
      </c>
      <c r="Q3" s="24">
        <v>4958640</v>
      </c>
      <c r="R3" s="21">
        <f t="shared" ref="R3:R5" si="10">IF(ISBLANK(Q3),"",IF(ISBLANK(Q2),"",SUM(Q3-Q2)))</f>
        <v>7082</v>
      </c>
      <c r="S3" s="22">
        <f t="shared" ref="S3:S5" si="11">IF(ISBLANK(Q3),"",(((Q3-Q2)/1000)*0.9565))</f>
        <v>6.7739329999999995</v>
      </c>
    </row>
    <row r="4" spans="1:19" x14ac:dyDescent="0.25">
      <c r="A4" s="10" t="str">
        <f>IF(ISBLANK(Consumption!A4),"",(Consumption!A4))</f>
        <v>port</v>
      </c>
      <c r="B4" s="9"/>
      <c r="C4" s="11">
        <f>Consumption!C4</f>
        <v>0.5</v>
      </c>
      <c r="D4" s="12" t="str">
        <f>Consumption!D4</f>
        <v>NOON</v>
      </c>
      <c r="E4" s="14">
        <v>5030.8999999999996</v>
      </c>
      <c r="F4" s="13">
        <f t="shared" si="0"/>
        <v>0</v>
      </c>
      <c r="G4" s="15">
        <v>56051481</v>
      </c>
      <c r="H4" s="17">
        <f t="shared" si="1"/>
        <v>2</v>
      </c>
      <c r="I4" s="16">
        <v>15637411</v>
      </c>
      <c r="J4" s="18">
        <f t="shared" si="2"/>
        <v>2151</v>
      </c>
      <c r="K4" s="19" t="e">
        <f t="shared" si="3"/>
        <v>#DIV/0!</v>
      </c>
      <c r="L4" s="20">
        <f t="shared" si="4"/>
        <v>9.7451101457883365</v>
      </c>
      <c r="M4" s="14">
        <v>10219024</v>
      </c>
      <c r="N4" s="21">
        <f t="shared" si="5"/>
        <v>672</v>
      </c>
      <c r="O4" s="22">
        <f t="shared" si="6"/>
        <v>0.64276800000000001</v>
      </c>
      <c r="P4" s="23">
        <f t="shared" si="9"/>
        <v>321384</v>
      </c>
      <c r="Q4" s="24">
        <v>4969284</v>
      </c>
      <c r="R4" s="21">
        <f t="shared" si="10"/>
        <v>10644</v>
      </c>
      <c r="S4" s="22">
        <f t="shared" si="11"/>
        <v>10.180986000000001</v>
      </c>
    </row>
    <row r="5" spans="1:19" x14ac:dyDescent="0.25">
      <c r="A5" s="9"/>
      <c r="B5" s="9"/>
      <c r="C5" s="11">
        <f>Consumption!C5</f>
        <v>0.54166666666666696</v>
      </c>
      <c r="D5" s="12" t="str">
        <f>Consumption!D5</f>
        <v>NOON</v>
      </c>
      <c r="E5" s="9"/>
      <c r="F5" s="13" t="str">
        <f t="shared" si="0"/>
        <v/>
      </c>
      <c r="G5" s="9"/>
      <c r="H5" s="17" t="str">
        <f t="shared" si="1"/>
        <v/>
      </c>
      <c r="I5" s="9"/>
      <c r="J5" s="18" t="str">
        <f t="shared" si="2"/>
        <v/>
      </c>
      <c r="K5" s="19" t="str">
        <f t="shared" si="3"/>
        <v/>
      </c>
      <c r="L5" s="20" t="e">
        <f t="shared" si="4"/>
        <v>#VALUE!</v>
      </c>
      <c r="M5" s="9"/>
      <c r="N5" s="21" t="str">
        <f t="shared" si="5"/>
        <v/>
      </c>
      <c r="O5" s="22" t="str">
        <f t="shared" si="6"/>
        <v/>
      </c>
      <c r="P5" s="23" t="e">
        <f t="shared" si="9"/>
        <v>#VALUE!</v>
      </c>
      <c r="Q5" s="25"/>
      <c r="R5" s="21" t="str">
        <f t="shared" si="10"/>
        <v/>
      </c>
      <c r="S5" s="22" t="str">
        <f t="shared" si="11"/>
        <v/>
      </c>
    </row>
    <row r="6" spans="1:19" x14ac:dyDescent="0.25">
      <c r="C6" s="11">
        <f>Consumption!C6</f>
        <v>0.58333333333333304</v>
      </c>
      <c r="D6" s="12" t="str">
        <f>Consumption!D6</f>
        <v>NOON</v>
      </c>
      <c r="E6" s="9"/>
      <c r="F6" s="13" t="str">
        <f t="shared" ref="F6:F7" si="12">IF(ISBLANK(E6),"",IF(ISBLANK(E5),"",SUM(E6-E5)))</f>
        <v/>
      </c>
      <c r="G6" s="9"/>
      <c r="H6" s="17" t="str">
        <f t="shared" ref="H6:H7" si="13">IF(ISBLANK(G6),"",IF(ISBLANK(G5),"",SUM(G6-G5)))</f>
        <v/>
      </c>
      <c r="I6" s="9"/>
      <c r="J6" s="18" t="str">
        <f t="shared" ref="J6:J7" si="14">IF(ISBLANK(I6),"",IF(ISBLANK(I5),"",SUM(I6-I5)))</f>
        <v/>
      </c>
      <c r="K6" s="19" t="str">
        <f t="shared" ref="K6:K7" si="15">IF(ISBLANK(I6),"",IF(SUM(I6)-(I5)=(I6),"",SUM(J6/F6/60)))</f>
        <v/>
      </c>
      <c r="L6" s="20" t="e">
        <f t="shared" ref="L6:L7" si="16">IF(ISBLANK(J6),"",(J6*8.39049)/1852)</f>
        <v>#VALUE!</v>
      </c>
      <c r="M6" s="9"/>
      <c r="N6" s="21" t="str">
        <f t="shared" ref="N6:N7" si="17">IF(ISBLANK(M6),"",IF(ISBLANK(M5),"",SUM(M6-M5)))</f>
        <v/>
      </c>
      <c r="O6" s="22" t="str">
        <f t="shared" ref="O6:O7" si="18">IF(ISBLANK(M6),"",(((M6-M5)/1000)*0.9565))</f>
        <v/>
      </c>
      <c r="P6" s="23" t="e">
        <f t="shared" ref="P6:P7" si="19">IF(ISBLANK(N6),"",(N6*0.9565)*1000/H6)</f>
        <v>#VALUE!</v>
      </c>
      <c r="Q6" s="25"/>
      <c r="R6" s="21" t="str">
        <f t="shared" ref="R6:R7" si="20">IF(ISBLANK(Q6),"",IF(ISBLANK(Q5),"",SUM(Q6-Q5)))</f>
        <v/>
      </c>
      <c r="S6" s="22" t="str">
        <f t="shared" ref="S6:S7" si="21">IF(ISBLANK(Q6),"",(((Q6-Q5)/1000)*0.9565))</f>
        <v/>
      </c>
    </row>
    <row r="7" spans="1:19" x14ac:dyDescent="0.25">
      <c r="C7" s="11">
        <f>Consumption!C7</f>
        <v>0.625</v>
      </c>
      <c r="D7" s="12" t="str">
        <f>Consumption!D7</f>
        <v>NOON</v>
      </c>
      <c r="E7" s="9"/>
      <c r="F7" s="13" t="str">
        <f t="shared" si="12"/>
        <v/>
      </c>
      <c r="G7" s="9"/>
      <c r="H7" s="17" t="str">
        <f t="shared" si="13"/>
        <v/>
      </c>
      <c r="I7" s="9"/>
      <c r="J7" s="18" t="str">
        <f t="shared" si="14"/>
        <v/>
      </c>
      <c r="K7" s="19" t="str">
        <f t="shared" si="15"/>
        <v/>
      </c>
      <c r="L7" s="20" t="e">
        <f t="shared" si="16"/>
        <v>#VALUE!</v>
      </c>
      <c r="M7" s="9"/>
      <c r="N7" s="21" t="str">
        <f t="shared" si="17"/>
        <v/>
      </c>
      <c r="O7" s="22" t="str">
        <f t="shared" si="18"/>
        <v/>
      </c>
      <c r="P7" s="23" t="e">
        <f t="shared" si="19"/>
        <v>#VALUE!</v>
      </c>
      <c r="Q7" s="25"/>
      <c r="R7" s="21" t="str">
        <f t="shared" si="20"/>
        <v/>
      </c>
      <c r="S7" s="22" t="str">
        <f t="shared" si="21"/>
        <v/>
      </c>
    </row>
  </sheetData>
  <protectedRanges>
    <protectedRange password="CC3D" sqref="E1:E4" name="Range1"/>
    <protectedRange password="CC3D" sqref="G1:G4" name="Range1_1"/>
    <protectedRange password="CC3D" sqref="I1:I4" name="Range1_3"/>
    <protectedRange password="CC3D" sqref="M1:M4" name="Range1_4"/>
    <protectedRange password="CC3D" sqref="Q1:Q4" name="Range1_5"/>
  </protectedRange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Consumption</vt:lpstr>
      <vt:lpstr>Counters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Savelyev</dc:creator>
  <cp:lastModifiedBy>Oleg Savelyev</cp:lastModifiedBy>
  <dcterms:created xsi:type="dcterms:W3CDTF">2016-06-08T11:05:16Z</dcterms:created>
  <dcterms:modified xsi:type="dcterms:W3CDTF">2016-06-11T10:37:31Z</dcterms:modified>
</cp:coreProperties>
</file>