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19020" windowHeight="11385"/>
  </bookViews>
  <sheets>
    <sheet name="Лист3" sheetId="1" r:id="rId1"/>
  </sheets>
  <externalReferences>
    <externalReference r:id="rId2"/>
  </externalReferences>
  <definedNames>
    <definedName name="_xlnm._FilterDatabase" localSheetId="0" hidden="1">Лист3!$A$1:$D$51</definedName>
  </definedNames>
  <calcPr calcId="145621"/>
</workbook>
</file>

<file path=xl/calcChain.xml><?xml version="1.0" encoding="utf-8"?>
<calcChain xmlns="http://schemas.openxmlformats.org/spreadsheetml/2006/main">
  <c r="D51" i="1" l="1"/>
  <c r="B51" i="1"/>
  <c r="D50" i="1"/>
  <c r="B50" i="1"/>
  <c r="D49" i="1"/>
  <c r="D48" i="1"/>
  <c r="B48" i="1"/>
  <c r="D47" i="1"/>
  <c r="D46" i="1"/>
  <c r="B46" i="1"/>
  <c r="D45" i="1"/>
  <c r="B45" i="1"/>
  <c r="D44" i="1"/>
  <c r="B44" i="1"/>
  <c r="D43" i="1"/>
  <c r="D42" i="1"/>
  <c r="B42" i="1"/>
  <c r="D41" i="1"/>
  <c r="D40" i="1"/>
  <c r="B40" i="1"/>
  <c r="D39" i="1"/>
  <c r="B39" i="1"/>
  <c r="D38" i="1"/>
  <c r="D37" i="1"/>
  <c r="D36" i="1"/>
  <c r="D35" i="1"/>
  <c r="B35" i="1"/>
  <c r="D34" i="1"/>
  <c r="D33" i="1"/>
  <c r="D32" i="1"/>
  <c r="D31" i="1"/>
  <c r="D30" i="1"/>
  <c r="B30" i="1"/>
  <c r="D29" i="1"/>
  <c r="B29" i="1"/>
  <c r="D28" i="1"/>
  <c r="B28" i="1"/>
  <c r="D27" i="1"/>
  <c r="D26" i="1"/>
  <c r="B26" i="1"/>
  <c r="D25" i="1"/>
  <c r="D24" i="1"/>
  <c r="B24" i="1"/>
  <c r="D23" i="1"/>
  <c r="B23" i="1"/>
  <c r="D22" i="1"/>
  <c r="D21" i="1"/>
  <c r="B21" i="1"/>
  <c r="D20" i="1"/>
  <c r="D19" i="1"/>
  <c r="D18" i="1"/>
  <c r="B18" i="1"/>
  <c r="D17" i="1"/>
  <c r="D16" i="1"/>
  <c r="B16" i="1"/>
  <c r="D15" i="1"/>
  <c r="D14" i="1"/>
  <c r="D13" i="1"/>
  <c r="D12" i="1"/>
  <c r="D11" i="1"/>
  <c r="B11" i="1"/>
  <c r="D10" i="1"/>
  <c r="D9" i="1"/>
  <c r="B9" i="1"/>
  <c r="D8" i="1"/>
  <c r="D7" i="1"/>
  <c r="B7" i="1"/>
  <c r="D6" i="1"/>
  <c r="D5" i="1"/>
  <c r="D4" i="1"/>
  <c r="D3" i="1"/>
  <c r="D2" i="1"/>
  <c r="B2" i="1"/>
</calcChain>
</file>

<file path=xl/sharedStrings.xml><?xml version="1.0" encoding="utf-8"?>
<sst xmlns="http://schemas.openxmlformats.org/spreadsheetml/2006/main" count="54" uniqueCount="48">
  <si>
    <t>№ для резервов</t>
  </si>
  <si>
    <t>Сумма по решению (без гос. Пошлины)</t>
  </si>
  <si>
    <t>Гос.Пошлина по решению</t>
  </si>
  <si>
    <t>рса</t>
  </si>
  <si>
    <t>111167/2014/И/1</t>
  </si>
  <si>
    <t>20103/2015/И/1</t>
  </si>
  <si>
    <t>46829/2015/И/1</t>
  </si>
  <si>
    <t>25456/2015/И/1</t>
  </si>
  <si>
    <t>19955/2015/И/1</t>
  </si>
  <si>
    <t>41056/2015/И/1</t>
  </si>
  <si>
    <t>28116/2015/И/1</t>
  </si>
  <si>
    <t>2160/2015/И/1</t>
  </si>
  <si>
    <t>59833/2015/И/1</t>
  </si>
  <si>
    <t>71455/2014/И/1</t>
  </si>
  <si>
    <t>50637/2015/И/1</t>
  </si>
  <si>
    <t>36334/2015/И/1</t>
  </si>
  <si>
    <t>39810/2015/И/1</t>
  </si>
  <si>
    <t>39225/2015/И/1</t>
  </si>
  <si>
    <t>131815/2015/И/1</t>
  </si>
  <si>
    <t>58937/2015/И/1</t>
  </si>
  <si>
    <t>53705/2015/И/1</t>
  </si>
  <si>
    <t>57889/2015/И/1</t>
  </si>
  <si>
    <t>39472/2015/И/1</t>
  </si>
  <si>
    <t>73254/2015/И/1</t>
  </si>
  <si>
    <t>137441/2015/И/1</t>
  </si>
  <si>
    <t>75637/2015/И/1</t>
  </si>
  <si>
    <t>62608/2015/И/1</t>
  </si>
  <si>
    <t>48216/2015/И/1</t>
  </si>
  <si>
    <t>28995/2015/И/1</t>
  </si>
  <si>
    <t>72216/2015/И/1</t>
  </si>
  <si>
    <t>65975/2015/И/1</t>
  </si>
  <si>
    <t>47084/2015/И/1</t>
  </si>
  <si>
    <t>57948/2015/И/1</t>
  </si>
  <si>
    <t>74833/2015/И/1</t>
  </si>
  <si>
    <t>12205/2015/И/1</t>
  </si>
  <si>
    <t>76870/2015/И/1</t>
  </si>
  <si>
    <t>61117/2015/И/1</t>
  </si>
  <si>
    <t>77789/2014/И/1</t>
  </si>
  <si>
    <t>9218/2015/И/1</t>
  </si>
  <si>
    <t>77614/2015/И/1</t>
  </si>
  <si>
    <t>132947/2014/И/1</t>
  </si>
  <si>
    <t>41894/2015/И/1</t>
  </si>
  <si>
    <t>86669/2014/И/1</t>
  </si>
  <si>
    <t>88738/2015/И/1</t>
  </si>
  <si>
    <t>85421/2015/И/1</t>
  </si>
  <si>
    <t>96813/2015/И/1</t>
  </si>
  <si>
    <t>5608/2015/И/1</t>
  </si>
  <si>
    <t>112852/2015/И/1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</si>
</sst>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indexed="8"/>
      <name val="Calibri"/>
      <family val="2"/>
      <charset val="1"/>
    </font>
    <font>
      <sz val="10"/>
      <color indexed="8"/>
      <name val="Arial"/>
      <family val="2"/>
      <charset val="204"/>
    </font>
    <font>
      <sz val="10"/>
      <name val="Arial Cyr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5">
    <xf numFmtId="0" fontId="0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>
      <alignment vertical="top"/>
    </xf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13">
    <xf numFmtId="0" fontId="0" fillId="0" borderId="0" xfId="0"/>
    <xf numFmtId="0" fontId="3" fillId="0" borderId="1" xfId="1" applyNumberFormat="1" applyFont="1" applyFill="1" applyBorder="1" applyAlignment="1">
      <alignment horizontal="left" vertical="center" wrapText="1"/>
    </xf>
    <xf numFmtId="4" fontId="3" fillId="0" borderId="1" xfId="1" applyNumberFormat="1" applyFont="1" applyFill="1" applyBorder="1" applyAlignment="1">
      <alignment horizontal="left" vertical="center" wrapText="1"/>
    </xf>
    <xf numFmtId="49" fontId="4" fillId="2" borderId="1" xfId="2" applyNumberFormat="1" applyFont="1" applyFill="1" applyBorder="1" applyAlignment="1">
      <alignment horizontal="left" vertical="center" wrapText="1"/>
    </xf>
    <xf numFmtId="4" fontId="4" fillId="2" borderId="1" xfId="2" applyNumberFormat="1" applyFont="1" applyFill="1" applyBorder="1" applyAlignment="1">
      <alignment horizontal="left" vertical="center"/>
    </xf>
    <xf numFmtId="0" fontId="4" fillId="0" borderId="1" xfId="2" applyNumberFormat="1" applyFont="1" applyFill="1" applyBorder="1" applyAlignment="1">
      <alignment horizontal="left" vertical="center"/>
    </xf>
    <xf numFmtId="49" fontId="4" fillId="0" borderId="1" xfId="2" applyNumberFormat="1" applyFont="1" applyFill="1" applyBorder="1" applyAlignment="1">
      <alignment horizontal="left" vertical="center" wrapText="1"/>
    </xf>
    <xf numFmtId="4" fontId="4" fillId="0" borderId="1" xfId="2" applyNumberFormat="1" applyFont="1" applyFill="1" applyBorder="1" applyAlignment="1">
      <alignment horizontal="left" vertical="center" wrapText="1"/>
    </xf>
    <xf numFmtId="4" fontId="4" fillId="0" borderId="1" xfId="2" applyNumberFormat="1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left"/>
    </xf>
    <xf numFmtId="4" fontId="4" fillId="0" borderId="1" xfId="0" applyNumberFormat="1" applyFont="1" applyFill="1" applyBorder="1" applyAlignment="1">
      <alignment horizontal="left"/>
    </xf>
    <xf numFmtId="49" fontId="4" fillId="0" borderId="1" xfId="0" applyNumberFormat="1" applyFont="1" applyFill="1" applyBorder="1" applyAlignment="1">
      <alignment horizontal="left"/>
    </xf>
    <xf numFmtId="0" fontId="4" fillId="0" borderId="1" xfId="0" applyNumberFormat="1" applyFont="1" applyFill="1" applyBorder="1" applyAlignment="1">
      <alignment horizontal="left"/>
    </xf>
  </cellXfs>
  <cellStyles count="125">
    <cellStyle name="Excel Built-in Normal" xfId="3"/>
    <cellStyle name="Обычный" xfId="0" builtinId="0"/>
    <cellStyle name="Обычный 10" xfId="2"/>
    <cellStyle name="Обычный 100" xfId="4"/>
    <cellStyle name="Обычный 101" xfId="5"/>
    <cellStyle name="Обычный 102" xfId="6"/>
    <cellStyle name="Обычный 103" xfId="7"/>
    <cellStyle name="Обычный 104" xfId="8"/>
    <cellStyle name="Обычный 105" xfId="9"/>
    <cellStyle name="Обычный 106" xfId="10"/>
    <cellStyle name="Обычный 107" xfId="11"/>
    <cellStyle name="Обычный 108" xfId="12"/>
    <cellStyle name="Обычный 108 2" xfId="13"/>
    <cellStyle name="Обычный 109" xfId="14"/>
    <cellStyle name="Обычный 11" xfId="15"/>
    <cellStyle name="Обычный 110" xfId="16"/>
    <cellStyle name="Обычный 111" xfId="1"/>
    <cellStyle name="Обычный 12" xfId="17"/>
    <cellStyle name="Обычный 13" xfId="18"/>
    <cellStyle name="Обычный 14" xfId="19"/>
    <cellStyle name="Обычный 15" xfId="20"/>
    <cellStyle name="Обычный 16" xfId="21"/>
    <cellStyle name="Обычный 17" xfId="22"/>
    <cellStyle name="Обычный 18" xfId="23"/>
    <cellStyle name="Обычный 19" xfId="24"/>
    <cellStyle name="Обычный 2" xfId="25"/>
    <cellStyle name="Обычный 2 2" xfId="26"/>
    <cellStyle name="Обычный 20" xfId="27"/>
    <cellStyle name="Обычный 20 3" xfId="28"/>
    <cellStyle name="Обычный 21" xfId="29"/>
    <cellStyle name="Обычный 22" xfId="30"/>
    <cellStyle name="Обычный 23" xfId="31"/>
    <cellStyle name="Обычный 24" xfId="32"/>
    <cellStyle name="Обычный 25" xfId="33"/>
    <cellStyle name="Обычный 26" xfId="34"/>
    <cellStyle name="Обычный 27" xfId="35"/>
    <cellStyle name="Обычный 28" xfId="36"/>
    <cellStyle name="Обычный 29" xfId="37"/>
    <cellStyle name="Обычный 3" xfId="38"/>
    <cellStyle name="Обычный 30" xfId="39"/>
    <cellStyle name="Обычный 31" xfId="40"/>
    <cellStyle name="Обычный 32" xfId="41"/>
    <cellStyle name="Обычный 33" xfId="42"/>
    <cellStyle name="Обычный 34" xfId="43"/>
    <cellStyle name="Обычный 35" xfId="44"/>
    <cellStyle name="Обычный 36" xfId="45"/>
    <cellStyle name="Обычный 37" xfId="46"/>
    <cellStyle name="Обычный 38" xfId="47"/>
    <cellStyle name="Обычный 39" xfId="48"/>
    <cellStyle name="Обычный 4" xfId="49"/>
    <cellStyle name="Обычный 40" xfId="50"/>
    <cellStyle name="Обычный 41" xfId="51"/>
    <cellStyle name="Обычный 42" xfId="52"/>
    <cellStyle name="Обычный 42 2" xfId="53"/>
    <cellStyle name="Обычный 42 2 2" xfId="54"/>
    <cellStyle name="Обычный 42 2 2 2" xfId="55"/>
    <cellStyle name="Обычный 42 2 3" xfId="56"/>
    <cellStyle name="Обычный 42 3" xfId="57"/>
    <cellStyle name="Обычный 42 3 2" xfId="58"/>
    <cellStyle name="Обычный 42 4" xfId="59"/>
    <cellStyle name="Обычный 43" xfId="60"/>
    <cellStyle name="Обычный 44" xfId="61"/>
    <cellStyle name="Обычный 45" xfId="62"/>
    <cellStyle name="Обычный 46" xfId="63"/>
    <cellStyle name="Обычный 47" xfId="64"/>
    <cellStyle name="Обычный 48" xfId="65"/>
    <cellStyle name="Обычный 49" xfId="66"/>
    <cellStyle name="Обычный 5" xfId="67"/>
    <cellStyle name="Обычный 50" xfId="68"/>
    <cellStyle name="Обычный 51" xfId="69"/>
    <cellStyle name="Обычный 52" xfId="70"/>
    <cellStyle name="Обычный 53" xfId="71"/>
    <cellStyle name="Обычный 54" xfId="72"/>
    <cellStyle name="Обычный 55" xfId="73"/>
    <cellStyle name="Обычный 56" xfId="74"/>
    <cellStyle name="Обычный 57" xfId="75"/>
    <cellStyle name="Обычный 58" xfId="76"/>
    <cellStyle name="Обычный 59" xfId="77"/>
    <cellStyle name="Обычный 6" xfId="78"/>
    <cellStyle name="Обычный 60" xfId="79"/>
    <cellStyle name="Обычный 61" xfId="80"/>
    <cellStyle name="Обычный 62" xfId="81"/>
    <cellStyle name="Обычный 63" xfId="82"/>
    <cellStyle name="Обычный 64" xfId="83"/>
    <cellStyle name="Обычный 65" xfId="84"/>
    <cellStyle name="Обычный 66" xfId="85"/>
    <cellStyle name="Обычный 67" xfId="86"/>
    <cellStyle name="Обычный 68" xfId="87"/>
    <cellStyle name="Обычный 69" xfId="88"/>
    <cellStyle name="Обычный 7" xfId="89"/>
    <cellStyle name="Обычный 70" xfId="90"/>
    <cellStyle name="Обычный 71" xfId="91"/>
    <cellStyle name="Обычный 72" xfId="92"/>
    <cellStyle name="Обычный 73" xfId="93"/>
    <cellStyle name="Обычный 74" xfId="94"/>
    <cellStyle name="Обычный 75" xfId="95"/>
    <cellStyle name="Обычный 75 2" xfId="96"/>
    <cellStyle name="Обычный 75 2 2" xfId="97"/>
    <cellStyle name="Обычный 75 3" xfId="98"/>
    <cellStyle name="Обычный 76" xfId="99"/>
    <cellStyle name="Обычный 77" xfId="100"/>
    <cellStyle name="Обычный 78" xfId="101"/>
    <cellStyle name="Обычный 79" xfId="102"/>
    <cellStyle name="Обычный 8" xfId="103"/>
    <cellStyle name="Обычный 80" xfId="104"/>
    <cellStyle name="Обычный 81" xfId="105"/>
    <cellStyle name="Обычный 82" xfId="106"/>
    <cellStyle name="Обычный 83" xfId="107"/>
    <cellStyle name="Обычный 84" xfId="108"/>
    <cellStyle name="Обычный 85" xfId="109"/>
    <cellStyle name="Обычный 86" xfId="110"/>
    <cellStyle name="Обычный 87" xfId="111"/>
    <cellStyle name="Обычный 88" xfId="112"/>
    <cellStyle name="Обычный 89" xfId="113"/>
    <cellStyle name="Обычный 9" xfId="114"/>
    <cellStyle name="Обычный 90" xfId="115"/>
    <cellStyle name="Обычный 91" xfId="116"/>
    <cellStyle name="Обычный 92" xfId="117"/>
    <cellStyle name="Обычный 93" xfId="118"/>
    <cellStyle name="Обычный 94" xfId="119"/>
    <cellStyle name="Обычный 95" xfId="120"/>
    <cellStyle name="Обычный 96" xfId="121"/>
    <cellStyle name="Обычный 97" xfId="122"/>
    <cellStyle name="Обычный 98" xfId="123"/>
    <cellStyle name="Обычный 99" xfId="12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6;&#1072;&#1079;&#1073;&#1080;&#1090;&#1100;%20&#1085;&#1072;%20&#1089;&#1090;&#1086;&#1083;&#1073;&#1094;&#1099;%20&#1089;&#1091;&#1084;&#1084;&#109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сковые"/>
      <sheetName val="Лист1"/>
      <sheetName val="Новосибирск"/>
      <sheetName val="РСА"/>
      <sheetName val="Лист3"/>
    </sheetNames>
    <sheetDataSet>
      <sheetData sheetId="0"/>
      <sheetData sheetId="1"/>
      <sheetData sheetId="2"/>
      <sheetData sheetId="3">
        <row r="1">
          <cell r="A1" t="str">
            <v>Названия строк</v>
          </cell>
          <cell r="B1" t="str">
            <v>Сумма решения</v>
          </cell>
          <cell r="C1" t="str">
            <v>ГП</v>
          </cell>
          <cell r="D1" t="str">
            <v>Бррр</v>
          </cell>
        </row>
        <row r="2">
          <cell r="A2" t="str">
            <v>111167/2014/И/1</v>
          </cell>
          <cell r="B2">
            <v>45160.259999999995</v>
          </cell>
          <cell r="C2">
            <v>1426.41</v>
          </cell>
          <cell r="D2" t="str">
            <v>РСА</v>
          </cell>
        </row>
        <row r="3">
          <cell r="A3" t="str">
            <v>112852/2015/И/1</v>
          </cell>
          <cell r="B3">
            <v>0</v>
          </cell>
          <cell r="C3">
            <v>0</v>
          </cell>
          <cell r="D3" t="str">
            <v>РСА</v>
          </cell>
        </row>
        <row r="4">
          <cell r="A4" t="str">
            <v>114129/2014/И/1</v>
          </cell>
          <cell r="B4" t="e">
            <v>#N/A</v>
          </cell>
          <cell r="C4" t="e">
            <v>#N/A</v>
          </cell>
          <cell r="D4" t="str">
            <v>РСА</v>
          </cell>
        </row>
        <row r="5">
          <cell r="A5" t="str">
            <v>119390/2015</v>
          </cell>
          <cell r="B5" t="e">
            <v>#N/A</v>
          </cell>
          <cell r="C5" t="e">
            <v>#N/A</v>
          </cell>
          <cell r="D5" t="str">
            <v>РСА</v>
          </cell>
        </row>
        <row r="6">
          <cell r="A6" t="str">
            <v>12205/2015/И/1</v>
          </cell>
          <cell r="B6">
            <v>85221</v>
          </cell>
          <cell r="C6">
            <v>0</v>
          </cell>
          <cell r="D6" t="str">
            <v>РСА</v>
          </cell>
        </row>
        <row r="7">
          <cell r="A7" t="str">
            <v>124767/2014/И/1</v>
          </cell>
          <cell r="B7">
            <v>26692.06</v>
          </cell>
          <cell r="C7">
            <v>0</v>
          </cell>
          <cell r="D7" t="str">
            <v>РСА</v>
          </cell>
        </row>
        <row r="8">
          <cell r="A8" t="str">
            <v>12804/2015/И/1</v>
          </cell>
          <cell r="B8">
            <v>48184</v>
          </cell>
          <cell r="C8">
            <v>0</v>
          </cell>
          <cell r="D8" t="str">
            <v>РСА</v>
          </cell>
        </row>
        <row r="9">
          <cell r="A9" t="str">
            <v>131815/2015/И/1</v>
          </cell>
          <cell r="B9">
            <v>0</v>
          </cell>
          <cell r="C9">
            <v>0</v>
          </cell>
          <cell r="D9" t="str">
            <v>РСА</v>
          </cell>
        </row>
        <row r="10">
          <cell r="A10" t="str">
            <v>132947/2014/И/1</v>
          </cell>
          <cell r="B10">
            <v>55843</v>
          </cell>
          <cell r="C10">
            <v>1800.29</v>
          </cell>
          <cell r="D10" t="str">
            <v>РСА</v>
          </cell>
        </row>
        <row r="11">
          <cell r="A11" t="str">
            <v>135638/2014/И/1</v>
          </cell>
          <cell r="B11">
            <v>0</v>
          </cell>
          <cell r="C11">
            <v>0</v>
          </cell>
          <cell r="D11" t="str">
            <v>РСА</v>
          </cell>
        </row>
        <row r="12">
          <cell r="A12" t="str">
            <v>137441/2015/И/1</v>
          </cell>
          <cell r="B12">
            <v>60999.34</v>
          </cell>
          <cell r="C12">
            <v>0</v>
          </cell>
          <cell r="D12" t="str">
            <v>РСА</v>
          </cell>
        </row>
        <row r="13">
          <cell r="A13" t="str">
            <v>16233/2015/И/1</v>
          </cell>
          <cell r="B13">
            <v>0</v>
          </cell>
          <cell r="C13">
            <v>0</v>
          </cell>
          <cell r="D13" t="str">
            <v>РСА</v>
          </cell>
        </row>
        <row r="14">
          <cell r="A14" t="str">
            <v>19955/2015/И/1</v>
          </cell>
          <cell r="B14">
            <v>0</v>
          </cell>
          <cell r="C14">
            <v>0</v>
          </cell>
          <cell r="D14" t="str">
            <v>РСА</v>
          </cell>
        </row>
        <row r="15">
          <cell r="A15" t="str">
            <v>20103/2015/И/1</v>
          </cell>
          <cell r="B15">
            <v>52714.64</v>
          </cell>
          <cell r="C15">
            <v>0</v>
          </cell>
          <cell r="D15" t="str">
            <v>РСА</v>
          </cell>
        </row>
        <row r="16">
          <cell r="A16" t="str">
            <v>2160/2015/И/1</v>
          </cell>
          <cell r="B16">
            <v>42207.91</v>
          </cell>
          <cell r="C16">
            <v>880.54</v>
          </cell>
          <cell r="D16" t="str">
            <v>РСА</v>
          </cell>
        </row>
        <row r="17">
          <cell r="A17" t="str">
            <v>25456/2015/И/1</v>
          </cell>
          <cell r="B17">
            <v>0</v>
          </cell>
          <cell r="C17">
            <v>0</v>
          </cell>
          <cell r="D17" t="str">
            <v>РСА</v>
          </cell>
        </row>
        <row r="18">
          <cell r="A18" t="str">
            <v>25541/2015/И/1</v>
          </cell>
          <cell r="B18">
            <v>0</v>
          </cell>
          <cell r="C18">
            <v>0</v>
          </cell>
          <cell r="D18" t="str">
            <v>РСА</v>
          </cell>
        </row>
        <row r="19">
          <cell r="A19" t="str">
            <v>28116/2015/И/1</v>
          </cell>
          <cell r="B19">
            <v>32782.839999999997</v>
          </cell>
          <cell r="C19">
            <v>0</v>
          </cell>
          <cell r="D19" t="str">
            <v>РСА</v>
          </cell>
        </row>
        <row r="20">
          <cell r="A20" t="str">
            <v>28995/2015/И/1</v>
          </cell>
          <cell r="B20">
            <v>35396.43</v>
          </cell>
          <cell r="C20">
            <v>0</v>
          </cell>
          <cell r="D20" t="str">
            <v>РСА</v>
          </cell>
        </row>
        <row r="21">
          <cell r="A21" t="str">
            <v>30386/2015/И/1</v>
          </cell>
          <cell r="B21">
            <v>63524.33</v>
          </cell>
          <cell r="C21">
            <v>0</v>
          </cell>
          <cell r="D21" t="str">
            <v>РСА</v>
          </cell>
        </row>
        <row r="22">
          <cell r="A22" t="str">
            <v>34200/2015/И/1</v>
          </cell>
          <cell r="B22">
            <v>0</v>
          </cell>
          <cell r="C22">
            <v>0</v>
          </cell>
          <cell r="D22" t="str">
            <v>РСА</v>
          </cell>
        </row>
        <row r="23">
          <cell r="A23" t="str">
            <v>35722/2015/И/1</v>
          </cell>
          <cell r="B23">
            <v>368622.63</v>
          </cell>
          <cell r="C23">
            <v>0</v>
          </cell>
          <cell r="D23" t="str">
            <v>РСА</v>
          </cell>
        </row>
        <row r="24">
          <cell r="A24" t="str">
            <v>36334/2015/И/1</v>
          </cell>
          <cell r="B24">
            <v>0</v>
          </cell>
          <cell r="C24">
            <v>0</v>
          </cell>
          <cell r="D24" t="str">
            <v>РСА</v>
          </cell>
        </row>
        <row r="25">
          <cell r="A25" t="str">
            <v>39225/2015/И/1</v>
          </cell>
          <cell r="B25">
            <v>29626.559999999998</v>
          </cell>
          <cell r="C25">
            <v>803.44</v>
          </cell>
          <cell r="D25" t="str">
            <v>РСА</v>
          </cell>
        </row>
        <row r="26">
          <cell r="A26" t="str">
            <v>39472/2015/И/1</v>
          </cell>
          <cell r="B26">
            <v>94532.59</v>
          </cell>
          <cell r="C26">
            <v>700</v>
          </cell>
          <cell r="D26" t="str">
            <v>РСА</v>
          </cell>
        </row>
        <row r="27">
          <cell r="A27" t="str">
            <v>39810/2015/И/1</v>
          </cell>
          <cell r="B27">
            <v>161632.5</v>
          </cell>
          <cell r="C27">
            <v>0</v>
          </cell>
          <cell r="D27" t="str">
            <v>РСА</v>
          </cell>
        </row>
        <row r="28">
          <cell r="A28" t="str">
            <v>41056/2015/И/1</v>
          </cell>
          <cell r="B28">
            <v>39696.5</v>
          </cell>
          <cell r="C28">
            <v>736.16</v>
          </cell>
          <cell r="D28" t="str">
            <v>РСА</v>
          </cell>
        </row>
        <row r="29">
          <cell r="A29" t="str">
            <v>41894/2015/И/1</v>
          </cell>
          <cell r="B29">
            <v>0</v>
          </cell>
          <cell r="C29">
            <v>0</v>
          </cell>
          <cell r="D29" t="str">
            <v>РСА</v>
          </cell>
        </row>
        <row r="30">
          <cell r="A30" t="str">
            <v>46829/2015/И/1</v>
          </cell>
          <cell r="B30">
            <v>12576.060000000001</v>
          </cell>
          <cell r="C30">
            <v>0</v>
          </cell>
          <cell r="D30" t="str">
            <v>РСА</v>
          </cell>
        </row>
        <row r="31">
          <cell r="A31" t="str">
            <v>47084/2015/И/1</v>
          </cell>
          <cell r="B31">
            <v>14520</v>
          </cell>
          <cell r="C31">
            <v>0</v>
          </cell>
          <cell r="D31" t="str">
            <v>РСА</v>
          </cell>
        </row>
        <row r="32">
          <cell r="A32" t="str">
            <v>48216/2015/И/1</v>
          </cell>
          <cell r="B32">
            <v>15558.15</v>
          </cell>
          <cell r="C32">
            <v>400</v>
          </cell>
          <cell r="D32" t="str">
            <v>РСА</v>
          </cell>
        </row>
        <row r="33">
          <cell r="A33" t="str">
            <v>50079/2014/И/1</v>
          </cell>
          <cell r="B33">
            <v>0</v>
          </cell>
          <cell r="C33">
            <v>0</v>
          </cell>
          <cell r="D33" t="str">
            <v>РСА</v>
          </cell>
        </row>
        <row r="34">
          <cell r="A34" t="str">
            <v>50637/2015/И/1</v>
          </cell>
          <cell r="B34">
            <v>97653.7</v>
          </cell>
          <cell r="C34">
            <v>0</v>
          </cell>
          <cell r="D34" t="str">
            <v>РСА</v>
          </cell>
        </row>
        <row r="35">
          <cell r="A35" t="str">
            <v>53705/2015/И/1</v>
          </cell>
          <cell r="B35">
            <v>165379.53</v>
          </cell>
          <cell r="C35">
            <v>0</v>
          </cell>
          <cell r="D35" t="str">
            <v>РСА</v>
          </cell>
        </row>
        <row r="36">
          <cell r="A36" t="str">
            <v>5608/2015/И/1</v>
          </cell>
          <cell r="B36">
            <v>46256</v>
          </cell>
          <cell r="C36">
            <v>1275.68</v>
          </cell>
          <cell r="D36" t="str">
            <v>РСА</v>
          </cell>
        </row>
        <row r="37">
          <cell r="A37" t="str">
            <v>57889/2015/И/1</v>
          </cell>
          <cell r="B37">
            <v>64120.94</v>
          </cell>
          <cell r="C37">
            <v>1263.1300000000001</v>
          </cell>
          <cell r="D37" t="str">
            <v>РСА</v>
          </cell>
        </row>
        <row r="38">
          <cell r="A38" t="str">
            <v>57948/2015/И/1</v>
          </cell>
          <cell r="B38">
            <v>49121.89</v>
          </cell>
          <cell r="C38">
            <v>0</v>
          </cell>
          <cell r="D38" t="str">
            <v>РСА</v>
          </cell>
        </row>
        <row r="39">
          <cell r="A39" t="str">
            <v>58937/2015/И/1</v>
          </cell>
          <cell r="B39">
            <v>71800</v>
          </cell>
          <cell r="C39">
            <v>2300</v>
          </cell>
          <cell r="D39" t="str">
            <v>РСА</v>
          </cell>
        </row>
        <row r="40">
          <cell r="A40" t="str">
            <v>59833/2015/И/1</v>
          </cell>
          <cell r="B40">
            <v>22275.19</v>
          </cell>
          <cell r="C40">
            <v>469.32</v>
          </cell>
          <cell r="D40" t="str">
            <v>РСА</v>
          </cell>
        </row>
        <row r="41">
          <cell r="A41" t="str">
            <v>61117/2015/И/1</v>
          </cell>
          <cell r="B41">
            <v>37019.25</v>
          </cell>
          <cell r="C41">
            <v>0</v>
          </cell>
          <cell r="D41" t="str">
            <v>РСА</v>
          </cell>
        </row>
        <row r="42">
          <cell r="A42" t="str">
            <v>62266/2015/И/1</v>
          </cell>
          <cell r="B42" t="e">
            <v>#N/A</v>
          </cell>
          <cell r="C42" t="e">
            <v>#N/A</v>
          </cell>
          <cell r="D42" t="str">
            <v>РСА</v>
          </cell>
        </row>
        <row r="43">
          <cell r="A43" t="str">
            <v>62608/2015/И/1</v>
          </cell>
          <cell r="B43">
            <v>83818.149999999994</v>
          </cell>
          <cell r="C43">
            <v>0</v>
          </cell>
          <cell r="D43" t="str">
            <v>РСА</v>
          </cell>
        </row>
        <row r="44">
          <cell r="A44" t="str">
            <v>64908/2015/И/1</v>
          </cell>
          <cell r="B44" t="e">
            <v>#N/A</v>
          </cell>
          <cell r="C44" t="e">
            <v>#N/A</v>
          </cell>
          <cell r="D44" t="str">
            <v>РСА</v>
          </cell>
        </row>
        <row r="45">
          <cell r="A45" t="str">
            <v>65975/2015/И/1</v>
          </cell>
          <cell r="B45">
            <v>93570</v>
          </cell>
          <cell r="C45">
            <v>1250</v>
          </cell>
          <cell r="D45" t="str">
            <v>РСА</v>
          </cell>
        </row>
        <row r="46">
          <cell r="A46" t="str">
            <v>66658/2014/И/1</v>
          </cell>
          <cell r="B46">
            <v>9000</v>
          </cell>
          <cell r="C46">
            <v>0</v>
          </cell>
          <cell r="D46" t="str">
            <v>РСА</v>
          </cell>
        </row>
        <row r="47">
          <cell r="A47" t="str">
            <v>69137/2015/И/1</v>
          </cell>
          <cell r="B47">
            <v>137905.38</v>
          </cell>
          <cell r="C47">
            <v>0</v>
          </cell>
          <cell r="D47" t="str">
            <v>РСА</v>
          </cell>
        </row>
        <row r="48">
          <cell r="A48" t="str">
            <v>69623/2015/И/1</v>
          </cell>
          <cell r="B48" t="e">
            <v>#N/A</v>
          </cell>
          <cell r="C48" t="e">
            <v>#N/A</v>
          </cell>
          <cell r="D48" t="str">
            <v>РСА</v>
          </cell>
        </row>
        <row r="49">
          <cell r="A49" t="str">
            <v>71455/2014/И/1</v>
          </cell>
          <cell r="B49">
            <v>24145.08</v>
          </cell>
          <cell r="C49">
            <v>0</v>
          </cell>
          <cell r="D49" t="str">
            <v>РСА</v>
          </cell>
        </row>
        <row r="50">
          <cell r="A50" t="str">
            <v>72216/2015/И/1</v>
          </cell>
          <cell r="B50">
            <v>8082.08</v>
          </cell>
          <cell r="C50">
            <v>700</v>
          </cell>
          <cell r="D50" t="str">
            <v>РСА</v>
          </cell>
        </row>
        <row r="51">
          <cell r="A51" t="str">
            <v>73254/2015/И/1</v>
          </cell>
          <cell r="B51">
            <v>0</v>
          </cell>
          <cell r="C51">
            <v>0</v>
          </cell>
          <cell r="D51" t="str">
            <v>РСА</v>
          </cell>
        </row>
        <row r="52">
          <cell r="A52" t="str">
            <v>74833/2015/И/1</v>
          </cell>
          <cell r="B52">
            <v>0</v>
          </cell>
          <cell r="C52">
            <v>0</v>
          </cell>
          <cell r="D52" t="str">
            <v>РСА</v>
          </cell>
        </row>
        <row r="53">
          <cell r="A53" t="str">
            <v>74902/2015/И/1</v>
          </cell>
          <cell r="B53" t="e">
            <v>#N/A</v>
          </cell>
          <cell r="C53" t="e">
            <v>#N/A</v>
          </cell>
          <cell r="D53" t="str">
            <v>РСА</v>
          </cell>
        </row>
        <row r="54">
          <cell r="A54" t="str">
            <v>75637/2015/И/1</v>
          </cell>
          <cell r="B54">
            <v>4333.8099999999995</v>
          </cell>
          <cell r="C54">
            <v>400</v>
          </cell>
          <cell r="D54" t="str">
            <v>РСА</v>
          </cell>
        </row>
        <row r="55">
          <cell r="A55" t="str">
            <v>76870/2015/И/1</v>
          </cell>
          <cell r="B55">
            <v>49390.33</v>
          </cell>
          <cell r="C55">
            <v>1277.01</v>
          </cell>
          <cell r="D55" t="str">
            <v>РСА</v>
          </cell>
        </row>
        <row r="56">
          <cell r="A56" t="str">
            <v>77614/2015/И/1</v>
          </cell>
          <cell r="B56">
            <v>7537</v>
          </cell>
          <cell r="C56">
            <v>700</v>
          </cell>
          <cell r="D56" t="str">
            <v>РСА</v>
          </cell>
        </row>
        <row r="57">
          <cell r="A57" t="str">
            <v>77789/2014/И/1</v>
          </cell>
          <cell r="B57">
            <v>50271.22</v>
          </cell>
          <cell r="C57">
            <v>0</v>
          </cell>
          <cell r="D57" t="str">
            <v>РСА</v>
          </cell>
        </row>
        <row r="58">
          <cell r="A58" t="str">
            <v>79110/2015/И/1</v>
          </cell>
          <cell r="B58" t="e">
            <v>#N/A</v>
          </cell>
          <cell r="C58" t="e">
            <v>#N/A</v>
          </cell>
          <cell r="D58" t="str">
            <v>РСА</v>
          </cell>
        </row>
        <row r="59">
          <cell r="A59" t="str">
            <v>84447/2014/И/1</v>
          </cell>
          <cell r="B59" t="e">
            <v>#N/A</v>
          </cell>
          <cell r="C59" t="e">
            <v>#N/A</v>
          </cell>
          <cell r="D59" t="str">
            <v>РСА</v>
          </cell>
        </row>
        <row r="60">
          <cell r="A60" t="str">
            <v>85421/2015/И/1</v>
          </cell>
          <cell r="B60">
            <v>63077.25</v>
          </cell>
          <cell r="C60">
            <v>1726.45</v>
          </cell>
          <cell r="D60" t="str">
            <v>РСА</v>
          </cell>
        </row>
        <row r="61">
          <cell r="A61" t="str">
            <v>86669/2014/И/1</v>
          </cell>
          <cell r="B61">
            <v>39406.5</v>
          </cell>
          <cell r="C61">
            <v>1044.44</v>
          </cell>
          <cell r="D61" t="str">
            <v>РСА</v>
          </cell>
        </row>
        <row r="62">
          <cell r="A62" t="str">
            <v>88738/2015/И/1</v>
          </cell>
          <cell r="B62">
            <v>31574.95</v>
          </cell>
          <cell r="C62">
            <v>0</v>
          </cell>
          <cell r="D62" t="str">
            <v>РСА</v>
          </cell>
        </row>
        <row r="63">
          <cell r="A63" t="str">
            <v>89328/2012/И/1</v>
          </cell>
          <cell r="B63" t="e">
            <v>#N/A</v>
          </cell>
          <cell r="C63" t="e">
            <v>#N/A</v>
          </cell>
          <cell r="D63" t="str">
            <v>РСА</v>
          </cell>
        </row>
        <row r="64">
          <cell r="A64" t="str">
            <v>9218/2015/И/1</v>
          </cell>
          <cell r="B64">
            <v>50323.42</v>
          </cell>
          <cell r="C64">
            <v>0</v>
          </cell>
          <cell r="D64" t="str">
            <v>РСА</v>
          </cell>
        </row>
        <row r="65">
          <cell r="A65" t="str">
            <v>95896/2014/И/1</v>
          </cell>
          <cell r="B65" t="e">
            <v>#N/A</v>
          </cell>
          <cell r="C65" t="e">
            <v>#N/A</v>
          </cell>
          <cell r="D65" t="str">
            <v>РСА</v>
          </cell>
        </row>
        <row r="66">
          <cell r="A66" t="str">
            <v>96813/2015/И/1</v>
          </cell>
          <cell r="B66">
            <v>10739.52</v>
          </cell>
          <cell r="C66">
            <v>700</v>
          </cell>
          <cell r="D66" t="str">
            <v>РСА</v>
          </cell>
        </row>
        <row r="67">
          <cell r="A67" t="str">
            <v>Общий итог</v>
          </cell>
          <cell r="B67" t="e">
            <v>#N/A</v>
          </cell>
          <cell r="C67" t="e">
            <v>#N/A</v>
          </cell>
          <cell r="D67" t="str">
            <v>РСА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1"/>
  <sheetViews>
    <sheetView tabSelected="1" workbookViewId="0">
      <selection activeCell="B2" sqref="B2"/>
    </sheetView>
  </sheetViews>
  <sheetFormatPr defaultRowHeight="15" x14ac:dyDescent="0.25"/>
  <cols>
    <col min="1" max="1" width="16.28515625" customWidth="1"/>
    <col min="2" max="2" width="13" customWidth="1"/>
    <col min="3" max="3" width="11.140625" customWidth="1"/>
    <col min="4" max="4" width="10.28515625" customWidth="1"/>
  </cols>
  <sheetData>
    <row r="1" spans="1:4" ht="38.25" x14ac:dyDescent="0.25">
      <c r="A1" s="1" t="s">
        <v>0</v>
      </c>
      <c r="B1" s="2" t="s">
        <v>1</v>
      </c>
      <c r="C1" s="2" t="s">
        <v>2</v>
      </c>
      <c r="D1" s="1" t="s">
        <v>3</v>
      </c>
    </row>
    <row r="2" spans="1:4" x14ac:dyDescent="0.25">
      <c r="A2" s="3" t="s">
        <v>4</v>
      </c>
      <c r="B2" s="4">
        <f>15440.17+5000+7720.09+3000+6000+8000</f>
        <v>45160.259999999995</v>
      </c>
      <c r="C2" s="4">
        <v>1426.41</v>
      </c>
      <c r="D2" s="5" t="str">
        <f>VLOOKUP(A2,[1]РСА!$A:$D,4,FALSE)</f>
        <v>РСА</v>
      </c>
    </row>
    <row r="3" spans="1:4" x14ac:dyDescent="0.25">
      <c r="A3" s="6" t="s">
        <v>5</v>
      </c>
      <c r="B3" s="7">
        <v>52714.64</v>
      </c>
      <c r="C3" s="7"/>
      <c r="D3" s="5" t="str">
        <f>VLOOKUP(A3,[1]РСА!$A:$D,4,FALSE)</f>
        <v>РСА</v>
      </c>
    </row>
    <row r="4" spans="1:4" x14ac:dyDescent="0.25">
      <c r="A4" s="6" t="s">
        <v>6</v>
      </c>
      <c r="B4" s="7">
        <v>12576.060000000001</v>
      </c>
      <c r="C4" s="7"/>
      <c r="D4" s="5" t="str">
        <f>VLOOKUP(A4,[1]РСА!$A:$D,4,FALSE)</f>
        <v>РСА</v>
      </c>
    </row>
    <row r="5" spans="1:4" x14ac:dyDescent="0.25">
      <c r="A5" s="6" t="s">
        <v>7</v>
      </c>
      <c r="B5" s="8"/>
      <c r="C5" s="8"/>
      <c r="D5" s="5" t="str">
        <f>VLOOKUP(A5,[1]РСА!$A:$D,4,FALSE)</f>
        <v>РСА</v>
      </c>
    </row>
    <row r="6" spans="1:4" x14ac:dyDescent="0.25">
      <c r="A6" s="6" t="s">
        <v>8</v>
      </c>
      <c r="B6" s="8"/>
      <c r="C6" s="8"/>
      <c r="D6" s="5" t="str">
        <f>VLOOKUP(A6,[1]РСА!$A:$D,4,FALSE)</f>
        <v>РСА</v>
      </c>
    </row>
    <row r="7" spans="1:4" x14ac:dyDescent="0.25">
      <c r="A7" s="6" t="s">
        <v>9</v>
      </c>
      <c r="B7" s="8">
        <f>13404+5000+4000+2000+5000+292.5+10000</f>
        <v>39696.5</v>
      </c>
      <c r="C7" s="8">
        <v>736.16</v>
      </c>
      <c r="D7" s="5" t="str">
        <f>VLOOKUP(A7,[1]РСА!$A:$D,4,FALSE)</f>
        <v>РСА</v>
      </c>
    </row>
    <row r="8" spans="1:4" x14ac:dyDescent="0.25">
      <c r="A8" s="6" t="s">
        <v>10</v>
      </c>
      <c r="B8" s="8">
        <v>32782.839999999997</v>
      </c>
      <c r="C8" s="8"/>
      <c r="D8" s="5" t="str">
        <f>VLOOKUP(A8,[1]РСА!$A:$D,4,FALSE)</f>
        <v>РСА</v>
      </c>
    </row>
    <row r="9" spans="1:4" x14ac:dyDescent="0.25">
      <c r="A9" s="6" t="s">
        <v>11</v>
      </c>
      <c r="B9" s="8">
        <f>13684.94+9000+3500+50.5+1000+5000+3130+6842.47</f>
        <v>42207.91</v>
      </c>
      <c r="C9" s="8">
        <v>880.54</v>
      </c>
      <c r="D9" s="5" t="str">
        <f>VLOOKUP(A9,[1]РСА!$A:$D,4,FALSE)</f>
        <v>РСА</v>
      </c>
    </row>
    <row r="10" spans="1:4" x14ac:dyDescent="0.25">
      <c r="A10" s="6" t="s">
        <v>12</v>
      </c>
      <c r="B10" s="8">
        <v>22275.19</v>
      </c>
      <c r="C10" s="8">
        <v>469.32</v>
      </c>
      <c r="D10" s="5" t="str">
        <f>VLOOKUP(A10,[1]РСА!$A:$D,4,FALSE)</f>
        <v>РСА</v>
      </c>
    </row>
    <row r="11" spans="1:4" x14ac:dyDescent="0.25">
      <c r="A11" s="6" t="s">
        <v>13</v>
      </c>
      <c r="B11" s="7">
        <f>4464+3000+1000+1900+6000+429.08+620+1800+4232+700</f>
        <v>24145.08</v>
      </c>
      <c r="C11" s="7"/>
      <c r="D11" s="5" t="str">
        <f>VLOOKUP(A11,[1]РСА!$A:$D,4,FALSE)</f>
        <v>РСА</v>
      </c>
    </row>
    <row r="12" spans="1:4" x14ac:dyDescent="0.25">
      <c r="A12" s="6" t="s">
        <v>14</v>
      </c>
      <c r="B12" s="7">
        <v>97653.7</v>
      </c>
      <c r="C12" s="7"/>
      <c r="D12" s="5" t="str">
        <f>VLOOKUP(A12,[1]РСА!$A:$D,4,FALSE)</f>
        <v>РСА</v>
      </c>
    </row>
    <row r="13" spans="1:4" x14ac:dyDescent="0.25">
      <c r="A13" s="6" t="s">
        <v>15</v>
      </c>
      <c r="B13" s="8"/>
      <c r="C13" s="8"/>
      <c r="D13" s="5" t="str">
        <f>VLOOKUP(A13,[1]РСА!$A:$D,4,FALSE)</f>
        <v>РСА</v>
      </c>
    </row>
    <row r="14" spans="1:4" x14ac:dyDescent="0.25">
      <c r="A14" s="6" t="s">
        <v>16</v>
      </c>
      <c r="B14" s="8">
        <v>161632.5</v>
      </c>
      <c r="C14" s="8"/>
      <c r="D14" s="5" t="str">
        <f>VLOOKUP(A14,[1]РСА!$A:$D,4,FALSE)</f>
        <v>РСА</v>
      </c>
    </row>
    <row r="15" spans="1:4" x14ac:dyDescent="0.25">
      <c r="A15" s="6" t="s">
        <v>7</v>
      </c>
      <c r="B15" s="8"/>
      <c r="C15" s="8"/>
      <c r="D15" s="5" t="str">
        <f>VLOOKUP(A15,[1]РСА!$A:$D,4,FALSE)</f>
        <v>РСА</v>
      </c>
    </row>
    <row r="16" spans="1:4" x14ac:dyDescent="0.25">
      <c r="A16" s="6" t="s">
        <v>17</v>
      </c>
      <c r="B16" s="8">
        <f>7466.6+6000+5119.5+747.41+1000+9293.05</f>
        <v>29626.559999999998</v>
      </c>
      <c r="C16" s="8">
        <v>803.44</v>
      </c>
      <c r="D16" s="5" t="str">
        <f>VLOOKUP(A16,[1]РСА!$A:$D,4,FALSE)</f>
        <v>РСА</v>
      </c>
    </row>
    <row r="17" spans="1:4" x14ac:dyDescent="0.25">
      <c r="A17" s="9" t="s">
        <v>18</v>
      </c>
      <c r="B17" s="8"/>
      <c r="C17" s="8"/>
      <c r="D17" s="5" t="str">
        <f>VLOOKUP(A17,[1]РСА!$A:$D,4,FALSE)</f>
        <v>РСА</v>
      </c>
    </row>
    <row r="18" spans="1:4" x14ac:dyDescent="0.25">
      <c r="A18" s="6" t="s">
        <v>19</v>
      </c>
      <c r="B18" s="8">
        <f>70000+1000+600+200</f>
        <v>71800</v>
      </c>
      <c r="C18" s="8">
        <v>2300</v>
      </c>
      <c r="D18" s="5" t="str">
        <f>VLOOKUP(A18,[1]РСА!$A:$D,4,FALSE)</f>
        <v>РСА</v>
      </c>
    </row>
    <row r="19" spans="1:4" x14ac:dyDescent="0.25">
      <c r="A19" s="6" t="s">
        <v>20</v>
      </c>
      <c r="B19" s="8">
        <v>165379.53</v>
      </c>
      <c r="C19" s="8"/>
      <c r="D19" s="5" t="str">
        <f>VLOOKUP(A19,[1]РСА!$A:$D,4,FALSE)</f>
        <v>РСА</v>
      </c>
    </row>
    <row r="20" spans="1:4" x14ac:dyDescent="0.25">
      <c r="A20" s="6" t="s">
        <v>21</v>
      </c>
      <c r="B20" s="7">
        <v>64120.94</v>
      </c>
      <c r="C20" s="7">
        <v>1263.1300000000001</v>
      </c>
      <c r="D20" s="5" t="str">
        <f>VLOOKUP(A20,[1]РСА!$A:$D,4,FALSE)</f>
        <v>РСА</v>
      </c>
    </row>
    <row r="21" spans="1:4" x14ac:dyDescent="0.25">
      <c r="A21" s="6" t="s">
        <v>22</v>
      </c>
      <c r="B21" s="8">
        <f>9469.75+4734.87+18844.78+500+6500+216.9+1000+6000+47266.29</f>
        <v>94532.59</v>
      </c>
      <c r="C21" s="8">
        <v>700</v>
      </c>
      <c r="D21" s="5" t="str">
        <f>VLOOKUP(A21,[1]РСА!$A:$D,4,FALSE)</f>
        <v>РСА</v>
      </c>
    </row>
    <row r="22" spans="1:4" x14ac:dyDescent="0.25">
      <c r="A22" s="6" t="s">
        <v>23</v>
      </c>
      <c r="B22" s="8"/>
      <c r="C22" s="10"/>
      <c r="D22" s="5" t="str">
        <f>VLOOKUP(A22,[1]РСА!$A:$D,4,FALSE)</f>
        <v>РСА</v>
      </c>
    </row>
    <row r="23" spans="1:4" x14ac:dyDescent="0.25">
      <c r="A23" s="6" t="s">
        <v>24</v>
      </c>
      <c r="B23" s="10">
        <f>12500+12518.79+10000+5000+10980.55+10000</f>
        <v>60999.34</v>
      </c>
      <c r="C23" s="10"/>
      <c r="D23" s="5" t="str">
        <f>VLOOKUP(A23,[1]РСА!$A:$D,4,FALSE)</f>
        <v>РСА</v>
      </c>
    </row>
    <row r="24" spans="1:4" x14ac:dyDescent="0.25">
      <c r="A24" s="6" t="s">
        <v>25</v>
      </c>
      <c r="B24" s="10">
        <f>253+4080.81</f>
        <v>4333.8099999999995</v>
      </c>
      <c r="C24" s="10">
        <v>400</v>
      </c>
      <c r="D24" s="5" t="str">
        <f>VLOOKUP(A24,[1]РСА!$A:$D,4,FALSE)</f>
        <v>РСА</v>
      </c>
    </row>
    <row r="25" spans="1:4" x14ac:dyDescent="0.25">
      <c r="A25" s="6" t="s">
        <v>26</v>
      </c>
      <c r="B25" s="8">
        <v>83818.149999999994</v>
      </c>
      <c r="C25" s="10"/>
      <c r="D25" s="5" t="str">
        <f>VLOOKUP(A25,[1]РСА!$A:$D,4,FALSE)</f>
        <v>РСА</v>
      </c>
    </row>
    <row r="26" spans="1:4" x14ac:dyDescent="0.25">
      <c r="A26" s="6" t="s">
        <v>27</v>
      </c>
      <c r="B26" s="10">
        <f>1585+1410.65+5500+1000+5000+20+250+792.5</f>
        <v>15558.15</v>
      </c>
      <c r="C26" s="10">
        <v>400</v>
      </c>
      <c r="D26" s="5" t="str">
        <f>VLOOKUP(A26,[1]РСА!$A:$D,4,FALSE)</f>
        <v>РСА</v>
      </c>
    </row>
    <row r="27" spans="1:4" x14ac:dyDescent="0.25">
      <c r="A27" s="6" t="s">
        <v>28</v>
      </c>
      <c r="B27" s="8">
        <v>35396.43</v>
      </c>
      <c r="C27" s="10"/>
      <c r="D27" s="5" t="str">
        <f>VLOOKUP(A27,[1]РСА!$A:$D,4,FALSE)</f>
        <v>РСА</v>
      </c>
    </row>
    <row r="28" spans="1:4" x14ac:dyDescent="0.25">
      <c r="A28" s="6" t="s">
        <v>29</v>
      </c>
      <c r="B28" s="10">
        <f>3476+500+1500+590.08+666+1350</f>
        <v>8082.08</v>
      </c>
      <c r="C28" s="10">
        <v>700</v>
      </c>
      <c r="D28" s="5" t="str">
        <f>VLOOKUP(A28,[1]РСА!$A:$D,4,FALSE)</f>
        <v>РСА</v>
      </c>
    </row>
    <row r="29" spans="1:4" x14ac:dyDescent="0.25">
      <c r="A29" s="6" t="s">
        <v>30</v>
      </c>
      <c r="B29" s="10">
        <f>25000+2500+2000+14785+44285+5000</f>
        <v>93570</v>
      </c>
      <c r="C29" s="10">
        <v>1250</v>
      </c>
      <c r="D29" s="5" t="str">
        <f>VLOOKUP(A29,[1]РСА!$A:$D,4,FALSE)</f>
        <v>РСА</v>
      </c>
    </row>
    <row r="30" spans="1:4" x14ac:dyDescent="0.25">
      <c r="A30" s="6" t="s">
        <v>31</v>
      </c>
      <c r="B30" s="8">
        <f>8000+6200+320</f>
        <v>14520</v>
      </c>
      <c r="C30" s="10"/>
      <c r="D30" s="5" t="str">
        <f>VLOOKUP(A30,[1]РСА!$A:$D,4,FALSE)</f>
        <v>РСА</v>
      </c>
    </row>
    <row r="31" spans="1:4" x14ac:dyDescent="0.25">
      <c r="A31" s="6" t="s">
        <v>32</v>
      </c>
      <c r="B31" s="8">
        <v>49121.89</v>
      </c>
      <c r="C31" s="10"/>
      <c r="D31" s="5" t="str">
        <f>VLOOKUP(A31,[1]РСА!$A:$D,4,FALSE)</f>
        <v>РСА</v>
      </c>
    </row>
    <row r="32" spans="1:4" x14ac:dyDescent="0.25">
      <c r="A32" s="6" t="s">
        <v>33</v>
      </c>
      <c r="B32" s="8"/>
      <c r="C32" s="10"/>
      <c r="D32" s="5" t="str">
        <f>VLOOKUP(A32,[1]РСА!$A:$D,4,FALSE)</f>
        <v>РСА</v>
      </c>
    </row>
    <row r="33" spans="1:4" x14ac:dyDescent="0.25">
      <c r="A33" s="6" t="s">
        <v>34</v>
      </c>
      <c r="B33" s="10">
        <v>85221</v>
      </c>
      <c r="C33" s="10"/>
      <c r="D33" s="5" t="str">
        <f>VLOOKUP(A33,[1]РСА!$A:$D,4,FALSE)</f>
        <v>РСА</v>
      </c>
    </row>
    <row r="34" spans="1:4" x14ac:dyDescent="0.25">
      <c r="A34" s="6" t="s">
        <v>28</v>
      </c>
      <c r="B34" s="8">
        <v>35396.43</v>
      </c>
      <c r="C34" s="10"/>
      <c r="D34" s="5" t="str">
        <f>VLOOKUP(A34,[1]РСА!$A:$D,4,FALSE)</f>
        <v>РСА</v>
      </c>
    </row>
    <row r="35" spans="1:4" x14ac:dyDescent="0.25">
      <c r="A35" s="6" t="s">
        <v>35</v>
      </c>
      <c r="B35" s="10">
        <f>15900.33+10000+1000+7000+8000+6000+1490</f>
        <v>49390.33</v>
      </c>
      <c r="C35" s="10">
        <v>1277.01</v>
      </c>
      <c r="D35" s="5" t="str">
        <f>VLOOKUP(A35,[1]РСА!$A:$D,4,FALSE)</f>
        <v>РСА</v>
      </c>
    </row>
    <row r="36" spans="1:4" x14ac:dyDescent="0.25">
      <c r="A36" s="6" t="s">
        <v>36</v>
      </c>
      <c r="B36" s="8">
        <v>37019.25</v>
      </c>
      <c r="C36" s="10"/>
      <c r="D36" s="5" t="str">
        <f>VLOOKUP(A36,[1]РСА!$A:$D,4,FALSE)</f>
        <v>РСА</v>
      </c>
    </row>
    <row r="37" spans="1:4" x14ac:dyDescent="0.25">
      <c r="A37" s="6" t="s">
        <v>37</v>
      </c>
      <c r="B37" s="8">
        <v>50271.22</v>
      </c>
      <c r="C37" s="10"/>
      <c r="D37" s="5" t="str">
        <f>VLOOKUP(A37,[1]РСА!$A:$D,4,FALSE)</f>
        <v>РСА</v>
      </c>
    </row>
    <row r="38" spans="1:4" x14ac:dyDescent="0.25">
      <c r="A38" s="6" t="s">
        <v>38</v>
      </c>
      <c r="B38" s="8">
        <v>50323.42</v>
      </c>
      <c r="C38" s="10"/>
      <c r="D38" s="5" t="str">
        <f>VLOOKUP(A38,[1]РСА!$A:$D,4,FALSE)</f>
        <v>РСА</v>
      </c>
    </row>
    <row r="39" spans="1:4" x14ac:dyDescent="0.25">
      <c r="A39" s="6" t="s">
        <v>39</v>
      </c>
      <c r="B39" s="10">
        <f>5037+500+2000</f>
        <v>7537</v>
      </c>
      <c r="C39" s="10">
        <v>700</v>
      </c>
      <c r="D39" s="5" t="str">
        <f>VLOOKUP(A39,[1]РСА!$A:$D,4,FALSE)</f>
        <v>РСА</v>
      </c>
    </row>
    <row r="40" spans="1:4" x14ac:dyDescent="0.25">
      <c r="A40" s="6" t="s">
        <v>40</v>
      </c>
      <c r="B40" s="10">
        <f>8343+35000+1000+4000+3500+4000</f>
        <v>55843</v>
      </c>
      <c r="C40" s="10">
        <v>1800.29</v>
      </c>
      <c r="D40" s="5" t="str">
        <f>VLOOKUP(A40,[1]РСА!$A:$D,4,FALSE)</f>
        <v>РСА</v>
      </c>
    </row>
    <row r="41" spans="1:4" x14ac:dyDescent="0.25">
      <c r="A41" s="6" t="s">
        <v>41</v>
      </c>
      <c r="B41" s="8">
        <v>0</v>
      </c>
      <c r="C41" s="10"/>
      <c r="D41" s="5" t="str">
        <f>VLOOKUP(A41,[1]РСА!$A:$D,4,FALSE)</f>
        <v>РСА</v>
      </c>
    </row>
    <row r="42" spans="1:4" x14ac:dyDescent="0.25">
      <c r="A42" s="6" t="s">
        <v>42</v>
      </c>
      <c r="B42" s="10">
        <f>14255+2000+4356+10305.5+1490+7000</f>
        <v>39406.5</v>
      </c>
      <c r="C42" s="10">
        <v>1044.44</v>
      </c>
      <c r="D42" s="5" t="str">
        <f>VLOOKUP(A42,[1]РСА!$A:$D,4,FALSE)</f>
        <v>РСА</v>
      </c>
    </row>
    <row r="43" spans="1:4" x14ac:dyDescent="0.25">
      <c r="A43" s="6" t="s">
        <v>43</v>
      </c>
      <c r="B43" s="8">
        <v>31574.95</v>
      </c>
      <c r="C43" s="10"/>
      <c r="D43" s="5" t="str">
        <f>VLOOKUP(A43,[1]РСА!$A:$D,4,FALSE)</f>
        <v>РСА</v>
      </c>
    </row>
    <row r="44" spans="1:4" x14ac:dyDescent="0.25">
      <c r="A44" s="11" t="s">
        <v>44</v>
      </c>
      <c r="B44" s="10">
        <f>13389.48+10000+1300+100.55+795+9000+6694.74+20797.48+1000</f>
        <v>63077.25</v>
      </c>
      <c r="C44" s="10">
        <v>1726.45</v>
      </c>
      <c r="D44" s="5" t="str">
        <f>VLOOKUP(A44,[1]РСА!$A:$D,4,FALSE)</f>
        <v>РСА</v>
      </c>
    </row>
    <row r="45" spans="1:4" x14ac:dyDescent="0.25">
      <c r="A45" s="11" t="s">
        <v>45</v>
      </c>
      <c r="B45" s="10">
        <f>1740.46+2200+504.6+500+2000+434.23+620+1870+870.23</f>
        <v>10739.52</v>
      </c>
      <c r="C45" s="10">
        <v>700</v>
      </c>
      <c r="D45" s="5" t="str">
        <f>VLOOKUP(A45,[1]РСА!$A:$D,4,FALSE)</f>
        <v>РСА</v>
      </c>
    </row>
    <row r="46" spans="1:4" x14ac:dyDescent="0.25">
      <c r="A46" s="12" t="s">
        <v>46</v>
      </c>
      <c r="B46" s="10">
        <f>18856+5000+7000+1400+6000+3000+5000</f>
        <v>46256</v>
      </c>
      <c r="C46" s="10">
        <v>1275.68</v>
      </c>
      <c r="D46" s="5" t="str">
        <f>VLOOKUP(A46,[1]РСА!$A:$D,4,FALSE)</f>
        <v>РСА</v>
      </c>
    </row>
    <row r="47" spans="1:4" x14ac:dyDescent="0.25">
      <c r="A47" s="11" t="s">
        <v>47</v>
      </c>
      <c r="B47" s="8"/>
      <c r="C47" s="10"/>
      <c r="D47" s="5" t="str">
        <f>VLOOKUP(A47,[1]РСА!$A:$D,4,FALSE)</f>
        <v>РСА</v>
      </c>
    </row>
    <row r="48" spans="1:4" x14ac:dyDescent="0.25">
      <c r="A48" s="12" t="s">
        <v>19</v>
      </c>
      <c r="B48" s="8">
        <f>70000+1000+600+200</f>
        <v>71800</v>
      </c>
      <c r="C48" s="10">
        <v>2300</v>
      </c>
      <c r="D48" s="5" t="str">
        <f>VLOOKUP(A48,[1]РСА!$A:$D,4,FALSE)</f>
        <v>РСА</v>
      </c>
    </row>
    <row r="49" spans="1:4" x14ac:dyDescent="0.25">
      <c r="A49" s="11" t="s">
        <v>40</v>
      </c>
      <c r="B49" s="10">
        <v>0</v>
      </c>
      <c r="C49" s="10"/>
      <c r="D49" s="5" t="str">
        <f>VLOOKUP(A49,[1]РСА!$A:$D,4,FALSE)</f>
        <v>РСА</v>
      </c>
    </row>
    <row r="50" spans="1:4" x14ac:dyDescent="0.25">
      <c r="A50" s="11" t="s">
        <v>32</v>
      </c>
      <c r="B50" s="10">
        <f>8000+500+1000</f>
        <v>9500</v>
      </c>
      <c r="C50" s="10">
        <v>1100</v>
      </c>
      <c r="D50" s="5" t="str">
        <f>VLOOKUP(A50,[1]РСА!$A:$D,4,FALSE)</f>
        <v>РСА</v>
      </c>
    </row>
    <row r="51" spans="1:4" x14ac:dyDescent="0.25">
      <c r="A51" s="11" t="s">
        <v>32</v>
      </c>
      <c r="B51" s="10">
        <f>20000+1000+500</f>
        <v>21500</v>
      </c>
      <c r="C51" s="10">
        <v>1100</v>
      </c>
      <c r="D51" s="5" t="str">
        <f>VLOOKUP(A51,[1]РСА!$A:$D,4,FALSE)</f>
        <v>РСА</v>
      </c>
    </row>
  </sheetData>
  <autoFilter ref="A1:D51">
    <sortState ref="A2:AR3271">
      <sortCondition ref="D2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Company>KIT Finance Insurance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Safonova, Alena</dc:creator>
  <cp:lastModifiedBy>Safonova, Alena</cp:lastModifiedBy>
  <dcterms:created xsi:type="dcterms:W3CDTF">2016-06-15T11:22:18Z</dcterms:created>
  <dcterms:modified xsi:type="dcterms:W3CDTF">2016-06-15T11:22:31Z</dcterms:modified>
</cp:coreProperties>
</file>