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4" i="1" l="1"/>
  <c r="F4" i="1" s="1"/>
  <c r="F3" i="1"/>
  <c r="C3" i="1"/>
  <c r="E3" i="1" s="1"/>
  <c r="F6" i="1" l="1"/>
  <c r="H3" i="1"/>
  <c r="E4" i="1"/>
  <c r="H4" i="1" s="1"/>
  <c r="J3" i="1" s="1"/>
  <c r="M3" i="1" l="1"/>
  <c r="J4" i="1"/>
  <c r="M4" i="1" s="1"/>
  <c r="N3" i="1"/>
  <c r="K3" i="1" l="1"/>
  <c r="P3" i="1" l="1"/>
  <c r="O3" i="1"/>
</calcChain>
</file>

<file path=xl/comments1.xml><?xml version="1.0" encoding="utf-8"?>
<comments xmlns="http://schemas.openxmlformats.org/spreadsheetml/2006/main">
  <authors>
    <author>Oleg Gladkikh</author>
  </authors>
  <commentLis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Oleg Gladkikh:</t>
        </r>
        <r>
          <rPr>
            <sz val="9"/>
            <color indexed="81"/>
            <rFont val="Tahoma"/>
            <family val="2"/>
            <charset val="204"/>
          </rPr>
          <t xml:space="preserve">
данные из таблиц "Рекомендации по определению и обоснованию границ интервала, в котором может находиться стоимость объекта оценки"</t>
        </r>
      </text>
    </comment>
  </commentList>
</comments>
</file>

<file path=xl/sharedStrings.xml><?xml version="1.0" encoding="utf-8"?>
<sst xmlns="http://schemas.openxmlformats.org/spreadsheetml/2006/main" count="26" uniqueCount="26">
  <si>
    <t>min для подхода</t>
  </si>
  <si>
    <t>max для подхода</t>
  </si>
  <si>
    <t>Весовые коэффициенты</t>
  </si>
  <si>
    <t>Нижняя граница интервала</t>
  </si>
  <si>
    <t>Верхняя граница интервала</t>
  </si>
  <si>
    <t>∆=(max-min)/2</t>
  </si>
  <si>
    <t>c = ka*a + kb*b</t>
  </si>
  <si>
    <t xml:space="preserve"> (√k)</t>
  </si>
  <si>
    <t>∆с = ∆*√k</t>
  </si>
  <si>
    <t>c min=c-∆c</t>
  </si>
  <si>
    <t>c min=c + ∆c</t>
  </si>
  <si>
    <t xml:space="preserve"> a=</t>
  </si>
  <si>
    <t>∆a=</t>
  </si>
  <si>
    <r>
      <rPr>
        <sz val="12"/>
        <rFont val="Arial Cyr"/>
        <charset val="204"/>
      </rPr>
      <t>k</t>
    </r>
    <r>
      <rPr>
        <sz val="11"/>
        <color theme="1"/>
        <rFont val="Calibri"/>
        <family val="2"/>
        <charset val="204"/>
        <scheme val="minor"/>
      </rPr>
      <t>a=</t>
    </r>
  </si>
  <si>
    <t>√(ka)=</t>
  </si>
  <si>
    <t>b=</t>
  </si>
  <si>
    <t>∆b=</t>
  </si>
  <si>
    <r>
      <rPr>
        <sz val="12"/>
        <rFont val="Arial Cyr"/>
        <charset val="204"/>
      </rPr>
      <t>k</t>
    </r>
    <r>
      <rPr>
        <sz val="11"/>
        <color theme="1"/>
        <rFont val="Calibri"/>
        <family val="2"/>
        <charset val="204"/>
        <scheme val="minor"/>
      </rPr>
      <t>b=</t>
    </r>
  </si>
  <si>
    <t>√(kb)=</t>
  </si>
  <si>
    <t>пересечение=</t>
  </si>
  <si>
    <t xml:space="preserve">Полуширина интервала </t>
  </si>
  <si>
    <t>Значение полуширины интервала неопределенности расчета  (%)</t>
  </si>
  <si>
    <t>1 подход</t>
  </si>
  <si>
    <t xml:space="preserve">2 подход </t>
  </si>
  <si>
    <t xml:space="preserve">Согласованная </t>
  </si>
  <si>
    <t>Полуширина интервала неопределенности для согласования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</si>
</sst>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1" fontId="0" fillId="4" borderId="11" xfId="0" applyNumberForma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2" fontId="0" fillId="3" borderId="11" xfId="0" applyNumberFormat="1" applyFont="1" applyFill="1" applyBorder="1" applyAlignment="1">
      <alignment horizontal="right"/>
    </xf>
    <xf numFmtId="1" fontId="0" fillId="0" borderId="11" xfId="0" applyNumberFormat="1" applyBorder="1" applyAlignment="1">
      <alignment horizontal="left" wrapText="1"/>
    </xf>
    <xf numFmtId="1" fontId="0" fillId="3" borderId="11" xfId="0" applyNumberFormat="1" applyFill="1" applyBorder="1" applyAlignment="1">
      <alignment horizontal="right" wrapText="1"/>
    </xf>
    <xf numFmtId="2" fontId="0" fillId="0" borderId="11" xfId="0" applyNumberFormat="1" applyFill="1" applyBorder="1" applyAlignment="1">
      <alignment horizontal="left"/>
    </xf>
    <xf numFmtId="1" fontId="0" fillId="0" borderId="4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left"/>
    </xf>
    <xf numFmtId="1" fontId="0" fillId="0" borderId="4" xfId="0" applyNumberFormat="1" applyBorder="1" applyAlignment="1">
      <alignment horizontal="center" vertical="center" wrapText="1"/>
    </xf>
    <xf numFmtId="1" fontId="1" fillId="5" borderId="4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1" fontId="0" fillId="6" borderId="9" xfId="0" applyNumberForma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center"/>
    </xf>
    <xf numFmtId="2" fontId="0" fillId="3" borderId="9" xfId="0" applyNumberFormat="1" applyFont="1" applyFill="1" applyBorder="1" applyAlignment="1">
      <alignment horizontal="right"/>
    </xf>
    <xf numFmtId="1" fontId="0" fillId="0" borderId="9" xfId="0" applyNumberFormat="1" applyBorder="1" applyAlignment="1">
      <alignment horizontal="left"/>
    </xf>
    <xf numFmtId="1" fontId="0" fillId="3" borderId="9" xfId="0" applyNumberFormat="1" applyFill="1" applyBorder="1" applyAlignment="1">
      <alignment horizontal="right" wrapText="1"/>
    </xf>
    <xf numFmtId="2" fontId="0" fillId="0" borderId="9" xfId="0" applyNumberFormat="1" applyFill="1" applyBorder="1" applyAlignment="1">
      <alignment horizontal="left"/>
    </xf>
    <xf numFmtId="1" fontId="0" fillId="0" borderId="11" xfId="0" applyNumberFormat="1" applyFill="1" applyBorder="1" applyAlignment="1">
      <alignment horizontal="center" vertical="center"/>
    </xf>
    <xf numFmtId="2" fontId="0" fillId="0" borderId="9" xfId="0" applyNumberFormat="1" applyBorder="1" applyAlignment="1">
      <alignment horizontal="left"/>
    </xf>
    <xf numFmtId="1" fontId="0" fillId="0" borderId="11" xfId="0" applyNumberFormat="1" applyBorder="1" applyAlignment="1">
      <alignment horizontal="center" vertical="center" wrapText="1"/>
    </xf>
    <xf numFmtId="1" fontId="1" fillId="5" borderId="1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Fill="1" applyBorder="1"/>
    <xf numFmtId="1" fontId="0" fillId="0" borderId="0" xfId="0" applyNumberFormat="1" applyFill="1" applyBorder="1" applyAlignment="1">
      <alignment horizontal="left"/>
    </xf>
    <xf numFmtId="1" fontId="0" fillId="3" borderId="0" xfId="0" applyNumberFormat="1" applyFill="1" applyBorder="1" applyAlignment="1">
      <alignment horizontal="right" wrapText="1"/>
    </xf>
    <xf numFmtId="1" fontId="0" fillId="3" borderId="12" xfId="0" applyNumberFormat="1" applyFill="1" applyBorder="1" applyAlignment="1">
      <alignment horizontal="right" wrapText="1"/>
    </xf>
    <xf numFmtId="1" fontId="0" fillId="0" borderId="0" xfId="0" applyNumberFormat="1" applyBorder="1" applyAlignment="1">
      <alignment horizontal="left"/>
    </xf>
    <xf numFmtId="1" fontId="6" fillId="4" borderId="9" xfId="0" applyNumberFormat="1" applyFont="1" applyFill="1" applyBorder="1" applyAlignment="1">
      <alignment horizontal="center"/>
    </xf>
    <xf numFmtId="1" fontId="6" fillId="6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7937</xdr:colOff>
      <xdr:row>0</xdr:row>
      <xdr:rowOff>1333499</xdr:rowOff>
    </xdr:from>
    <xdr:ext cx="1184276" cy="48135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5932487" y="1333499"/>
              <a:ext cx="1184276" cy="481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ru-RU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/>
                          </a:rPr>
                          <m:t>𝑘</m:t>
                        </m:r>
                      </m:e>
                      <m:sub>
                        <m:r>
                          <a:rPr lang="en-US" sz="1100" b="0" i="1">
                            <a:latin typeface="Cambria Math"/>
                          </a:rPr>
                          <m:t>𝑎</m:t>
                        </m:r>
                      </m:sub>
                    </m:sSub>
                    <m:r>
                      <a:rPr lang="en-US" sz="11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sSubSupPr>
                          <m:e>
                            <m:sSup>
                              <m:sSupPr>
                                <m:ctrlP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∆</m:t>
                                </m:r>
                              </m:e>
                              <m:sup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2</m:t>
                                </m:r>
                              </m:sup>
                            </m:sSup>
                          </m:e>
                          <m:sub>
                            <m:r>
                              <a:rPr lang="en-US" sz="1100" b="0" i="1">
                                <a:latin typeface="Cambria Math"/>
                              </a:rPr>
                              <m:t>𝑏</m:t>
                            </m:r>
                          </m:sub>
                          <m:sup/>
                        </m:sSubSup>
                      </m:num>
                      <m:den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</m:e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𝑎</m:t>
                            </m:r>
                          </m:sub>
                          <m:sup/>
                        </m:sSub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+</m:t>
                        </m:r>
                        <m:sSubSup>
                          <m:sSubSup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</m:ctrlPr>
                          </m:sSubSupPr>
                          <m:e>
                            <m:sSup>
                              <m:sSup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∆</m:t>
                                </m:r>
                              </m:e>
                              <m:sup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  <m:sub>
                            <m: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/>
                                <a:ea typeface="+mn-ea"/>
                                <a:cs typeface="+mn-cs"/>
                              </a:rPr>
                              <m:t>𝑏</m:t>
                            </m:r>
                          </m:sub>
                          <m:sup/>
                        </m:sSubSup>
                      </m:den>
                    </m:f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5932487" y="1333499"/>
              <a:ext cx="1184276" cy="4813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𝑘</a:t>
              </a:r>
              <a:r>
                <a:rPr lang="ru-RU" sz="1100" b="0" i="0">
                  <a:latin typeface="Cambria Math"/>
                </a:rPr>
                <a:t>_</a:t>
              </a:r>
              <a:r>
                <a:rPr lang="en-US" sz="1100" b="0" i="0">
                  <a:latin typeface="Cambria Math"/>
                </a:rPr>
                <a:t>𝑎=  (〖</a:t>
              </a:r>
              <a:r>
                <a:rPr lang="en-US" sz="1100" b="0" i="0">
                  <a:latin typeface="Cambria Math"/>
                  <a:ea typeface="Cambria Math"/>
                </a:rPr>
                <a:t>∆^2〗_</a:t>
              </a:r>
              <a:r>
                <a:rPr lang="en-US" sz="1100" b="0" i="0">
                  <a:latin typeface="Cambria Math"/>
                </a:rPr>
                <a:t>𝑏^ )/(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〖∆^2〗_𝑎^ +〖∆^2〗_𝑏^  )</a:t>
              </a:r>
              <a:endParaRPr lang="ru-RU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55;%20&#1043;&#1083;&#1072;&#1076;&#1082;&#1080;&#1093;\&#1052;&#1086;&#1080;%20&#1086;&#1090;&#1095;&#1077;&#1090;&#1099;\2016%20&#1075;&#1086;&#1076;\&#1069;&#1082;&#1089;&#1087;&#1077;&#1088;&#1090;&#1080;&#1079;&#1072;%203-&#1101;-2016%20&#1050;&#1072;&#1088;&#1072;&#1089;&#1077;&#1074;\&#1056;&#1072;&#1089;&#1095;&#1077;&#1090;&#1099;\&#1056;&#1072;&#1089;&#1095;&#1077;&#1090;%20&#1084;&#1072;&#1075;&#1072;&#1079;&#1080;&#1085;&#1072;%20&#1041;&#1077;&#1083;&#1077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ощадь"/>
      <sheetName val="Аналоги "/>
      <sheetName val="Сравнительный"/>
      <sheetName val="Согласовние МАИ"/>
      <sheetName val="аналоги по аренде"/>
      <sheetName val="ПВД"/>
      <sheetName val="Метод Пр.Капитал"/>
      <sheetName val="ВРМ"/>
      <sheetName val="Аренда (ВРМ)"/>
      <sheetName val="Продажа (ВРМ)"/>
      <sheetName val="Расчет Аренды"/>
      <sheetName val="Поправ. коэф."/>
      <sheetName val="ВРМ (аренда)"/>
      <sheetName val="ставка капитализации"/>
      <sheetName val="ВРМ (продажа)"/>
      <sheetName val="ВРМ (коэфф.)"/>
      <sheetName val="Лист1"/>
      <sheetName val="Лист2"/>
      <sheetName val="Согласование ставки капитализац"/>
      <sheetName val="Аналоги продаж"/>
      <sheetName val="Сравнительный подход"/>
      <sheetName val="Согласование"/>
      <sheetName val="Интервальност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I12">
            <v>1315584</v>
          </cell>
        </row>
        <row r="13">
          <cell r="I13">
            <v>1191000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H7" sqref="H7"/>
    </sheetView>
  </sheetViews>
  <sheetFormatPr defaultRowHeight="15" x14ac:dyDescent="0.25"/>
  <cols>
    <col min="1" max="1" width="24" bestFit="1" customWidth="1"/>
  </cols>
  <sheetData>
    <row r="1" spans="1:16" ht="165" x14ac:dyDescent="0.25">
      <c r="B1" s="1"/>
      <c r="C1" s="2"/>
      <c r="D1" s="3" t="s">
        <v>21</v>
      </c>
      <c r="E1" s="4" t="s">
        <v>0</v>
      </c>
      <c r="F1" s="4" t="s">
        <v>1</v>
      </c>
      <c r="G1" s="5" t="s">
        <v>25</v>
      </c>
      <c r="H1" s="6"/>
      <c r="I1" s="1" t="s">
        <v>2</v>
      </c>
      <c r="J1" s="2"/>
      <c r="K1" s="7" t="s">
        <v>24</v>
      </c>
      <c r="L1" s="5"/>
      <c r="M1" s="6"/>
      <c r="N1" s="4" t="s">
        <v>20</v>
      </c>
      <c r="O1" s="4" t="s">
        <v>3</v>
      </c>
      <c r="P1" s="4" t="s">
        <v>4</v>
      </c>
    </row>
    <row r="2" spans="1:16" ht="30" x14ac:dyDescent="0.25">
      <c r="B2" s="8"/>
      <c r="C2" s="9"/>
      <c r="D2" s="10"/>
      <c r="E2" s="11"/>
      <c r="F2" s="12"/>
      <c r="G2" s="13" t="s">
        <v>5</v>
      </c>
      <c r="H2" s="14"/>
      <c r="I2" s="15"/>
      <c r="J2" s="16"/>
      <c r="K2" s="17" t="s">
        <v>6</v>
      </c>
      <c r="L2" s="13" t="s">
        <v>7</v>
      </c>
      <c r="M2" s="14"/>
      <c r="N2" s="18" t="s">
        <v>8</v>
      </c>
      <c r="O2" s="17" t="s">
        <v>9</v>
      </c>
      <c r="P2" s="17" t="s">
        <v>10</v>
      </c>
    </row>
    <row r="3" spans="1:16" ht="15.75" x14ac:dyDescent="0.25">
      <c r="A3" s="19" t="s">
        <v>22</v>
      </c>
      <c r="B3" s="20" t="s">
        <v>11</v>
      </c>
      <c r="C3" s="21">
        <f>[1]Согласование!I12</f>
        <v>1315584</v>
      </c>
      <c r="D3" s="22">
        <v>17.5</v>
      </c>
      <c r="E3" s="49">
        <f>(C3-(C3*D3)/100)</f>
        <v>1085356.8</v>
      </c>
      <c r="F3" s="49">
        <f>(C3+(C3*D3)/100)</f>
        <v>1545811.2</v>
      </c>
      <c r="G3" s="23" t="s">
        <v>12</v>
      </c>
      <c r="H3" s="24">
        <f>(F3-E3)/2</f>
        <v>230227.19999999995</v>
      </c>
      <c r="I3" s="25" t="s">
        <v>13</v>
      </c>
      <c r="J3" s="26">
        <f>H4^2/(H3^2+H4^2)</f>
        <v>0.55298268055533462</v>
      </c>
      <c r="K3" s="27">
        <f>J3*C3+J4*C4</f>
        <v>1259892.7942743059</v>
      </c>
      <c r="L3" s="25" t="s">
        <v>14</v>
      </c>
      <c r="M3" s="28">
        <f>SQRT(J3)</f>
        <v>0.74362805256077757</v>
      </c>
      <c r="N3" s="29">
        <f>H3*M3</f>
        <v>171203.40438252062</v>
      </c>
      <c r="O3" s="30">
        <f>K3-N3</f>
        <v>1088689.3898917853</v>
      </c>
      <c r="P3" s="30">
        <f>K3+N3</f>
        <v>1431096.1986568265</v>
      </c>
    </row>
    <row r="4" spans="1:16" ht="15.75" x14ac:dyDescent="0.25">
      <c r="A4" s="31" t="s">
        <v>23</v>
      </c>
      <c r="B4" s="32" t="s">
        <v>15</v>
      </c>
      <c r="C4" s="33">
        <f>[1]Согласование!I13</f>
        <v>1191000</v>
      </c>
      <c r="D4" s="34">
        <v>21.5</v>
      </c>
      <c r="E4" s="50">
        <f>(C4-(C4*D4)/100)</f>
        <v>934935</v>
      </c>
      <c r="F4" s="50">
        <f>(C4+(C4*D4)/100)</f>
        <v>1447065</v>
      </c>
      <c r="G4" s="35" t="s">
        <v>16</v>
      </c>
      <c r="H4" s="36">
        <f>(F4-E4)/2</f>
        <v>256065</v>
      </c>
      <c r="I4" s="37" t="s">
        <v>17</v>
      </c>
      <c r="J4" s="38">
        <f>H3^2/(H3^2+H4^2)</f>
        <v>0.44701731944466538</v>
      </c>
      <c r="K4" s="39"/>
      <c r="L4" s="37" t="s">
        <v>18</v>
      </c>
      <c r="M4" s="40">
        <f>SQRT(J4)</f>
        <v>0.66859353829113943</v>
      </c>
      <c r="N4" s="41"/>
      <c r="O4" s="42"/>
      <c r="P4" s="42"/>
    </row>
    <row r="5" spans="1:16" x14ac:dyDescent="0.25">
      <c r="D5" s="43"/>
      <c r="E5" s="43"/>
      <c r="F5" s="43"/>
      <c r="G5" s="43"/>
      <c r="H5" s="43"/>
      <c r="I5" s="43"/>
      <c r="J5" s="43"/>
      <c r="K5" s="43"/>
      <c r="L5" s="43"/>
    </row>
    <row r="6" spans="1:16" x14ac:dyDescent="0.25">
      <c r="A6" s="44"/>
      <c r="B6" s="44"/>
      <c r="C6" s="45"/>
      <c r="D6" s="46" t="s">
        <v>19</v>
      </c>
      <c r="E6" s="47"/>
      <c r="F6" s="36">
        <f>E3-F4</f>
        <v>-361708.19999999995</v>
      </c>
      <c r="G6" s="48"/>
      <c r="H6" s="48"/>
      <c r="I6" s="43"/>
    </row>
  </sheetData>
  <mergeCells count="11">
    <mergeCell ref="K3:K4"/>
    <mergeCell ref="N3:N4"/>
    <mergeCell ref="O3:O4"/>
    <mergeCell ref="P3:P4"/>
    <mergeCell ref="D6:E6"/>
    <mergeCell ref="B1:C1"/>
    <mergeCell ref="G1:H1"/>
    <mergeCell ref="I1:J1"/>
    <mergeCell ref="L1:M1"/>
    <mergeCell ref="G2:H2"/>
    <mergeCell ref="L2:M2"/>
  </mergeCell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Gladkikh</dc:creator>
  <cp:lastModifiedBy>Oleg Gladkikh</cp:lastModifiedBy>
  <dcterms:created xsi:type="dcterms:W3CDTF">2016-06-20T17:14:36Z</dcterms:created>
  <dcterms:modified xsi:type="dcterms:W3CDTF">2016-06-20T17:18:24Z</dcterms:modified>
</cp:coreProperties>
</file>