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n\Downloads\"/>
    </mc:Choice>
  </mc:AlternateContent>
  <bookViews>
    <workbookView xWindow="0" yWindow="0" windowWidth="28800" windowHeight="12420"/>
  </bookViews>
  <sheets>
    <sheet name="Лист1" sheetId="1" r:id="rId1"/>
    <sheet name="Лист2" sheetId="2" r:id="rId2"/>
    <sheet name="Лист3" sheetId="3" r:id="rId3"/>
  </sheet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4" i="1"/>
  <c r="H302" i="1" l="1"/>
  <c r="H301" i="1"/>
  <c r="K246" i="1"/>
  <c r="K245" i="1"/>
  <c r="H228" i="1"/>
  <c r="G228" i="1" s="1"/>
  <c r="K224" i="1"/>
  <c r="G221" i="1"/>
  <c r="H208" i="1"/>
  <c r="H207" i="1"/>
  <c r="H206" i="1"/>
  <c r="H205" i="1"/>
  <c r="H204" i="1"/>
  <c r="K193" i="1"/>
  <c r="K154" i="1"/>
  <c r="K100" i="1"/>
  <c r="H99" i="1"/>
  <c r="K95" i="1"/>
  <c r="K88" i="1"/>
  <c r="K81" i="1"/>
  <c r="H81" i="1"/>
  <c r="H79" i="1"/>
  <c r="H77" i="1"/>
  <c r="H76" i="1"/>
  <c r="H75" i="1"/>
  <c r="H74" i="1"/>
  <c r="H73" i="1"/>
  <c r="H72" i="1"/>
  <c r="H71" i="1"/>
  <c r="H70" i="1"/>
  <c r="H69" i="1"/>
  <c r="H68" i="1"/>
  <c r="H67" i="1"/>
  <c r="H66" i="1"/>
  <c r="H65" i="1"/>
  <c r="H64" i="1"/>
  <c r="H63" i="1"/>
  <c r="H62" i="1"/>
  <c r="H61" i="1"/>
  <c r="H60" i="1"/>
  <c r="H59" i="1"/>
  <c r="H58" i="1"/>
  <c r="H57" i="1"/>
  <c r="H56" i="1"/>
  <c r="H55" i="1"/>
  <c r="H54" i="1"/>
  <c r="H34" i="1"/>
  <c r="H33" i="1"/>
  <c r="H28" i="1"/>
  <c r="H27" i="1"/>
  <c r="H24" i="1"/>
  <c r="H23" i="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alcChain>
</file>

<file path=xl/sharedStrings.xml><?xml version="1.0" encoding="utf-8"?>
<sst xmlns="http://schemas.openxmlformats.org/spreadsheetml/2006/main" count="1794" uniqueCount="691">
  <si>
    <t>-</t>
  </si>
  <si>
    <t>курс евро на 30.05.2015</t>
  </si>
  <si>
    <t>курс доллара на 30.05.2016</t>
  </si>
  <si>
    <t>Номер в документе</t>
  </si>
  <si>
    <t>Наименование, назначение и краткая характеристика объекта</t>
  </si>
  <si>
    <t>Год выпуска (постройки, приобре-
тения)</t>
  </si>
  <si>
    <t>Номер инвентарный</t>
  </si>
  <si>
    <t>По данным бухгалтерского учета стоимость, руб. коп.</t>
  </si>
  <si>
    <t>Вид имущества</t>
  </si>
  <si>
    <t>Технические характеристики</t>
  </si>
  <si>
    <t>Подобранный аналог</t>
  </si>
  <si>
    <t>Индекс перехода</t>
  </si>
  <si>
    <t>Источник информации</t>
  </si>
  <si>
    <t>Полная стоимость воспроизводства, руб. с НДС</t>
  </si>
  <si>
    <t>Физический износ, %</t>
  </si>
  <si>
    <t>Функциональный износ, %</t>
  </si>
  <si>
    <t>Внешний износ, %</t>
  </si>
  <si>
    <t>Накопленный износ, %</t>
  </si>
  <si>
    <t>Накопленный износ, руб.</t>
  </si>
  <si>
    <t>Итоговая рыночная стоимость (без НДС), руб.</t>
  </si>
  <si>
    <t>Автоклав АВ-4</t>
  </si>
  <si>
    <t>Движимое</t>
  </si>
  <si>
    <t>Емкость,  л
 2750
Внутренний диаметр, мм
 1000
Рабочее    (избыточное)    давление    в автоклаве, кгс/см2
 3,5
Число загружаемых корзин
 4
Емкость корзин, л
 485
Габаритные размеры, мм:
   длина с закрытой крышкой
   длина с открытой крышкой
   ширина
   высота с закрытой крышкой
   высота с открытой крышкой
2200
1870
1350
4000
4790
Вес (масса), кг:
   без корзин
   с корзинами  
940
1150
1317
1750</t>
  </si>
  <si>
    <t>Б6-КА2-В-МП</t>
  </si>
  <si>
    <t>http://www.oborud.info/catalog/price2.php?ivr=2&amp;rub=23&amp;id=2872</t>
  </si>
  <si>
    <t>http://www.oborud.info/catalog/price2.php?ivr=2&amp;rub=23&amp;id=2873</t>
  </si>
  <si>
    <t>http://www.oborud.info/catalog/price2.php?ivr=2&amp;rub=23&amp;id=2874</t>
  </si>
  <si>
    <t>3619.1</t>
  </si>
  <si>
    <t>http://www.oborud.info/catalog/price2.php?ivr=2&amp;rub=23&amp;id=2875</t>
  </si>
  <si>
    <t>http://www.oborud.info/catalog/price2.php?ivr=2&amp;rub=23&amp;id=2876</t>
  </si>
  <si>
    <t>http://www.oborud.info/catalog/price2.php?ivr=2&amp;rub=23&amp;id=2877</t>
  </si>
  <si>
    <t>3617.1</t>
  </si>
  <si>
    <t>http://www.oborud.info/catalog/price2.php?ivr=2&amp;rub=23&amp;id=2878</t>
  </si>
  <si>
    <t>207.2</t>
  </si>
  <si>
    <t>http://www.oborud.info/catalog/price2.php?ivr=2&amp;rub=23&amp;id=2879</t>
  </si>
  <si>
    <t>http://www.oborud.info/catalog/price2.php?ivr=2&amp;rub=23&amp;id=2880</t>
  </si>
  <si>
    <t>Автоклав горизонтальный .</t>
  </si>
  <si>
    <t xml:space="preserve">ФО900048 </t>
  </si>
  <si>
    <t>Индексация</t>
  </si>
  <si>
    <t>Автоклав горизонтальный.</t>
  </si>
  <si>
    <t xml:space="preserve">ФО900049 </t>
  </si>
  <si>
    <t>Автоклав горизонтальный..</t>
  </si>
  <si>
    <t xml:space="preserve">ФО900050 </t>
  </si>
  <si>
    <t xml:space="preserve">Автомат.закатка </t>
  </si>
  <si>
    <t>1156.1</t>
  </si>
  <si>
    <t>Автоматич линия для безразб. мойки Тетра Пак</t>
  </si>
  <si>
    <t>1337.3</t>
  </si>
  <si>
    <t>Авторазгрузчик боковой</t>
  </si>
  <si>
    <t>Агрег.э/насос центр.</t>
  </si>
  <si>
    <t>998.00092</t>
  </si>
  <si>
    <t>998.00099</t>
  </si>
  <si>
    <t>998.00138</t>
  </si>
  <si>
    <t>998.00100</t>
  </si>
  <si>
    <t>Агрегат электронасосный одновинтовой марки ОНВ1-01</t>
  </si>
  <si>
    <t>Подача: 0,9 м3/ч
Давление: 50 м
Частота: 920 об/мин
Мощность: 1,1 кВт
Масса: 47 кг
Ширина: 250 мм
Высота: 265 мм
Длина: 955 мм</t>
  </si>
  <si>
    <t>http://www.mnkom.ru/catalog/item/43/3</t>
  </si>
  <si>
    <t>Агрегат электронасосный одновинтовой ОНВФ3</t>
  </si>
  <si>
    <t>Максимальная пропускная способность 3.0(куб. м/час)
Минимальная пропускная способность 1.0(куб. м/час)
Максимальное рабочее давление 5.0(бар)
Перекачиваемые среды Канализационные вещества,  Абразивные гидросмеси,  Легкозастывающие вещества,  Химически активные вещества,  Химически нейтральные вещества,  Нефтепродукты
Установка насоса Горизонтальная
Диаметр перекачиваемых частиц   14.0(мм)
Максимальная температура рабочей жидкости   95.0(град.)
Минимальная температура рабочей жидкости   5.0(град.)
Напряжение сети 380~400 В
Частота тока   50(Гц)
Степень защиты IP 55</t>
  </si>
  <si>
    <t>http://gp-zrv.ru/p57208451-shnekovyj-nasos-onvf.html</t>
  </si>
  <si>
    <t>Аппарат высокого дав. HD</t>
  </si>
  <si>
    <t>998.00139</t>
  </si>
  <si>
    <t>Аппарат высокого дав. HD,</t>
  </si>
  <si>
    <t>998.00158</t>
  </si>
  <si>
    <t xml:space="preserve">Аппарат МЗС-320 </t>
  </si>
  <si>
    <t>Вместимость, л:
Рабочая 1000
Паровой камеры 25,9
Вакуум, МПа 0,072…0,077
Поверхность нагрева, м? 3,56
Рабочее давление в паровой камере, МПа 0,4
Установленная мощность, кВт 2,7
Габариты (мм):
длина 1300
ширина 3170
высота 1300
Масса, кг 910</t>
  </si>
  <si>
    <t>3182.2</t>
  </si>
  <si>
    <t>Барометр конденс.</t>
  </si>
  <si>
    <t>1062.3</t>
  </si>
  <si>
    <t>Бланшироват.барабан</t>
  </si>
  <si>
    <t xml:space="preserve">Вакуум насос </t>
  </si>
  <si>
    <t>1013.3</t>
  </si>
  <si>
    <t>Весы платформенные ELC PS 2 тн (1,5*1,5)</t>
  </si>
  <si>
    <t>Наибольший предел взвешивания (НПВ), тн.
2
Наименьший предел взвешивания (НмПВ), кг.
 10
Дискретность (d), кг.
 0,5
Цена поверочного деления (е) кг
0,5
Число делений
4000
Класс точности весов по OIML R76
Средний III</t>
  </si>
  <si>
    <t>http://весовая-индустрия.рф/list/Vesy-platformennye/vesy-platformennye-elc-ps-npv-2-tn-gpu-15h15-m.html</t>
  </si>
  <si>
    <t>Водяной насос</t>
  </si>
  <si>
    <t>1117.4</t>
  </si>
  <si>
    <t>Воздухопровод</t>
  </si>
  <si>
    <t>1337.4</t>
  </si>
  <si>
    <t>Воздухопровод нового цеха</t>
  </si>
  <si>
    <t>998.00140</t>
  </si>
  <si>
    <t>Ворота складывающиеся</t>
  </si>
  <si>
    <t>1337.5</t>
  </si>
  <si>
    <t>Выпрямитель сварочный</t>
  </si>
  <si>
    <t>Генератор постоянного тока</t>
  </si>
  <si>
    <t>Главный трубопровод</t>
  </si>
  <si>
    <t>1032.2</t>
  </si>
  <si>
    <t>Гомогенизатор-диспергатор</t>
  </si>
  <si>
    <t>998.00141</t>
  </si>
  <si>
    <t>Деарация установка</t>
  </si>
  <si>
    <t>1034.2</t>
  </si>
  <si>
    <t>Делитель потока банок в комплекте</t>
  </si>
  <si>
    <t>Емкости передержки</t>
  </si>
  <si>
    <t>2.1</t>
  </si>
  <si>
    <t>1.2</t>
  </si>
  <si>
    <t>5.1</t>
  </si>
  <si>
    <t>4.1</t>
  </si>
  <si>
    <t>Емкость 20 м3</t>
  </si>
  <si>
    <t>Толщина 5мм</t>
  </si>
  <si>
    <t>http://egoza-tag.ru/catalog/water-tanks-horizontal/</t>
  </si>
  <si>
    <t>2072а</t>
  </si>
  <si>
    <t>1929.1</t>
  </si>
  <si>
    <t>2078а</t>
  </si>
  <si>
    <t>2077а</t>
  </si>
  <si>
    <t>Емкость с якорной мешалкой</t>
  </si>
  <si>
    <t>998.00115</t>
  </si>
  <si>
    <t>Жироуловитель "ЖЛ-6"</t>
  </si>
  <si>
    <t>Габариты блока, м:
Длина - 1,5
Ширина - 0,8
Высота - 1,5
Количество блоков - 1</t>
  </si>
  <si>
    <t>http://www.trade-house.ru/BASE/879.html</t>
  </si>
  <si>
    <t>Загрузчик автоклавных корзин</t>
  </si>
  <si>
    <t>998.00116</t>
  </si>
  <si>
    <t xml:space="preserve"> Габаритные размеры, мм: 2815х2242х950
Масса, кг: не более 620
Потребление электроэнергии, кВт/ч 0,5
Техническая производительность по банкам 0,5 л., шт/мин: 128
Скорость движения конвейера, м/с: не более не более 0,15 и 0,23
Ход подъемника, мм: не более не более 640</t>
  </si>
  <si>
    <t>А9-КР2-Г</t>
  </si>
  <si>
    <t>http://www.equipnet.ru/equip/equip_16894.html</t>
  </si>
  <si>
    <t>Закатка Б-4 КЗК-80</t>
  </si>
  <si>
    <t>1678.1</t>
  </si>
  <si>
    <t>Технические характеристики
Производительность, банок/мин 80-240
Размер банок, мм
— диаметр 50-105
— высота 25-190
Толщина материала, мм
— 0,18-0,35
Установленная мощность привода, кВт 4,5
Габаритные размеры, не более, мм (длина х ширина х высота)
2030 х 1100 х 1700
Масса, кг 2300</t>
  </si>
  <si>
    <t>http://crimea.tiu.ru/p38850475-zakatochnaya-mashina-kzk.html?no_redirect=1</t>
  </si>
  <si>
    <t>Закаточные машины 2 шт</t>
  </si>
  <si>
    <t>1111.4</t>
  </si>
  <si>
    <t>Производительность, б/мин  80-160
Размер банок, мм: диаметр / высота  50-106 / 35-155
Толщина материала, мм.: жести  0,18-0,30
Толщина материала, мм.: алюминия  0,25-0,35
Номинальная мощность, кВт  3,0
Габаритные размеры, мм  1900х1071х2070
Масса, кг  1900</t>
  </si>
  <si>
    <t>Б4-КЗК-79А</t>
  </si>
  <si>
    <t>Измельчитель М-1200</t>
  </si>
  <si>
    <t>998.00151</t>
  </si>
  <si>
    <t>Общая мощность
 19 кВт
Вес оборудования
220 кг
Размеры (Д x Ш x В)
1 570 мм x 565 мм x 815 мм
Обороты режущего устройства
 2920 об/мин
Напряжение сети
 3/PE/N  50 Hz  230/400V TN-S
Нормированное переменное напряжение
 230/400 V ± 10%
Напряжение упарвления
 230/24 V AC</t>
  </si>
  <si>
    <t>PSS M 1200 Микрокуттер</t>
  </si>
  <si>
    <t>Коллоидная мельница</t>
  </si>
  <si>
    <t>998.00117</t>
  </si>
  <si>
    <t>Комбо модуль CattCon</t>
  </si>
  <si>
    <t>998.00007</t>
  </si>
  <si>
    <t>Компрессор возд. ZT50</t>
  </si>
  <si>
    <t>735.2</t>
  </si>
  <si>
    <t>Выходные параметры компрессора
 7,8 м3/мин
Рабочее давление
 8 бар
Двигатель
 55 kw 380 volt 55 hz
Полная масса
 7,50 кг
Мобильность
 Стационарный
Транспортные габариты
 6x2,5x2,5 м
Тип смазки
 Безмасляный
Доп.оборудование
 Stationair in 20 foot container</t>
  </si>
  <si>
    <t>Zt37 vsd, 50hp, 37kw</t>
  </si>
  <si>
    <t>http://ru.aliexpress.com/item/ZT37-VSD-37KW-Atlas-copco-rotary-compressor-screw-air-compressor-variable-speed-type-compressor-compressor-screw/1753532336.html?spm=2114.41010408.3.29.Z7Ujwl</t>
  </si>
  <si>
    <t>Контрольно командн.щит</t>
  </si>
  <si>
    <t>998.00143</t>
  </si>
  <si>
    <t>Корзина автокл. 5шт.</t>
  </si>
  <si>
    <t>1237.2</t>
  </si>
  <si>
    <t>Корзины для автоклавов предназначены для наполнения тарой с последующей стерилизацией и охлаждением.</t>
  </si>
  <si>
    <t>корзины автоклавные</t>
  </si>
  <si>
    <t>http://bizorg.su/avtoklavy-sterilizatory-bytovye-r/p12188891-korziny-avtoklavnye</t>
  </si>
  <si>
    <t>Ланг-300</t>
  </si>
  <si>
    <t>1059.3</t>
  </si>
  <si>
    <t>Производительность по сырью, кг/с
  2.15
Общая площадь поверхности нагрева, м2
 82,6
Испарительная способность поверхности нагрева вакуум-
 аппаратов, кг (м2-с):
I
 0,0144
II
0.0155
III
0,0131
Средняя испарительная способность по установке, кг/(м2-с)
0,0143
Коэффициент теплопередачи вакуум-аппаратов,
Вт/(м2-К):
I
1520
II
1310
III
1140
Расход пара, кг на 1 кг испаренной влаги
0,66</t>
  </si>
  <si>
    <t>Вакуум-выпарная установка АС 200 ВВУ-200</t>
  </si>
  <si>
    <t>http://www.agroserver.ru/b/vakuum-vyparnaya-ustanovka-edinstvo-vvu-as-200-as200-210280.htm</t>
  </si>
  <si>
    <t>Линия мясо-растительных консервов</t>
  </si>
  <si>
    <t>998.00144</t>
  </si>
  <si>
    <t>Линия по розливу пюре</t>
  </si>
  <si>
    <t>939.1</t>
  </si>
  <si>
    <t>Линия Тетра Пак</t>
  </si>
  <si>
    <t>1337.7</t>
  </si>
  <si>
    <t>Магнитный сепаратор МРГ/пМагнитный сепаратор МРГ/п</t>
  </si>
  <si>
    <t>998.00094</t>
  </si>
  <si>
    <t>Машина моечная линия розл</t>
  </si>
  <si>
    <t>998.00145</t>
  </si>
  <si>
    <t>Машина укупорочная GG90</t>
  </si>
  <si>
    <t>998.00136</t>
  </si>
  <si>
    <t xml:space="preserve">Производительность – 100 б/мин
Размер тары: крышка диаметр – 27-89 мм, высота банки – 50 – 250 мм
Габаритные размеры - 2500 х 2095 х 820 мм
Масса - 950 кг </t>
  </si>
  <si>
    <t>GG-45 Автоматическая паровакуумная линейная машина</t>
  </si>
  <si>
    <t>http://gigabaza.ru/doc/98499.html</t>
  </si>
  <si>
    <t>Машина упаковочная УМТ 600А</t>
  </si>
  <si>
    <t>1337.8</t>
  </si>
  <si>
    <t>Производительность, уп./мин до 5
Габариты получаемого пакета, мм
600х200х120
Габариты машины, мм
4900х1600х2050
Масса машины, кг1000
Установленная мощность, кВт35
Пневмопитание, МПа0,5-0,7
Электропитание, В/Гц380/50</t>
  </si>
  <si>
    <t>Упаковочная машина УМТ-600А</t>
  </si>
  <si>
    <t>http://stemeks.ru/p168537547-upakovochnaya-mashina-umt.html</t>
  </si>
  <si>
    <t>Нагреватель стеклотары</t>
  </si>
  <si>
    <t>998.00146</t>
  </si>
  <si>
    <t>Наполнители 2 шт</t>
  </si>
  <si>
    <t>1012.</t>
  </si>
  <si>
    <t>Наполнитель закатки КДН-16</t>
  </si>
  <si>
    <t>1305а</t>
  </si>
  <si>
    <t xml:space="preserve">Установленная мощность, кВт 1,1 Габаритные размеры, мм длина 1330 ширина 2120 высота 2070 - 2240 Масса, кг 1095 - 1250 </t>
  </si>
  <si>
    <t>Насос 6 ЖВПН 2 шт</t>
  </si>
  <si>
    <t>1019.2</t>
  </si>
  <si>
    <t>Параметры
 Ж6-ВПН – 10/32
Мощность, кВт
 2,2
Напряжение питания, В
 380
Производительность, м3/ч
 10
Рабочее давление, Мпа
 0,32
Диаметр входного патрубка, мм
56
Диаметр выходного патрубка, мм
35
Масса, кг
145
Габаритные размеры, мм
975 х 430 х 960</t>
  </si>
  <si>
    <t>Ж6-ВПН-10</t>
  </si>
  <si>
    <t>Насос винтовой 800*370 мм</t>
  </si>
  <si>
    <t>998.00118</t>
  </si>
  <si>
    <t>Тип винтового насоса Одновинтовой
Максимальная пропускная способность 0.55(куб. м/час)
Максимальное рабочее давление 0.3(бар)
Номинальная частота вращения вала 1500.0(об/мин)
Перекачиваемые среды Химически активные вещества,  Легкозастывающие вещества,  Нефтепродукты,  Химически нейтральные вещества
Установка насоса Горизонтальная
Диаметр перекачиваемых частиц   3.6(мм)
Максимальная температура рабочей жидкости   60.0(град.)
Потребляемая мощность 0.37(кВт)
Напряжение сети 220~240 В,  380~400 В
Частота тока   50(Гц)
Степень защиты IP 55</t>
  </si>
  <si>
    <t>Одновинтовой насос ОНВ-М1</t>
  </si>
  <si>
    <t>http://gp-zrv.ru/p56435886-odnovintovoj-nasos-onv.html</t>
  </si>
  <si>
    <t>Насос для вязких продуктов PG 154</t>
  </si>
  <si>
    <t xml:space="preserve">ФО900053 </t>
  </si>
  <si>
    <t xml:space="preserve"> Максимальная температура рабочей жидкости
 120 град.
Установка насоса
 Горизонтальная
Степень защиты IP
 55
Максимальная пропускная способность
60 куб. м/час
Перекачиваемые среды
Канализационные вещества, Абразивные гидросмеси, Химически активные вещества, Химически нейтральные вещества, Нефтепродукты</t>
  </si>
  <si>
    <t>Пластинчато-роторный насос для вязких продуктов ПН 65/40</t>
  </si>
  <si>
    <t>http://tiu.ru/p19702380-plastinchato-rotornyj-nasos.html#attributes_block</t>
  </si>
  <si>
    <t>Насос для подачи зел.гор.2 шт</t>
  </si>
  <si>
    <t>1319.1</t>
  </si>
  <si>
    <t>Насос пневм. со стойкой</t>
  </si>
  <si>
    <t>998.00152</t>
  </si>
  <si>
    <t>Насосная станция II подъем</t>
  </si>
  <si>
    <t>Ножницы гильотиновые</t>
  </si>
  <si>
    <t>Ограждение лестницы</t>
  </si>
  <si>
    <t>998.00153</t>
  </si>
  <si>
    <t xml:space="preserve">Опрокидыватель </t>
  </si>
  <si>
    <t>1050.3</t>
  </si>
  <si>
    <t>Опрокидыватель ВНР(линия зеленого горошка)</t>
  </si>
  <si>
    <t>22.2</t>
  </si>
  <si>
    <t>Паровой коллектор</t>
  </si>
  <si>
    <t>998.00122</t>
  </si>
  <si>
    <t>Пароперегреватель П/П 8-0</t>
  </si>
  <si>
    <t>998.00154</t>
  </si>
  <si>
    <t>Пластинчатый транспортер</t>
  </si>
  <si>
    <t>998.00119</t>
  </si>
  <si>
    <t>Подъемный стол ЗСП1Г №28</t>
  </si>
  <si>
    <t>998.00155</t>
  </si>
  <si>
    <t>Поршневой наполнитель XiP 408 № 9284</t>
  </si>
  <si>
    <t>1181в</t>
  </si>
  <si>
    <t>Поршневой наполнитель XiP 408 № 9285</t>
  </si>
  <si>
    <t>1181г</t>
  </si>
  <si>
    <t>Преобразователь расхода вихревой Эмис-Вихрь 2000</t>
  </si>
  <si>
    <t>Характеристика Значение
Измеряемая среда жидкость газ (в том числе кислород) пар
Диапазон расхода См. таблицу расходов
Погрешность до ±0.5%при измерении расхода жидкостейдо ±1% при измерении расхода газа и пара
Динамический диапазон до 50:1 для газа и парадо 40:1 для жидкостей
Присоединение к трубопроводу фланцевое (от 25 до 300 мм)фланцевое с коническими переходами (от 25 до 300 мм)сэндвич (от 15 до 200 мм)
муфтовое (от 25 до 50 мм)
Давление измеряемой среды: до 6,3 МПа
Температура измеряемой среды от -40°С до +460°С
Измеряемая среда жидкость газ (в том числе кислород) пар
Выходные сигналы аналоговый токовый 4-20 мАчастотный до 10000 Гццифровой RS-485 Modbus RTU
Взрывозащита ExibIIBT6XExibIICT6X
Температура окружающей среды от -40°С до +70°С</t>
  </si>
  <si>
    <t>Эмис-Вихрь 200-040-А-Г-Н-Ф-1,6-250-А-ГП</t>
  </si>
  <si>
    <t xml:space="preserve">www.ubtuvz.ru/upload-files/nl_uvzenergo.xls
</t>
  </si>
  <si>
    <t>Приемная ванна</t>
  </si>
  <si>
    <t>Приемные бункера</t>
  </si>
  <si>
    <t>735.5</t>
  </si>
  <si>
    <t>Принтер (Форинтек)</t>
  </si>
  <si>
    <t>998.00156</t>
  </si>
  <si>
    <t>Приточно-вытяжная вентиляция в Цехе дет. конс.</t>
  </si>
  <si>
    <t>1337.9</t>
  </si>
  <si>
    <t>Протирка варочная "Триплекс"</t>
  </si>
  <si>
    <t>1061.5</t>
  </si>
  <si>
    <t>Протирка ЕП-14</t>
  </si>
  <si>
    <t xml:space="preserve">Мощность: 22 кВт.
Производительность: 14,0 т/ч.
Процесс протирания идет в две стадии: первая стадия с ситом перфорацией 3,0 мм, вторя стадия с ситом с перфорацией 1,2 / 0,8 /0,4 мм. </t>
  </si>
  <si>
    <t>А9-КИГ-14Д - Протирочная машина</t>
  </si>
  <si>
    <t>Разгрузочн.авто У-УФ6</t>
  </si>
  <si>
    <t>1080.2</t>
  </si>
  <si>
    <t>Разгрузчик автоклавных корзин</t>
  </si>
  <si>
    <t xml:space="preserve">ФО900051 </t>
  </si>
  <si>
    <t xml:space="preserve">    Производительность, бан./мин. - 120
    Скорость конвейерной ленты, м/сек. - 0,15
    Потребляемая мощность, КВт - 1,1
    Габаритные размеры, мм - 4580x1820x1860
    Масса, кг - 500</t>
  </si>
  <si>
    <t>http://www.oborud.info/catalog/price2.php?ivr=2&amp;rub=0&amp;id=2872</t>
  </si>
  <si>
    <t>Распределительный шкаф главный РРОО</t>
  </si>
  <si>
    <t>1039.1</t>
  </si>
  <si>
    <t>Распределительный шкаф КРО-3</t>
  </si>
  <si>
    <t>1011.3</t>
  </si>
  <si>
    <t>Резервуар (линия сока)</t>
  </si>
  <si>
    <t xml:space="preserve">ОС090115 </t>
  </si>
  <si>
    <t xml:space="preserve">ОС090113 </t>
  </si>
  <si>
    <t xml:space="preserve">ОС090112 </t>
  </si>
  <si>
    <t xml:space="preserve">ОС090114 </t>
  </si>
  <si>
    <t>Резервуар PG 204/1000+М 2шт.</t>
  </si>
  <si>
    <t xml:space="preserve">ФО900057 </t>
  </si>
  <si>
    <t>Резервуар-охладитель Г6-ОРМ-2500 п/авт.</t>
  </si>
  <si>
    <t>1. Марка резервуара-охладителя молока Г6-ОРМ-2500
2. Вместимость номинальная, л 2500
3. Время охлаждения молока в течение первого цикла (дойки), 1/3 вместимости, от +35°С до +4°С, минут, не более 180
4. Питание 3 x 380 В, 50 Гц
5. Установленная мощность, кВт, не более 7,15
6. Количество холодильных агрегатов, шт. 1
7. Способ охлаждения непосредственный
8. Хладагент R22
9. Количество моющих головок, шт. 2
10. Количество мешалок, шт. 1
11. Температура молока при хранении, плюс °С, не более 4…6
12. Температура окружающей среды, °С 5…38
13. Присоединительные размеры патрубков:
– заполнения и слива Rd78
14. Габаритные размеры, мм:
– резервуара 2560 x 1425 x 2060
– хладоагрегата 1200 x 800 x 790
– водоподогревателя 1570 x 800 x 800
15. Масса, кг:
– резервуара 570
– блока агрегатов 160
– водоподогреватель + вода 110 + 400</t>
  </si>
  <si>
    <t>Резервуар охладитель молока Г6-ОРМ-2500</t>
  </si>
  <si>
    <t>http://bizorg.su/doilynoe-oborudovanie-r/p7117449-rezervuar-ohladitely-moloka-g6orm2500</t>
  </si>
  <si>
    <t>Ресивер LV900</t>
  </si>
  <si>
    <t>998.00137</t>
  </si>
  <si>
    <t xml:space="preserve"> Объем 900 литров; максимальное давление 11 бар</t>
  </si>
  <si>
    <t xml:space="preserve"> Ресивер Атлас Копко LV 900-11</t>
  </si>
  <si>
    <t>http://www.lawrussia.ru/texts/legal_456/doc456a500x257.htm</t>
  </si>
  <si>
    <t>Рефрежераторный контейнер</t>
  </si>
  <si>
    <t>Внешние габариты (Д_Ш_В)_12005_2430_2590 мм
·        Внутренние габариты ((Д_Ш_В)_11300_2230_2390 мм
·        Внутренняя отделка оцинкованная сталь 0,5 мм Ral 9003
·        Внутренний объём холодильной камеры_60,2 м3
·        Размер дверного проёма рефконтейнера РДД (двустворчатая) 2300-2400 мм
    Толщина термоизоляции:
·        Пол_100 мм
·        Потолок_100 мм
·        Стены_100 мм
      Гладкий пол
Холодильный агрегат:
·      Тип компрессора: спиральный  (Германия)                                          
(Размещение в тыльной части контейнера
Защита металлическими панелями от механических повреждений
и несанкционированного доступа.)_опция
·        Холодопроизводительность установки:
6,5 кВт (+5 С)
5,44 кВт (+0 С)
4,5 кВт (-5 С)
·        Фреон_R-507, 404
·        Конденсаторный Блок Heat Craft (Словакия)
·        Воздухоохладитель (шаг ламелей 6 мм) кубического типа BCH или ECO (Италия) 
·        Комплект линейной автоматики Danfoss (Дания)
·        Щит управления на базе процессора ELIWEL или EVCO (Италия)
·        Зимний режим: работа до в диапазоне от -50 до +40 градусов C
·        Максимальное потребление Е =2,5 кВт (380/3/50Гц)</t>
  </si>
  <si>
    <t>Контейнер 40 футов - рефконтейнер</t>
  </si>
  <si>
    <t>http://krasnodar-kray.tiu.ru/p194079848-kontejner40futov-refkontejner-novyj.html</t>
  </si>
  <si>
    <t>Рециркулярный насос</t>
  </si>
  <si>
    <t>1014.1</t>
  </si>
  <si>
    <t>Сварочный трансформатор</t>
  </si>
  <si>
    <t>1211.1</t>
  </si>
  <si>
    <t>Селектор</t>
  </si>
  <si>
    <t>Селектор АВ-91</t>
  </si>
  <si>
    <t>2416.1</t>
  </si>
  <si>
    <t>Селектор венгерский</t>
  </si>
  <si>
    <t>28.1</t>
  </si>
  <si>
    <t>27.1</t>
  </si>
  <si>
    <t>Система безразборной мойки СИП</t>
  </si>
  <si>
    <t>1337.01</t>
  </si>
  <si>
    <t>Система вент. 8эт-лин.мяс</t>
  </si>
  <si>
    <t>998.00148</t>
  </si>
  <si>
    <t>Система отопления и пароснабжения нового цеха</t>
  </si>
  <si>
    <t>1010.10</t>
  </si>
  <si>
    <t>Станок токарно - вентарезный</t>
  </si>
  <si>
    <t>Станция централиз. мойки оборудования и труб CIP</t>
  </si>
  <si>
    <t>998.00120</t>
  </si>
  <si>
    <t>Тельфер с ручным приводом</t>
  </si>
  <si>
    <t>3073.3</t>
  </si>
  <si>
    <t>Токарный станок 1624</t>
  </si>
  <si>
    <t>875.1</t>
  </si>
  <si>
    <t xml:space="preserve">Токарный станок 1624, РМЦ 2400 - 2800 мм.
</t>
  </si>
  <si>
    <t>http://by.bizorg.su/tokarnye-stanki-r/p1244535-tokarnovintoreznyy-stanok-1624</t>
  </si>
  <si>
    <t>Трубопровод</t>
  </si>
  <si>
    <t>Трубопровод для воздуха</t>
  </si>
  <si>
    <t>1046.3</t>
  </si>
  <si>
    <t>Трубопровод для сока 8 шт.</t>
  </si>
  <si>
    <t>1002.2</t>
  </si>
  <si>
    <t>Укуп. автом. №9282 СС - 90</t>
  </si>
  <si>
    <t>1181а.1</t>
  </si>
  <si>
    <t xml:space="preserve">
 Сечение жил кабеля:  6 кВ- 150мм2; 10 кВ- 95,120мм2 Масса комплекта муфты с кожухом КЗП - 21кг
 с кожухом КЗЧ м - 42кг</t>
  </si>
  <si>
    <t>муфта СС 90/кзп-75/</t>
  </si>
  <si>
    <t>http://www.etm.ru/cat/nn/9675015/#</t>
  </si>
  <si>
    <t>Укуп. автом. №9283</t>
  </si>
  <si>
    <t>1181б</t>
  </si>
  <si>
    <t>Уст. электронас.поршЖ6-ВН</t>
  </si>
  <si>
    <t>998.00149</t>
  </si>
  <si>
    <t>Параметры
 Ж6-ВПН – 10/32
Мощность, кВт 2,2
Напряжение питания, В 380
Производительность, м3/ч 10
Рабочее давление, Мпа 0,32
Диаметр входного патрубка, мм56
Диаметр выходного патрубка, мм35
Масса, кг145
Габаритные размеры, мм
975 х 430 х 960</t>
  </si>
  <si>
    <t>Установка обратного осмоса "Енисей-5В2</t>
  </si>
  <si>
    <t>3072.1</t>
  </si>
  <si>
    <t>Габаритные размеры 3500x1200x1800 мм
Диаметр мембран 8 дюйм
Количество мембран 4 шт.
Номинальная производит 3 м3/ч
Потребляемая мощность 5,5 кВт
Стоки 1,0 м3/ч</t>
  </si>
  <si>
    <t>Промышленный фильтр воды Енисей 5В</t>
  </si>
  <si>
    <t>http://www.aqua-filtr.ru/model46.html</t>
  </si>
  <si>
    <t>Устройство для ополаскивания и сушки банок</t>
  </si>
  <si>
    <t>998.00111</t>
  </si>
  <si>
    <t>Фасолевая линия</t>
  </si>
  <si>
    <t xml:space="preserve">Фильтр ФП-500  </t>
  </si>
  <si>
    <t>998.00124</t>
  </si>
  <si>
    <t xml:space="preserve">Фильтровальная установка Futurepool FP 500/8S
Диаметр фильтра: 500 мм
Засыпка песка: 75 кг
Насос: 10 м.3/ч (при h=7 м)
Мощность: 0,45 кВт
</t>
  </si>
  <si>
    <t>Песочный фильтр FP 500/8S</t>
  </si>
  <si>
    <t>http://profpool.ru/good/pesochnyj-filtr-fp-5008s/</t>
  </si>
  <si>
    <t>Фильтр ФП-500</t>
  </si>
  <si>
    <t>998.00123</t>
  </si>
  <si>
    <t>Флотоционная мойка</t>
  </si>
  <si>
    <t>31.1</t>
  </si>
  <si>
    <t>30.1</t>
  </si>
  <si>
    <t>32.1</t>
  </si>
  <si>
    <t>Холодильник</t>
  </si>
  <si>
    <t>Хунистер</t>
  </si>
  <si>
    <t>Центробежный насос</t>
  </si>
  <si>
    <t>998.00157</t>
  </si>
  <si>
    <t>Шнек</t>
  </si>
  <si>
    <t>998.00093</t>
  </si>
  <si>
    <t>Элеватор "Гусиная шея"</t>
  </si>
  <si>
    <t>3352.</t>
  </si>
  <si>
    <t>Производительность (по зеленому горошку), т/ч ___________15
Потребляемая электроэнергия, кВт•ч_____________________0,85
Расход:
пара, кг/ч__________________________________________80
воды, м³/ч__________________________________________0,24
Габариты (мм):
длина____________________________________________4880
ширина __________________________________________830
высота ___________________________________________4490
Масса, кг_____________________________________________800.</t>
  </si>
  <si>
    <t xml:space="preserve">Р9-КТ2-Э </t>
  </si>
  <si>
    <t>3350.1</t>
  </si>
  <si>
    <t>3353.1</t>
  </si>
  <si>
    <t>Электронасос ОНЦ2-3,5/20</t>
  </si>
  <si>
    <t>998.00165</t>
  </si>
  <si>
    <t>Производительность, не менее, куб.м/ч 2,0
Рабочее давление, не более, кгс/кв.см 2
Температура перекачиваемого продукта, не более, °С 90
Диаметр патрубка:
– всасывающего, мм 32
– нагнетающего, мм 22
Установленная мощность, кВт 0,75
Габаритные размеры, не более, мм 450х250х300
Масса, не более, кг 25</t>
  </si>
  <si>
    <t>Насос центробежный ИПКС-017-ОНЦ-2,0/20(Н)</t>
  </si>
  <si>
    <t>http://www.elf4m.ru/info.html?parent_id=100&amp;ide=12</t>
  </si>
  <si>
    <t>Электропогрузчик Hyndai HD 20</t>
  </si>
  <si>
    <t>Год выпуска 2015
Пробег, км 0
Грузоподъёмность 2000
Двигатель дизельный
Hyundai AG45 (D4BB)
Мощность двигателя 78
Коробка передач; трансмиссия
автоматическая</t>
  </si>
  <si>
    <t>Вилочный погрузчик Hyundai HD20 Hyundai</t>
  </si>
  <si>
    <t>http://www.gruzoviki.com/firm/?id=14635&amp;page=adp&amp;adid=183796</t>
  </si>
  <si>
    <t>Электросварочный аппарат ПДС</t>
  </si>
  <si>
    <t>NA-Катионный фильтр</t>
  </si>
  <si>
    <t>1172.3</t>
  </si>
  <si>
    <t>№а катионитовый фильтр №5</t>
  </si>
  <si>
    <t>№а катионитовый фильтр №6</t>
  </si>
  <si>
    <t>Агрегат насосный  ЦНСТ 38-176 с дв. 30/3000</t>
  </si>
  <si>
    <t>1055.7</t>
  </si>
  <si>
    <t xml:space="preserve">
Материал проточной части насосов ЦНСГ38 176 -  серый чугун. СЧ-20, Сталь 35Л, вал сталь 40х,  
Уплотнение вала насоса - сальниковая набивка  сечением 10 мм. </t>
  </si>
  <si>
    <t xml:space="preserve"> Насос ЦНСг 38-176 с дв 30*3000     </t>
  </si>
  <si>
    <t>http://shelf-1.ru/nasos-cnsg-38-176</t>
  </si>
  <si>
    <t>Агрегат насосный ЦНСГ 38-44</t>
  </si>
  <si>
    <t>1055.6</t>
  </si>
  <si>
    <t xml:space="preserve">Материал используемые для изготовления проточной части насосов ЦНСГ38 44-  серый чугун. СЧ-20, Сталь 35Л, вал сталь 40х,  
Уплотнение вала насоса - сальниковая набивка  сечением 10 мм. </t>
  </si>
  <si>
    <t>Цены на насос ЦНСГ38-44</t>
  </si>
  <si>
    <t>http://shelf-1.ru/nasos-cnsg-38-44</t>
  </si>
  <si>
    <t>Вентилятор ВД-10</t>
  </si>
  <si>
    <t>732.2</t>
  </si>
  <si>
    <t>Диаметр рабочего колеса, м1,0
Частота вращения рабоч.колеса (синхрон-
ная), max, об/мин1000
Типоразмер АИР160S6
Установл. мощность, кВт11,0
Потребляемая мощность, кВт7,1
Производительность на всасывании, м3/ч13620
Полное давление, даПа 155,0
КПД, max, % 83,0
Габариты поставочные с э/дв., LхВхH, мм 1288х1825х1485
Масса с э/дв. (безэ/дв.), кг 625 (500)</t>
  </si>
  <si>
    <t>Вентилятор ВДН-10/1000</t>
  </si>
  <si>
    <t>http://zao-energomash.ru/produkciya/vdn-vd-vdnh-ventilyatory</t>
  </si>
  <si>
    <t>Весы БВ - 2039</t>
  </si>
  <si>
    <t>1050.2</t>
  </si>
  <si>
    <t>Деаэратор</t>
  </si>
  <si>
    <t>725.1</t>
  </si>
  <si>
    <t>Дымосос Д-10</t>
  </si>
  <si>
    <t>Электродвигатель 5А160S6 Масса, кгИсполнение
1 - 620 3 - 885 5 - 925
Мощность, 11кВт Частота вращения,1000 мин-1 Производитель-ность 13620* 10^3 х м3/час Полное давление,1150Па</t>
  </si>
  <si>
    <t>Дымосос ДН 10</t>
  </si>
  <si>
    <t>http://www.movez.ru/exhausters/dn/dn-10</t>
  </si>
  <si>
    <t>Емкость под мазут РС 400</t>
  </si>
  <si>
    <t>Объем  400 м3
Диаметр стенки  8530 мм
Высота стенки  7500 мм
Высота налива  7500 мм
Стенка:
Число поясов  5 шт
Припуск на коррозию  –
Верхний пояс - толщина  5 мм
Нижний пояс - толщина  5 мм
Днище:
Число окраек  –
Припуск на коррозию  –
Центральная часть - толщина  5 мм
Толщина окраек  –
Крыша:
Число балок  –
Припуск на коррозию  –
Несущий элемент  –
Настил толщина  5 мм
Масса:
Стенки  8044 кг
Днища  2400 кг
Крыши  2662 кг
Лестницы  800 кг
Площадки крыши  1436 кг
Люков, патрубок  736 кг
Конструкций комплектующих  630 кг
Упаковки, каркасов  2300 кг
Итого  19008 кг</t>
  </si>
  <si>
    <t>Резервуар (емкость) РВС 400 м3 вертикальный</t>
  </si>
  <si>
    <t>http://rezervuary-ru.com/p28220639-rvs-400-rezervuar.html</t>
  </si>
  <si>
    <t>Иономер ЭВ - 74</t>
  </si>
  <si>
    <t>Универсальный иономер ЭВ-74 предназначается для определения в комплекте с ионоселективными электродами активности одно- и двухвалентных анионов и катионов (величины pX) в водных растворах, а также для измерения окислительно-восстановительных потенциалов (величины Еh) в этих же растворах.</t>
  </si>
  <si>
    <t>http://med39.ru/board/moreinfo.php?id=972</t>
  </si>
  <si>
    <t>Конденсаторосборник</t>
  </si>
  <si>
    <t>Кондиционер БИ - 500</t>
  </si>
  <si>
    <t>Тип  оконный моноблок
Основные режимы  охлаждение
Охлаждающая способность  5200 BTU
Мощность в режиме охлаждения  1500 Вт
Потребляемая мощность при охлаждении  536 Вт
Режим осушения  есть
Управление
Пульт дистанционного управления  нет
Таймер включения/выключения  есть</t>
  </si>
  <si>
    <t xml:space="preserve">Оконный кондиционер TCL TAC-05 CWА/A
</t>
  </si>
  <si>
    <t>http://www.ug-bt.ru/product_2181.html</t>
  </si>
  <si>
    <t>Лебедка Л - 100</t>
  </si>
  <si>
    <t>1119.2</t>
  </si>
  <si>
    <t>Диаметр основания: 106 мм
Диаметр барабана: 65 мм
Высота: 106 мм
Диаметр основания: 106 мм
Масса: 0,99 кг
Материал барабана: ал-сплав</t>
  </si>
  <si>
    <t>Лебедка односкоростная Л100</t>
  </si>
  <si>
    <t>http://www.carbon-center.ru/index.php/produktsiya/sudostroenie/delnye-veshchi/%D0%BB%D0%B5%D0%B1%D0%B5%D0%B4%D0%BA%D0%B0-%D0%BE%D0%B4%D0%BD%D0%BE%D1%81%D0%BA%D0%BE%D1%80%D0%BE%D1%81%D1%82%D0%BD%D0%B0%D1%8F-%D0%BB100-detail</t>
  </si>
  <si>
    <t>Нас. агрегат СМ 100-65-250-4 (7,5 кВт)</t>
  </si>
  <si>
    <t>1010.6</t>
  </si>
  <si>
    <t xml:space="preserve">Параметры насоса СМ 100 65 250/4:
подача - 50м3/час;
напор -  20м в. ст.;
кавитационный запас - 5 м;
масса насосного агрегата - 235кг. 
двигатели мощностью 7,5 кВт, 1500 об/мин тип двигателя АИР132С4УЗ. </t>
  </si>
  <si>
    <t>Насос СМ 100-65-250  с дв. 7,5*1500</t>
  </si>
  <si>
    <t>http://www.shelf-1.ru/nasos_sm_100-65-250</t>
  </si>
  <si>
    <t>Насос ДМ 50/315 НТТ</t>
  </si>
  <si>
    <t>1053.5</t>
  </si>
  <si>
    <t>Подача,
л/мин (min-max) 0-315 Напор
бар. (max)8 Вход DN 50 Выход DN 50 Размеры,
мм.350x387x679 Масса, 26</t>
  </si>
  <si>
    <t>DM 50/315 HTT</t>
  </si>
  <si>
    <t>http://els-ekb.ru/pumps/food/pneumatic-membrane/</t>
  </si>
  <si>
    <t>Насос К-20-30 2 шт.</t>
  </si>
  <si>
    <t>1177.3</t>
  </si>
  <si>
    <t>Номин. подача,
20 м³/ч
Номин. напор,
30 м, Габаритные размеры агрегата, мм 832*343*357, Диаметр 
патрубков, мм вход - 40, выход - 40; маса - 78 кг</t>
  </si>
  <si>
    <t>Насос К-20-30</t>
  </si>
  <si>
    <t>http://kontmotor.ru/nasosy/konsolnye/k20x30.html</t>
  </si>
  <si>
    <t>Насос ПДВ - 25/20</t>
  </si>
  <si>
    <t xml:space="preserve">
Допустимая вакууметрическая высота всасывания, м 6
Максимальное давление на выходе, МПа 2,5
Число двойных ходов поршня, мин-1 60
Рабочее давление пара, МПа 1,1
Подача, м3/ч 16
Номинальное давление на выходе, МПа 2
</t>
  </si>
  <si>
    <t>ПДВ 25/20 B</t>
  </si>
  <si>
    <t>http://www.rimos.ru/catalog/pump/24146</t>
  </si>
  <si>
    <t>Насос ЦНСГ-38-176</t>
  </si>
  <si>
    <t>735.1</t>
  </si>
  <si>
    <t xml:space="preserve">
Подача, м3/ч 38
Напор, м 176
Частота вращения ротора, об/мин 2950
Мощность электродвигателя, кВт 30
</t>
  </si>
  <si>
    <t xml:space="preserve"> ЦНС(Г) 38-176</t>
  </si>
  <si>
    <t>http://www.rimos.ru/catalog/pump/12874</t>
  </si>
  <si>
    <t>Насос ЦНС 38-44 дв. 11 квч.</t>
  </si>
  <si>
    <t>Подача, м3/ч 38
Напор, м 44
Частота вращения, об/мин 2900
Мощность двигателя, кВт 11</t>
  </si>
  <si>
    <t>ЦНС 38-44</t>
  </si>
  <si>
    <t>http://www.rimos.ru/catalog/pump/25737</t>
  </si>
  <si>
    <t>Насос ЦНСТ - 38-198 1 шт.</t>
  </si>
  <si>
    <t>1053.1</t>
  </si>
  <si>
    <t xml:space="preserve">Подача, м3/ч 38
Напор, м 198
Частота вращения ротора, об/мин 2950
Мощность электродвигателя, кВт 37
</t>
  </si>
  <si>
    <t>ЦНС(Г) 38-198</t>
  </si>
  <si>
    <t>http://www.rimos.ru/catalog/pump/12875</t>
  </si>
  <si>
    <t>Нержавеющая емкость соляр.</t>
  </si>
  <si>
    <t>Отстойник № 1</t>
  </si>
  <si>
    <t>Отстойник № 2</t>
  </si>
  <si>
    <t>Паровой котел т/с 12-39</t>
  </si>
  <si>
    <t xml:space="preserve">Паровые водотрубные котлы серии "Е" предназначены для выработки насыщенного пара рабочим давлением 0,8 МПа (8 кгс/см² ) и температурой 175 ºC, используемого для технологических, хозяйственных, отопительных и других бытовых нужд. Котлы работают под разрежением и наддувом. Конструкция трубной системы котла выдерживает кратковременное давление в топке до 400 Па. </t>
  </si>
  <si>
    <t>Котел газовый паровой Е-1.0-0.9 Г-3</t>
  </si>
  <si>
    <t>http://tiu.ru/Kotly-e-10-09.html</t>
  </si>
  <si>
    <t>Подогреватель ПДС-10-100</t>
  </si>
  <si>
    <t>Техническая характеристика секционного подогревателя типа А2-ППС-60
Поверхность теплообмена, м2 ........... . . . 60
Производительность техническая по диффузионному соку,
м#/ч ..........................................................150
Количество ходов (по соку), шт............. .. 6
Количество труб поверхности теплообмена, шт..............114
Максимальная температура нагрева сока. К, не более 389
Максимальная температура греющего пара, К..............411
Рабочее давление в камерах, МПа, не более:
соковых...............................0,6
паровых..............................................0,35</t>
  </si>
  <si>
    <t>Подогреватель ПДС-10-30</t>
  </si>
  <si>
    <t>Расходный бак</t>
  </si>
  <si>
    <t>Расширитель дренажа</t>
  </si>
  <si>
    <t>Регулятор давления РДС-НО-80</t>
  </si>
  <si>
    <t>Диаметры условного прохода 80 DN, мм
Масса регуляторов не более 37, 80 кг.
Диапазоны настройки регулируемого давления 0,025-0,63 и 0,4-1,0 МПа
Условная пропускная способность 63,0 КN м³/ч
Условное давление 1, 1,6 PN, МПа
Зона пропорциональности, не более 10% от верхнего предела настройки
Зона нечувствительности, не более 1,6 % от верхнего предела настройки
Относительный нерегулируемый расход по пару в % от КN, не более 10,0
Относительный нерегулируемый расход для остальных регуляторов не более 0,5% от КN, 
Температура регулируемой среды, °C от 0 до + 225
Длина импульсной трубки, м 1,6
Минимальный перепад давления на клапане МПа 0,1</t>
  </si>
  <si>
    <t>РДС-НО (НЗ) Ду 80</t>
  </si>
  <si>
    <t>http://www.ctm.energoportal.ru/regulyator-davleniya-rds-no-nz-du-80-73720.html</t>
  </si>
  <si>
    <t>Силовое эл. оборуд. варочное отделение</t>
  </si>
  <si>
    <t>1045.4а</t>
  </si>
  <si>
    <t>Силовое эл. оборуд. нового цеха</t>
  </si>
  <si>
    <t>1045.4б</t>
  </si>
  <si>
    <t>Силовое эл. оборуд. отдел. конц. операц.</t>
  </si>
  <si>
    <t>1045.в</t>
  </si>
  <si>
    <t>Система автономного управления</t>
  </si>
  <si>
    <t>2889.1</t>
  </si>
  <si>
    <t>Теплообменник F-15 м3</t>
  </si>
  <si>
    <t>мощность  13 кВт
контур первич.  3/4"
контур вторич.  1 1/2" 
диаметр подсоединения трубопровода  не менее 50 мм
номинальный расход в первичном контуре теплообменника  1,8 м3/час
номинальный расход во вторичном контуре теплообменника  15 м3/час
сталь марки  AISI 316
температура воды  от 2 до + 30 ºС
температура теплоносителя  60-90 ºС 
размеры упаковки  280х165х135 мм
вес   2 кг</t>
  </si>
  <si>
    <t>Теплообменник Hi-Flow HF 13</t>
  </si>
  <si>
    <t>http://markopul.ru/water-heating/exchanger-hi-flow-hf-13.html</t>
  </si>
  <si>
    <t>Часы электронные</t>
  </si>
  <si>
    <t>1205.1</t>
  </si>
  <si>
    <t>Шкаф вытяжной ШУВ - 1</t>
  </si>
  <si>
    <t>Напряжение питания шкафа~380В, 50 Гц
Мощность потребления с учетом нагрузки, не более 9 кВт Допустимое отклонение напряжения питания от номинала +10%…минус 15%
Диапазон рабочих температур от 5 до 50 ºС
Относительная влажность воздуха (без конденсации), не более 85%
 Количество каналов регулирования температуры приточного воздуха 5
 Максимальная мощность нагрузки каналов 1, 3…5, не более 1,5 кВт
 Максимальная мощность нагрузки канала 2, не более 3кВт
 Тип датчиков температуры ТСМ 50М
 Максимально допустимый переменный ток выходов управления
водяным клапаном и жалюзи1А
Габариты, не более 500´650´220 мм                                             Масса, не более 16 кг</t>
  </si>
  <si>
    <t>Автоматика шкаф управления вентиляцией ШУВ - 1</t>
  </si>
  <si>
    <t>http://too-compani-jsm.satu.kz/p1200914-avtomatika-shkaf-upravleniya.html</t>
  </si>
  <si>
    <t>Электродвигатель 90х3000</t>
  </si>
  <si>
    <t>1010.2</t>
  </si>
  <si>
    <t>Электродвигатель АИР 90х3000 АИР 250M2</t>
  </si>
  <si>
    <t>http://ekb.catalog2b.ru/tovary/p1256551-elektrodvigatel-air-90h3000-air-250m2.html</t>
  </si>
  <si>
    <t>Электродвигатель АМ200L2 45/3000</t>
  </si>
  <si>
    <t>1010.5</t>
  </si>
  <si>
    <t xml:space="preserve">
Тип ротора
Короткозамкнутый
Количество фаз 3
Режимы работы
Длительный Количество скоростей работы 1
Материал корпуса
Чугун, 
Металл
Цвет корпуса  Синий
Система охлаждения двигателя
Внешний обдув
Способ монтажа На лапах</t>
  </si>
  <si>
    <t xml:space="preserve">
Электродвигатель 4АМ200L2 45/3000 кВт об/мин</t>
  </si>
  <si>
    <t>http://tiu.ru/p2849437-elektrodvigatel-4am200l2-453000.html</t>
  </si>
  <si>
    <t>Автоматический титратор АТП-02</t>
  </si>
  <si>
    <t>998.00163</t>
  </si>
  <si>
    <t>Температура 0...100 оC
Погрешность ±1 оC
ЭДС ±2000 мВ
Погрешность Red-Ox потенциала ±1 мВ
РХ ±20 ед.рХ
Погрешность для одновалентных ионов ±0,01 ед. рН(рХ)
Объем титранта 20 или 50 мл
Дискретность 0,001 мл
Погрешность дозирования объема ±1,0 мл
Питание 220/50 В/Гц
Мощность макс. 40 Вт
Масса 5 кг</t>
  </si>
  <si>
    <t>Титратор АТП-02 автоматический</t>
  </si>
  <si>
    <t>http://novolab.ru/catalog/Titrators-rus/atp-02/</t>
  </si>
  <si>
    <t>Автоопрокидователь ГУАР-15</t>
  </si>
  <si>
    <t>Автомобильный разгрузчик, автоподъемник</t>
  </si>
  <si>
    <t xml:space="preserve">
Автомобилеразгрузчик ГУАР-15</t>
  </si>
  <si>
    <t>http://kharkov.prom.ua/p7912433-avtomobilerazgruzchik-guar-novyj.html?no_redirect=1</t>
  </si>
  <si>
    <t>Аквадистилятор АЭ-10 МО</t>
  </si>
  <si>
    <t>Наименование АЭ-10 МО
Производительность, л/ч 10±10%
Ток питающей сети Переменный, однофазный или трёхфазный
Напряжение питающей сети 220 (380) ± 10% В
Частота питающей сети 50 Гц
Потребляемая мощность 8 ± 10% кВт
Потребление воды на охлаждение и питание 90 дм3/ч
Электрическая проводимость получаемой воды, см/м 5х10-4
Удельный расход энергии на 1 л получаемой воды, кДЖ/дм³ 0,8х3,6х10³
Габаритные размеры 477х230х504
Масса нетто 10 кг.</t>
  </si>
  <si>
    <t>Дистиллятор АЭ-10 МО</t>
  </si>
  <si>
    <t>http://ad-torg.ru/tzmoi/ae-10</t>
  </si>
  <si>
    <t>Аппарат термоусадочный ТПЦ -550р</t>
  </si>
  <si>
    <t>1049.1</t>
  </si>
  <si>
    <t>Габариты 2150x810x950 мм
Вес до 95 кг
Напряжение электросети       220В / 50Гц
Потребляемая мощность 4,8 кВт
Размер упаковки
до 460x400x360 мм
Ширина пленки до 530 мм
Тип пленки ПЭ термоусадочная
Производительность                    до 70 упак./час
Время непрерывной работы       8 часов</t>
  </si>
  <si>
    <t>Термоусадочный упаковочный аппарат ТПЦ-450</t>
  </si>
  <si>
    <t>http://www.zavodprogress.ru/catalog/detail.html?id=49646</t>
  </si>
  <si>
    <t>Баня термостатирующая ЛАБ-ТЖ-ТБ-01/12Ц</t>
  </si>
  <si>
    <t>151.1</t>
  </si>
  <si>
    <t>открытая часть ванны 340*270мм, глубина 200 мм</t>
  </si>
  <si>
    <t>Баня термостатирующая LOIP LВ-212 (ЛАБ-ТЖ-ТБ-01/12Ц) (+15...+100С, ц.д.0,1) 12л.</t>
  </si>
  <si>
    <t>http://www.totural.ru/catalog/10380815/</t>
  </si>
  <si>
    <t>Вакуумная сушилка СПТ-20</t>
  </si>
  <si>
    <t>http://lemardrying.ru/1-16-vacuum-dryer/161156</t>
  </si>
  <si>
    <t>Весы 30 тонные</t>
  </si>
  <si>
    <t>3077.2</t>
  </si>
  <si>
    <t xml:space="preserve">Весы 30т 5,7м </t>
  </si>
  <si>
    <t>http://kipinfo.ru/pribori/969/</t>
  </si>
  <si>
    <t>Влагомер AXIS AGS-200</t>
  </si>
  <si>
    <t>998.00130</t>
  </si>
  <si>
    <t xml:space="preserve"> Цена деления (d) - 0,001 г
-Цена поверочного деления (e) - 0,01 г
- Пределы взвешивания - Наибольший: 200 г, Наименьший: 0.02 г
Класс точности весов - по ГОСТ 24104-2001: высокий (II)
Размер весовой чаши – d 100 мм
Количество режимов работы - 7 Рабочий диапазон t-от 18 до 33C Пределы установки температуры сушки–от 0до160 С
Погрешность измерения влажности – менее 0,01%   Время квантования – от 1 с до 180 с
 Максимальное время сушки 9 час 59 мин 59 с
 Мощность излучателя (галогенный 1=118 мм) – 2х200 Вт
 Время нагревания сушильной камеры до 100С – около 1 мин
 Готовность весов к работе с полной точностью – через 30 мин после включения
 Габаритные размеры сушильной камеры - d108х20 мм
 Габаритные размеры влагомера - 210х350х200 мм
 Масса влагомера - 7 кг
Предел тарирования (-200 г)
Питание сушилки - 230В, 50Гц
Питание весов - 12В 0,5А</t>
  </si>
  <si>
    <t>Влагомер Axis AGS 200</t>
  </si>
  <si>
    <t>http://www.laburalrus.ru/goods/26487352-vlagomer_axis_ags_200</t>
  </si>
  <si>
    <t>Вывеска из объемных букв</t>
  </si>
  <si>
    <t>998.00112</t>
  </si>
  <si>
    <t>Генератор сварочный</t>
  </si>
  <si>
    <t xml:space="preserve">Гидрант 0,75 м </t>
  </si>
  <si>
    <t>Гидрант 1 м 2 шт.</t>
  </si>
  <si>
    <t>Емкость прием ван.</t>
  </si>
  <si>
    <t>Ионометр АНИОН-4101</t>
  </si>
  <si>
    <t>ЭДС    ±2000 мВ
Дискретность    1 мВ
Погрешность    ±2 мВ
РХ    -2...14 ед.рХ
Дискретность    0,01 ед. рХ
Погрешность    ±0,02 ед. рХ
Температура    0...100 оC
Дискретность    0,1 оC
Погрешность    ±0,3 оC
АТК    0...60 оC
Погрешность по АТК±0,04 ед.рН
Габариты  220х180х75 мм
Масса   0,9 кг
Кол-во каналов   6/1 вход
Тип исполнения  лабораторный</t>
  </si>
  <si>
    <t>Иономер лабораторный АНИОН-4101</t>
  </si>
  <si>
    <t>http://xn--c1adscgddbcky1b.xn--p1ai/p29013095-ionomer-laboratornyj-anion.html</t>
  </si>
  <si>
    <t>Кабель распределительный</t>
  </si>
  <si>
    <t>Камера ВН-НСОД-12-18</t>
  </si>
  <si>
    <t>Комбайн горохо - уборочный</t>
  </si>
  <si>
    <t>Технические характеристики:
Скорость: В поле: 0 - 7,1 км/час.
На дороге: 0 - 25 км/час.
Бункер: Грузоподъемность 2500 кг.
Габариты: Длина: 11 095 мм.
Ширина: 3 995 мм.
Высота: 3 999 мм.
Общий вес: 21 600 кг.</t>
  </si>
  <si>
    <t>Горохоуборочный комбайн Ploeger EPD 530</t>
  </si>
  <si>
    <t>http://foragro.ru/catalog/combine/ploeger_epd530</t>
  </si>
  <si>
    <t>Горохоуборочный комбайн Ploeger EPD 531</t>
  </si>
  <si>
    <t>http://foragro.ru/catalog/combine/ploeger_epd531</t>
  </si>
  <si>
    <t>Конденсаторная устан. УКМ58-0,4-150-25 УЗ</t>
  </si>
  <si>
    <t>735.3</t>
  </si>
  <si>
    <t>Конденсаторная установка предназначена для
эксплуатации в регионах с умеренным климатом в закрытых помещениях (вид
климатического исполнения У3 по ГОСТ15150-69) при температуре окружающего воздуха от минус 20°С до плюс 40°С. Степень защиты IP21 по ГОСТ 14254-96.</t>
  </si>
  <si>
    <t>Конденсаторная установка УКМ58-0,4-300-25 У3</t>
  </si>
  <si>
    <t>http://proelectro.ru/products/id_128221</t>
  </si>
  <si>
    <t>Конденсаторная устан. УКМ58-0,4-75-25 УЗ</t>
  </si>
  <si>
    <t>735.4</t>
  </si>
  <si>
    <t>Малый модуль</t>
  </si>
  <si>
    <t>1010.4</t>
  </si>
  <si>
    <t xml:space="preserve">Машина для стяжки </t>
  </si>
  <si>
    <t>3337а</t>
  </si>
  <si>
    <t>Машина стиральная ЛО-15</t>
  </si>
  <si>
    <t>985.2</t>
  </si>
  <si>
    <t>Тип загрузки фронтальная
Максимальная загрузка белья 15 кг
Расположение отдельностоящая
Размеры (ШxВxГ) 1000x1400x920 мм</t>
  </si>
  <si>
    <t>стиральная машина ЛО-15</t>
  </si>
  <si>
    <t>http://mashina-stiralnaya.ru/stiralnay_mashina_lo_15.php</t>
  </si>
  <si>
    <t>Машина сушильная ЛС-10 Р</t>
  </si>
  <si>
    <t>Загрузочная масса - 10 кг, вид обогрева - электро, объем барабана - 245 л, элементов нагрева 15</t>
  </si>
  <si>
    <t xml:space="preserve">Машина сушильная ЛС-10 </t>
  </si>
  <si>
    <t>http://lavandera.info/sushilnaya_mashina_ls_10.php</t>
  </si>
  <si>
    <t>Мешалка магнитная с подогревом  Cmag Hs7 IKA</t>
  </si>
  <si>
    <t>998.00135</t>
  </si>
  <si>
    <t>Максимальный перемешиваемый объем (H2O), л 10
Диапазон частоты вращения, об/мин 100...1500
Дисплей цифровой
Максимальные размеры перемешивающего элемента (ДхØ), мм 80x10
Номинальная потребляемая мощность двигателя, Вт 15
Номинальная выходная мощность двигателя, Вт 1,5
Мощность нагрева, Вт 1000
Температурный диапазон, °С +50.…+500
Скорость нагрева, K/мин 5 (1 л H2O в бане H 15)
Материал рабочей поверхности керамика
Размеры рабочей поверхности, мм 180х180
Габаритные размеры (ШхВхГ), мм 220x105x330
Вес, кг 5
Допустимый диапазон температуры окружающей среды, °С +5…+40
Допустимая относительная влажность, % 80
Класс защиты в соответствии с DIN EN 60529 IP 21
Питание, В / Гц / Вт</t>
  </si>
  <si>
    <t>C-MAG HS 7</t>
  </si>
  <si>
    <t>http://www.labsklad.ru/catalog/00000008/00000012/3478/</t>
  </si>
  <si>
    <t>Мини АТС /Мультиплексор ГМ-1</t>
  </si>
  <si>
    <t xml:space="preserve">    количество портов: 2, 4 или 8;
    интерфейс: G.703 2048 кбит/с;
    цикловая структура: произвольная;
    линейное кодирование: HDB3;
    чувствительность приемника: –12 дБ.
</t>
  </si>
  <si>
    <t>ГМ-1-Л4УТ-S13/60</t>
  </si>
  <si>
    <t>http://datatel-ural.ur.ru/zelax/zelax_mplex/product,717.html?prn=1</t>
  </si>
  <si>
    <t>Мини АТС /Системн.блок</t>
  </si>
  <si>
    <t>Мини АТС Panasonic KX-TDA</t>
  </si>
  <si>
    <t>Цифровая АТС
Начальная ёмкость системы: 0 внешних и 0 внутренних линий
Предельная ёмкость системы: до 64 внешних линий, до 128 внутренних линий, 128 мобильных абонентов
Соединительные линии: VoIP (H.323 v.2), E1 (QSIG, ISDN PRI EDSS-1, R2 DTMF/MFC/Pulse), ISDN BRI, E&amp;M
Микросотовая связь стандарта DECT
Поддержка русского языка на дисплее системного телефона и в SMDR
Возможность подключать три независимых телефона (два цифровых и аналоговый) к одной внутренней линии (DXDP)
Функция DISA (прямой доступ к ресурсам системы)
Равномерное распределение вызовов с функциями электронного секретаря (UCD)
Идентификация вызывающего абонента (Caller ID)
Маршрутизация вызова по Caller ID
Гибкое распределение и ограничение вызовов
Интеллектуальная система маршрутизации исходящих вызовов (ARS)
Совместимость с любыми аналоговыми телефонными аппаратами, факсами, модемами
Встроенные гостиничные функции
Встроенные функции колл-центра
Возможность программирования с компьютера, по локальной сети, по модему, через Интернет и через ISDN-сеть
Возможность подключения внешних речевых процессоров Panasonic KX-TVM50 и KX-TVM200
Мониторинг и отключение неисправных внешних аналоговых линий
Возможность подключения внешних датчиков и устройств
Поддержка IP-телефонов Panasonic KX-NT136RU</t>
  </si>
  <si>
    <t>АТС Panasonic KX-TDA100</t>
  </si>
  <si>
    <t>http://www.lecorant-plus.ru/ofisnye-ats/ats-maloi-emkosti/panasonic/1065-kx-tda100/</t>
  </si>
  <si>
    <t>Мини-АТС Panasonic KX-TDA</t>
  </si>
  <si>
    <t>998.1</t>
  </si>
  <si>
    <t>Молниезащита и заземление</t>
  </si>
  <si>
    <t>Молниезащита и заземление (2-я очередь)</t>
  </si>
  <si>
    <t>998.00114</t>
  </si>
  <si>
    <t>Муфельная печь СНОЛ-3/11</t>
  </si>
  <si>
    <t>Объём 3 л, температура - 1150С, Устан.Мощн. - 1,8 кВт, рабочая камера - 150*200*100</t>
  </si>
  <si>
    <t>СНОЛ 3/11</t>
  </si>
  <si>
    <t>http://www.ventinform.ru/pechi-snol/mufelnye-pechi/</t>
  </si>
  <si>
    <t>Н/вольт .распредилитель 2,6</t>
  </si>
  <si>
    <t>1032.</t>
  </si>
  <si>
    <t>Нитратометр лабор.АНИОН -4101</t>
  </si>
  <si>
    <t>Потенциометрический канал ЭДС, Eh, mВ диапазон ± 2000
дискретность 1
погрешность ± 2
pH диапазон -2...14
дискретность 0,01
погрешность ± 0,02
ATK диапазон 0...80 °C
погрешность 0,04 ед. pH
Канал температуры T, °C диапазон 0...100
дискретность 0,1
погрешность ± 0,3</t>
  </si>
  <si>
    <t xml:space="preserve">АНИОН 4100
</t>
  </si>
  <si>
    <t>http://www.anion.nsk.su/catalog/phmeter/4100/</t>
  </si>
  <si>
    <t>Оборудование видеонаблюдения</t>
  </si>
  <si>
    <t>998.0</t>
  </si>
  <si>
    <t>Оборудование видеонаблюдения (2-я очередь)</t>
  </si>
  <si>
    <t>998.00109</t>
  </si>
  <si>
    <t>Оверлог</t>
  </si>
  <si>
    <t>1128.1</t>
  </si>
  <si>
    <t>Огнетушители ОУ-10 3 шт</t>
  </si>
  <si>
    <t>1281.2</t>
  </si>
  <si>
    <t>Марка ОУ-10
Огнетушащая способность 
(площадь, м2) 55В(1,75)
Длина выброса, м 4
Масса, кг 23,0...30,0
Габариты, мм 1200х370х470
Классы тушимых пожаров B C E</t>
  </si>
  <si>
    <t>Углекислотный огнетушитель ОУ-10</t>
  </si>
  <si>
    <t>http://www.pozhtechnika.ru/ogn_oy.php?id=25</t>
  </si>
  <si>
    <t>Огнетушитель 2 шт.</t>
  </si>
  <si>
    <t>1280.9</t>
  </si>
  <si>
    <t>Распределительный шкаф</t>
  </si>
  <si>
    <t>Резервуар для пульпы (4000)</t>
  </si>
  <si>
    <t>горизонтальн., 3мм (2000)</t>
  </si>
  <si>
    <t>Резервурар 4 м3</t>
  </si>
  <si>
    <t>http://zavodrezervuar.ru/index.php/2011-12-08-08-12-34</t>
  </si>
  <si>
    <t>Резервуар для сока (5000 л.)</t>
  </si>
  <si>
    <t>Резервурар 5 м4</t>
  </si>
  <si>
    <t>Резервуар чистой воды № 1</t>
  </si>
  <si>
    <t>916.1</t>
  </si>
  <si>
    <t>Резервуар чистой воды № 2</t>
  </si>
  <si>
    <t>Рефрактометр ИРФ -454 Б2М</t>
  </si>
  <si>
    <t>998.00104</t>
  </si>
  <si>
    <t xml:space="preserve"> рабочая длина волны, нм 584 диапазон измерения показателя преломления (nD) 1,2 ― 1,7 диапазон измерения массовой доли сухих веществ (сахарозы) в растворе, % 0 ― 100 предел допустимой основной погрешности по показателю преломления (nD) ±1·10-4 предел допустимой основной погрешности по средней дисперсии, % ±0,15 точность измерения содержания сахара в растворах, % 0,2 диоптрийная наводка окуляра, дптр ±5 диапазон рабочих температур, °С +10 ... +40 цена деления шкалы показателя преломления (nD) 5х10-4 источник питания, В/Гц (220±22)/(50/60) габаритные размеры, мм 170x115x270 масса, кг, не более 3,5 габаритные размеры с упаковкой, мм 200x300x400 общий вес (с упаковкой), кг 4,5
</t>
  </si>
  <si>
    <t xml:space="preserve">
Рефрактометр ИРФ-454Б2М</t>
  </si>
  <si>
    <t>http://tiu.ru/p154568083-refraktometr-irf-454b2m.html</t>
  </si>
  <si>
    <t>998.00105</t>
  </si>
  <si>
    <t>Спектрофотометр СФ-46</t>
  </si>
  <si>
    <t>998.00132</t>
  </si>
  <si>
    <t>Спектральный диапазон измерений, от 190 до 1100 нм.
Относительное отверстие монохроматора 1:11
Диспергирующий элемент - вогнутая дифракционная решетка с переменным шагом и криволинейным штрихом:
фокусное расстояние 250 мм
число штрихов на 1 мм 600
рабочий порядок первый
длина волны максимальной концентрации энергии 320 нм
размер заштрихованной площади 60 х 50 мм.
Обратная линейная дисперсия 3,0 нм/мм.
Диапазон измерения спектральных коэффициентов пропускания,от 1 до 100%.
Абсолютная погрешность спектрофотометра, не более 1%.
Среднее квадратическое отклонение случайной составляющей погрешности спектрофотометра, не более 0,1%.
Погрешность отсчетного устройства установки длин волн, не более 0,5 нм.
Среднее квадратическое отклонение случайной составляющей погрешности отсчетного устройства установки длин волн, не более 0,25 нм.
Уровень мешающего излучения при длине волны 220 нм, не более 0,2%.
Время прогрева спектрофотометра 30 мин.
Источник питания - сеть (220 ±22) В, 50 Гц.
Потребляемая мощность 200 В*А.
Габаритные размеры 940х300х600 мм
Масса, не более 60 мм</t>
  </si>
  <si>
    <t>http://www.lab-tech.ru/shop/opticheskie_i_spektralnye_pribory/spektrofotometr/spektrofotometr_sf-46/</t>
  </si>
  <si>
    <t>Стерилизатор паровой DGM-500 (50 л)</t>
  </si>
  <si>
    <t>Объем, л: 50 Размеры камеры: D352хh500 мм Габариты: 540х620х940 Вес: 69</t>
  </si>
  <si>
    <t xml:space="preserve">
Стерилизатор DGM 500N</t>
  </si>
  <si>
    <t>http://bizorg.su/sterilizatsionnoe-oborudovanie-r/p7292975-sterilizator-dgm-500n</t>
  </si>
  <si>
    <t>Тележка самоходная LM PL-15</t>
  </si>
  <si>
    <t>998.00164</t>
  </si>
  <si>
    <t>Грузоподьемность 1500 кг.</t>
  </si>
  <si>
    <t>Тележка самоходная LM PL-15 (DC)</t>
  </si>
  <si>
    <t>http://sklad-oborudovanie.pulscen.ru/goods/10326009-telezhka_samokhodnaya_lm_pl_15_dc?utm_campaign=121014&amp;utm_content=products_telezhka_samokhodnaya_lm_pl_15_dc_10326009&amp;utm_medium=referral&amp;utm_source=perm.pulscen.ru&amp;utm_term=10326009_20160627165246</t>
  </si>
  <si>
    <t>Тележка тракторная 2 ПМС</t>
  </si>
  <si>
    <t xml:space="preserve">Технические характеристики:
Грузоподъемность, кг: 4500
Масса снаряженного прицепа, кг: 1000
Габаритные размеры, мм: 6230 x 2450 (по крючьям 2490) x 1900
Площадь платформы, кв.м: 9,4
Объем кузова, куб.м.: 4,5
Тормоза: пневматические
Тяговый класс трактора: 1,4-2,0
Подъемный механизм платформы: телескопический гидроцилиндр
Разгрузка прицепа: трехстороняя
Шины: 240-406 9.00-16Я-324А
Погрузочная высота, мм: 1270
Максимальная скорость движения, км/ч: 35
Подвеска: рессорная
Угол опрокидывания платформы, градус: назад - 50, в сторону - 45.
Высота надставных бортов, мм: 530 </t>
  </si>
  <si>
    <t>Прицеп тракторный самосвальный 2ПТС-4</t>
  </si>
  <si>
    <t>http://krasnodar.regtorg.ru/goods/t113246-pricepy_2pts45.htm</t>
  </si>
  <si>
    <t>Тенк  эмал,</t>
  </si>
  <si>
    <t>Тенк эмал,</t>
  </si>
  <si>
    <t xml:space="preserve">Термостат ТСО 1/80 СПУ9 (с охлаждением) </t>
  </si>
  <si>
    <t>998.00134</t>
  </si>
  <si>
    <t>Объем рабочей камеры, дм3.80
Диапазон регулируемых температур, °С+5…+60
Время установления рабочего режима, ч, не более3
Дискретность задания температуры, °С0,1
Максимальное отклонение температуры любой точки рабочего объема, расположенной не ближе 50 мм. от стенок камеры, от заданной при установившемся тепловом режиме, °С, не более:
от -1,5 до +1,5
Время установления рабочего режима при максимальной температуре в рабочей камере, мин, мин, не более180
Напряжение сети, В220±10%
Частота, Гц50±1
Максимальная потребляемая мощность, кВт.,0,25
Размеры рабочей камеры, мм. не менее
- длина (глубина до дверцы)
- ширина
- высота  
395
390
490
Габаритные размеры, мм: не более
- длина
- ширина
- высота
625
530
935
Масса, кг.
57
Средний срок службы, лет
не менее 10
Температура окружающей среды при эксплуатации, °С
+10…+35</t>
  </si>
  <si>
    <t>Термостат электрический с охлаждением ТСО-1/80 СПУ</t>
  </si>
  <si>
    <t>http://www.sktb-spu.ru/katalog/termostaty-s-ohlazhdeniem/termostat-elektricheskij-s-ohlazhdeniem-tso-1-80-spu/</t>
  </si>
  <si>
    <t>Термостат ТСО 1/80 СПУ9 (с охлаждением)</t>
  </si>
  <si>
    <t>998.00133</t>
  </si>
  <si>
    <t>Томоколор</t>
  </si>
  <si>
    <t>Трансформатор 320/0,4</t>
  </si>
  <si>
    <t>Ток холостоко хода 7%, напряжение короткого замыкания 5,5%</t>
  </si>
  <si>
    <t>Трансформатор ТМ-320/10(6)-0, 4</t>
  </si>
  <si>
    <t>http://msk.energoportal.ru/catalog/transformator-tm-320-10-6-0-4-723036.html</t>
  </si>
  <si>
    <t>Трансформатор 630-10/0,4</t>
  </si>
  <si>
    <t>ВН- 6, 10 кВ.
НН- 0,4 кВ.
Число фаз -3.
Обозначение схемы и группы соединения обмоток – У/Ун-0, Д/У-11.
Вид и диапазон регулирования напряжения – ВН.
Переключения ответвлений без возбуждения (ПБВ) — ±2х2,5%.</t>
  </si>
  <si>
    <t>Трансформатор ТМ 630/10/0,4,ТМ 630 ква</t>
  </si>
  <si>
    <t>http://uraltransformator.blizko.ru/products/6742755-transformator_tm_630_10_0_4_tm_630_kva_tm_630_10_maslyany_transformator</t>
  </si>
  <si>
    <t>1037.2</t>
  </si>
  <si>
    <t>Тумба 3 шт.</t>
  </si>
  <si>
    <t>Турникет ОМА -26</t>
  </si>
  <si>
    <t xml:space="preserve">Турникет ОМА-26.461 предназначен для настенной установки;
Вариант исполнения - “ЭКОНОМ” (Корпус из окрашенной стали);
Цвет - арабеска или под заказ по таблице цветов RAL;
Планки из нержавеющей стали; </t>
  </si>
  <si>
    <t>Турникет “Настенный” ОМА-26.461.</t>
  </si>
  <si>
    <t>http://www.tyrniket.ru/26461.php</t>
  </si>
  <si>
    <t>Фотоэлектрокалорифер КФК-3</t>
  </si>
  <si>
    <t>Спектральный диапазон длин волн
325-1000 нм
Фотометрический диапазон:
 - коэффициент пропускания (Т)
- оптическая плотность (А)
От 0 до 125%
От 0 до 3.0
Погрешность определения коэффициента пропускания, не более
1.0%Т
Погрешность установки длины волны , не более
2 нм
Повторяемость установки длины волны
1нм
Дрейф нулевой линии
0,004 А/час
Спектральная ширина щели
5 нм
Рассеянный свет (помехи лучистой энергии)
&lt;0.5%Т при 340нм и 400 нм
Оптическая схема
однолучевая; 1200 штр/мм
Источник излучения
Галогеновая лампа
Держатель кювет
под три кюветы шириной 24 мм, длиной оптического пути 10-50 мм, стандарт КФК-3
Рабочая длина кювет
5-10-20-30-40-50мм
Цифровой выход
RS-232
Мощность фотометра
200 Вт
Требования к электроснабжению
220 В ± 10 %, 50 Гц
Габариты (длина*ширина*высота*масса)
408*308*185 (мм) ; 7 кг</t>
  </si>
  <si>
    <t>КФК-3КМ Фотометр</t>
  </si>
  <si>
    <t>http://pribortehsnab.ru/catalog/photometers/kfk-3km.html</t>
  </si>
  <si>
    <t>Холодильная камера уличная</t>
  </si>
  <si>
    <t xml:space="preserve">ФО900063 </t>
  </si>
  <si>
    <t>Холодильный шкаф ШХ-0,7</t>
  </si>
  <si>
    <t>Объем: 700 л
Температурный режим: 0…+6 С
Температура окружающей среды до +40° С
Xладагент R 134а
Толщина стенки 43 мм</t>
  </si>
  <si>
    <t>ШХ-0,7: Шкаф холодильный среднетемпературный</t>
  </si>
  <si>
    <t>http://prodteh.ru/goods/g712.htm</t>
  </si>
  <si>
    <t>Центрифуга лабораторная Опн-12</t>
  </si>
  <si>
    <t>998.00011</t>
  </si>
  <si>
    <t>Технические характеристики центрифуги ОПн-12:
Обеспечивает разделение на фракции неоднородных жидких систем плотностью до 2 г/см3 под воздействием центробежных сил.
Максимальная величина фактора разделения – 14700. 
Максимальный объем центрифугата – 180 мл. 
Максимальная скорость вращения роторов – 12000об/мин.
Питание от сети переменного тока:
потребляемая мощность, кВ•А450
напряжение, В 220
частота, Гц 50
Габаритные размеры, мм:
длина 270
ширина 250
высота 260
Масса, кг, не более 15</t>
  </si>
  <si>
    <t>Центрифуга лабораторная до 12000 об/мин "ОПн-12 с ротором РУ 12*10М"</t>
  </si>
  <si>
    <t>http://www.tehno.com/product.phtml?uid=B00120044069CB</t>
  </si>
  <si>
    <t>Центрофуга МПВ-310</t>
  </si>
  <si>
    <t>Определение диаметра вопокон минеральной ваты выполняют с помощью микроскопа с увеличением в 450—600 раз. Он позволяет получать различное увеличение, так как в комплекте имеется набор объективов и окуляров резличной степени увеличения. Комбинируя номера объективов и окуляров, можно получать необходимую степень увеличения.</t>
  </si>
  <si>
    <t>Центрифуга centrifuge mpw-310</t>
  </si>
  <si>
    <t>http://www.farpost.ru/khabarovsk/health/tech/centrifuga-centrifuge-mpw-310-44622658.html</t>
  </si>
  <si>
    <t>Швейная машинка</t>
  </si>
  <si>
    <t>Шкаф 2-х створчатый 15 шт</t>
  </si>
  <si>
    <t>3068.1</t>
  </si>
  <si>
    <t>Шкаф вытяжной ЛАБ-Pro-Шв 150/70-KG</t>
  </si>
  <si>
    <t>998.00008</t>
  </si>
  <si>
    <t>Столешницы - керамический гранит
(плитка 300*300мм);Размеры,мм
длина 1500
глубина 740
высота 2250</t>
  </si>
  <si>
    <t>Шкаф вытяжной общего назначения (модель 2009 года) ЛАБ-Pro-ШВ150/70-KG</t>
  </si>
  <si>
    <t>http://www.gc-bars.ru/price-mebel-pro.htm</t>
  </si>
  <si>
    <t>Эл. шкаф ПР 11М-308-54 (с рубильником)</t>
  </si>
  <si>
    <t>118.1</t>
  </si>
  <si>
    <t>Характеристики
Серия устройства ПР11
Регион производства Россия
Номинальный ток вводных аппаратов, А 100
Тип устройства Распределительный пункт
Номинальное напряжение, В 600
Кол-во аппаратов защиты отходящих линий и номинальные токи, А 2х(1-250)3p
Способ установки устройства Утопленный
Исполнение по наличию счетчика электрической энергии Без счетчика
Назначение устройства Защита цепей при перегрузках и КЗ, Распределение электрической энергии
Наличие аппарата на вводе Автоматический выключатель</t>
  </si>
  <si>
    <t xml:space="preserve"> ПР11-3048-54У1</t>
  </si>
  <si>
    <t>http://www.optenergo.ru/order/</t>
  </si>
  <si>
    <t>Эл. шкаф ПР 11М-742-21/1</t>
  </si>
  <si>
    <t>118.2</t>
  </si>
  <si>
    <t>Номинальные токи, А 50, 100, 200, 250, 400, 630
Номинальное рабочее напряжение, В 380
Номинальное рабочее напряжение изоляции, В 690
Номинальный условный ток короткого замыкания (для шкафов с вводным автоматическим выключателем):
для шкафов до 250 А, кА  10
для шкафов до 630 А, кА 25
Номинальный ударный ток короткого замыкания (для шкафов без вводного автоматического выключателя):
для шкафов до 250 А, кА 6,3
для шкафов до 630 А, кА 10
Номинальный режим Продолжительный
Срок службы, лет 15</t>
  </si>
  <si>
    <t>Эл. шкаф ПР 11М-742-21/2</t>
  </si>
  <si>
    <t>118.3</t>
  </si>
  <si>
    <t>Эл. шкаф ПР 8503-1133/2</t>
  </si>
  <si>
    <t>118.4</t>
  </si>
  <si>
    <t xml:space="preserve">    Номинальное значение напряжения равно 400В
    Частота равна 50 герц.</t>
  </si>
  <si>
    <t>ПР8503-1130-42-54 УХЛ4</t>
  </si>
  <si>
    <t>http://energo-zavod.ru/catalog/punkt-raspredelitelnye-pr8505pr8503pr8504.html</t>
  </si>
  <si>
    <t>Эл. шкаф ПР 8503-2006 (с рубильниками два напра</t>
  </si>
  <si>
    <t>118.6</t>
  </si>
  <si>
    <t>Пункт распределит. ПР 8503-2006 IP21</t>
  </si>
  <si>
    <t>http://dozer-electro.com/price/Elektroschityi_NV_(OSM).htm</t>
  </si>
  <si>
    <t>Эл. шкаф ПР 8503-2006 (СТ)</t>
  </si>
  <si>
    <t>118.5</t>
  </si>
  <si>
    <t>Эл. шкаф ПР 8503-2024</t>
  </si>
  <si>
    <t>118.7</t>
  </si>
  <si>
    <t>Пункт распределит. ПР 8503-2024-2УХЛ2</t>
  </si>
  <si>
    <t>Эл.плита</t>
  </si>
  <si>
    <t>Эл.счетчик СЭТ-4ТМ.02.2</t>
  </si>
  <si>
    <t>Номинальное (максимальное) значение тока, А 5(10)
Ток чувствительности, мА 0,001Iном
Номинальное значение измеряемого напряжения, В 3x(57,7-115)/(100-200)
Рабочий диапазон измеряемых напряжений, В от 0,8Uном до 1,15Uном
Номинальное значение напряжения резервного питания, В 230 (постоянного или переменного тока)
Рабочий диапазон напряжений резервного питания, В от 100 до 265 (постоянного или переменного тока)
Номинальная частота сети, Гц 50
Рабочий диапазон частот сети, Гц от 47,5 до 52,5
Класс точности при измерении в прямом и обратном направлении:
активной электроэнергии 0,2S
реактивной электроэнергии 0,5
Точность хода встроенных часов в нормальных условиях во включенном и выключенном состоянии, лучше, с/сутки ±0,5
Активная (полная) мощность, потребляемая каждой параллельной цепью напряжения, не более, Вт (ВА)
Uном =3x(57,7-115)/(100-200)В 1,0 (1,5)
Полная мощность, потребляемая каждой последовательной цепью, не более, В·А 0,1
Ток потребления от резервного источника питания в диапазоне напряжений от 100 до 265 В, мА:
от источника постоянного тока 30-15
от источника переменного тока 45-28
Число индицируемых разрядов жидкокристаллического индикатора 8
Скорость обмена информацией, бит/с:
по оптическому порту 9600
по интерфейсам RS-485 38400, 19200, 9600, 4800, 2400, 1200, 600
Диапазон значений постоянной электросчетчика СЭТ-4ТМ.02М.02 имп/(кВт·ч), имп/(квар·ч) от 1250 до 800000
Сохранность данных при прерываниях питания, лет:
информации более 40
внутренних часов не менее 10 (питание от литиевой батареи)
Защита информации два уровня доступа и аппаратная защита памяти метрологических коэффициентов
Самодиагностика циклическая, непрерывная
Рабочие условия эксплуатации электросчетчика СЭТ-4ТМ.02М.02:
температура окружающего воздуха, °С от -40 до +60
относительная влажность, % 90 % при 30 °С
давление, кПа (мм. рт. ст.) от 70 до 106,7 (от 537 до 800)
Межповерочный интервал электросчетчика СЭТ-4ТМ.02М.02, лет 12
Гарантийный срок эксплуатации электросчетчика СЭТ-4ТМ.02М.02, месяцев 36
Средняя наработка счетчика электроэнергии СЭТ-4ТМ.02М.02 на отказ, час 140000
Средний срок службы электросчетчика СЭТ-4ТМ.02М.02, лет 30
Масса счетчика электроэнергии СЭТ-4ТМ.02М.02, кг 1,6
Габаритные размеры электросчетчика СЭТ-4ТМ.02М.02, мм 330х170х80,2</t>
  </si>
  <si>
    <t>СЭТ-4ТМ.02М.02</t>
  </si>
  <si>
    <t>http://electroschetchik.ru/set-4tm/set-4tm.02m/set-4tm.02m.02.php</t>
  </si>
  <si>
    <t>Электростанция</t>
  </si>
  <si>
    <t>Электротельфер</t>
  </si>
  <si>
    <t>1182.1</t>
  </si>
  <si>
    <t>Электротельфер.</t>
  </si>
  <si>
    <t>1007.1</t>
  </si>
  <si>
    <t>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</si>
</sst>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_-* #,##0_р_._-;\-* #,##0_р_._-;_-* &quot;-&quot;??_р_._-;_-@_-"/>
    <numFmt numFmtId="166" formatCode="#,##0.0"/>
  </numFmts>
  <fonts count="6" x14ac:knownFonts="1">
    <font>
      <sz val="10"/>
      <color theme="1"/>
      <name val="Times New Roman"/>
      <family val="2"/>
      <charset val="204"/>
    </font>
    <font>
      <sz val="10"/>
      <color theme="1"/>
      <name val="Times New Roman"/>
      <family val="2"/>
      <charset val="204"/>
    </font>
    <font>
      <sz val="11"/>
      <color theme="1"/>
      <name val="Times New Roman"/>
      <family val="1"/>
      <charset val="204"/>
    </font>
    <font>
      <sz val="11"/>
      <color theme="1"/>
      <name val="Calibri"/>
      <family val="2"/>
      <scheme val="minor"/>
    </font>
    <font>
      <b/>
      <sz val="11"/>
      <color theme="1"/>
      <name val="Times New Roman"/>
      <family val="1"/>
      <charset val="204"/>
    </font>
    <font>
      <u/>
      <sz val="11"/>
      <color theme="10"/>
      <name val="Calibri"/>
      <family val="2"/>
      <charset val="204"/>
      <scheme val="minor"/>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3" fillId="0" borderId="0"/>
    <xf numFmtId="0" fontId="5" fillId="0" borderId="0" applyNumberFormat="0" applyFill="0" applyBorder="0" applyAlignment="0" applyProtection="0"/>
  </cellStyleXfs>
  <cellXfs count="22">
    <xf numFmtId="0" fontId="0" fillId="0" borderId="0" xfId="0"/>
    <xf numFmtId="0" fontId="2" fillId="0" borderId="0" xfId="0" applyFont="1" applyFill="1" applyAlignment="1">
      <alignment horizontal="center"/>
    </xf>
    <xf numFmtId="0" fontId="2" fillId="0" borderId="0" xfId="0" applyFont="1" applyFill="1" applyAlignment="1">
      <alignment horizontal="center" vertical="center"/>
    </xf>
    <xf numFmtId="164" fontId="2" fillId="0" borderId="0" xfId="1" applyFont="1" applyFill="1" applyAlignment="1">
      <alignment horizontal="center" vertical="center"/>
    </xf>
    <xf numFmtId="0" fontId="4" fillId="2" borderId="1" xfId="2"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165" fontId="4" fillId="2" borderId="0" xfId="1" applyNumberFormat="1" applyFont="1" applyFill="1" applyAlignment="1">
      <alignment horizontal="center" vertical="center" wrapText="1"/>
    </xf>
    <xf numFmtId="1" fontId="2" fillId="0" borderId="1" xfId="2" applyNumberFormat="1" applyFont="1" applyFill="1" applyBorder="1" applyAlignment="1">
      <alignment horizontal="center" vertical="top"/>
    </xf>
    <xf numFmtId="0" fontId="2" fillId="0" borderId="1" xfId="2" applyNumberFormat="1" applyFont="1" applyFill="1" applyBorder="1" applyAlignment="1">
      <alignment horizontal="center" vertical="top"/>
    </xf>
    <xf numFmtId="4" fontId="2" fillId="0" borderId="1" xfId="2" applyNumberFormat="1" applyFont="1" applyFill="1" applyBorder="1" applyAlignment="1">
      <alignment horizontal="center" vertical="center"/>
    </xf>
    <xf numFmtId="0" fontId="5" fillId="0" borderId="0" xfId="3" applyFill="1" applyAlignment="1">
      <alignment horizontal="center" vertical="center"/>
    </xf>
    <xf numFmtId="165" fontId="2" fillId="0" borderId="0" xfId="1" applyNumberFormat="1" applyFont="1" applyFill="1" applyAlignment="1">
      <alignment horizontal="center" vertical="center"/>
    </xf>
    <xf numFmtId="3" fontId="2" fillId="0" borderId="0" xfId="0" applyNumberFormat="1" applyFont="1" applyFill="1" applyAlignment="1">
      <alignment horizontal="center"/>
    </xf>
    <xf numFmtId="3" fontId="2" fillId="0" borderId="1" xfId="2" applyNumberFormat="1" applyFont="1" applyFill="1" applyBorder="1" applyAlignment="1">
      <alignment horizontal="center" vertical="center"/>
    </xf>
    <xf numFmtId="166" fontId="2" fillId="0" borderId="1" xfId="2" applyNumberFormat="1" applyFont="1" applyFill="1" applyBorder="1" applyAlignment="1">
      <alignment horizontal="center" vertical="center"/>
    </xf>
    <xf numFmtId="2" fontId="2" fillId="0" borderId="1" xfId="2" applyNumberFormat="1" applyFont="1" applyFill="1" applyBorder="1" applyAlignment="1">
      <alignment horizontal="center" vertical="center"/>
    </xf>
    <xf numFmtId="0" fontId="5" fillId="0" borderId="0" xfId="3" applyFill="1" applyAlignment="1">
      <alignment horizontal="center"/>
    </xf>
    <xf numFmtId="0" fontId="2" fillId="0" borderId="0" xfId="2" applyNumberFormat="1" applyFont="1" applyFill="1" applyBorder="1" applyAlignment="1">
      <alignment horizontal="center" vertical="top"/>
    </xf>
    <xf numFmtId="165" fontId="2" fillId="0" borderId="0" xfId="1" applyNumberFormat="1" applyFont="1" applyFill="1" applyAlignment="1">
      <alignment horizontal="center"/>
    </xf>
    <xf numFmtId="1" fontId="2" fillId="0" borderId="1" xfId="2" applyNumberFormat="1" applyFont="1" applyFill="1" applyBorder="1" applyAlignment="1">
      <alignment horizontal="center" vertical="center"/>
    </xf>
    <xf numFmtId="0" fontId="4" fillId="0" borderId="0" xfId="0" applyFont="1" applyFill="1" applyAlignment="1">
      <alignment horizontal="center"/>
    </xf>
  </cellXfs>
  <cellStyles count="4">
    <cellStyle name="Гиперссылка" xfId="3" builtinId="8"/>
    <cellStyle name="Обычный" xfId="0" builtinId="0"/>
    <cellStyle name="Обычный 3" xfId="2"/>
    <cellStyle name="Финансовый" xfId="1" builtinId="3"/>
  </cellStyles>
  <dxfs count="1">
    <dxf>
      <font>
        <b/>
        <i val="0"/>
        <strike val="0"/>
        <condense val="0"/>
        <extend val="0"/>
        <outline val="0"/>
        <shadow val="0"/>
        <u val="none"/>
        <vertAlign val="baseline"/>
        <sz val="11"/>
        <color theme="1"/>
        <name val="Times New Roman"/>
        <scheme val="none"/>
      </font>
      <fill>
        <patternFill patternType="none">
          <fgColor indexed="64"/>
          <bgColor indexed="65"/>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Index" displayName="Index" ref="A319:B338" totalsRowShown="0" headerRowDxfId="0">
  <autoFilter ref="A319:B338"/>
  <tableColumns count="2">
    <tableColumn id="1" name="Год"/>
    <tableColumn id="2" name="Индекс перехода"/>
  </tableColumns>
  <tableStyleInfo name="TableStyleMedium2"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elf4m.ru/info.html?parent_id=100&amp;ide=12" TargetMode="External"/><Relationship Id="rId21" Type="http://schemas.openxmlformats.org/officeDocument/2006/relationships/hyperlink" Target="http://www.lawrussia.ru/texts/legal_456/doc456a500x257.htm" TargetMode="External"/><Relationship Id="rId42" Type="http://schemas.openxmlformats.org/officeDocument/2006/relationships/hyperlink" Target="http://www.rimos.ru/catalog/pump/12875" TargetMode="External"/><Relationship Id="rId47" Type="http://schemas.openxmlformats.org/officeDocument/2006/relationships/hyperlink" Target="http://www.zavodprogress.ru/catalog/detail.html?id=49646" TargetMode="External"/><Relationship Id="rId63" Type="http://schemas.openxmlformats.org/officeDocument/2006/relationships/hyperlink" Target="http://www.lab-tech.ru/shop/opticheskie_i_spektralnye_pribory/spektrofotometr/spektrofotometr_sf-46/" TargetMode="External"/><Relationship Id="rId68" Type="http://schemas.openxmlformats.org/officeDocument/2006/relationships/hyperlink" Target="http://msk.energoportal.ru/catalog/transformator-tm-320-10-6-0-4-723036.html" TargetMode="External"/><Relationship Id="rId84" Type="http://schemas.openxmlformats.org/officeDocument/2006/relationships/hyperlink" Target="http://krasnodar-kray.tiu.ru/p194079848-kontejner40futov-refkontejner-novyj.html" TargetMode="External"/><Relationship Id="rId89" Type="http://schemas.openxmlformats.org/officeDocument/2006/relationships/hyperlink" Target="http://profpool.ru/good/pesochnyj-filtr-fp-5008s/" TargetMode="External"/><Relationship Id="rId7" Type="http://schemas.openxmlformats.org/officeDocument/2006/relationships/hyperlink" Target="http://www.oborud.info/catalog/price2.php?ivr=2&amp;rub=23&amp;id=2872" TargetMode="External"/><Relationship Id="rId71" Type="http://schemas.openxmlformats.org/officeDocument/2006/relationships/hyperlink" Target="http://pribortehsnab.ru/catalog/photometers/kfk-3km.html" TargetMode="External"/><Relationship Id="rId92" Type="http://schemas.openxmlformats.org/officeDocument/2006/relationships/hyperlink" Target="http://www.oborud.info/catalog/price2.php?ivr=2&amp;rub=23&amp;id=2872" TargetMode="External"/><Relationship Id="rId2" Type="http://schemas.openxmlformats.org/officeDocument/2006/relationships/hyperlink" Target="http://www.oborud.info/catalog/price2.php?ivr=2&amp;rub=23&amp;id=2872" TargetMode="External"/><Relationship Id="rId16" Type="http://schemas.openxmlformats.org/officeDocument/2006/relationships/hyperlink" Target="http://bizorg.su/avtoklavy-sterilizatory-bytovye-r/p12188891-korziny-avtoklavnye" TargetMode="External"/><Relationship Id="rId29" Type="http://schemas.openxmlformats.org/officeDocument/2006/relationships/hyperlink" Target="http://shelf-1.ru/nasos-cnsg-38-44" TargetMode="External"/><Relationship Id="rId107" Type="http://schemas.openxmlformats.org/officeDocument/2006/relationships/hyperlink" Target="http://msk.energoportal.ru/catalog/transformator-tm-320-10-6-0-4-723036.html" TargetMode="External"/><Relationship Id="rId11" Type="http://schemas.openxmlformats.org/officeDocument/2006/relationships/hyperlink" Target="http://www.trade-house.ru/BASE/879.html" TargetMode="External"/><Relationship Id="rId24" Type="http://schemas.openxmlformats.org/officeDocument/2006/relationships/hyperlink" Target="http://www.ubtuvz.ru/upload-files/nl_uvzenergo.xls" TargetMode="External"/><Relationship Id="rId32" Type="http://schemas.openxmlformats.org/officeDocument/2006/relationships/hyperlink" Target="http://www.movez.ru/exhausters/dn/dn-10" TargetMode="External"/><Relationship Id="rId37" Type="http://schemas.openxmlformats.org/officeDocument/2006/relationships/hyperlink" Target="http://kontmotor.ru/nasosy/konsolnye/k20x30.html" TargetMode="External"/><Relationship Id="rId40" Type="http://schemas.openxmlformats.org/officeDocument/2006/relationships/hyperlink" Target="http://www.rimos.ru/catalog/pump/12874" TargetMode="External"/><Relationship Id="rId45" Type="http://schemas.openxmlformats.org/officeDocument/2006/relationships/hyperlink" Target="http://novolab.ru/catalog/Titrators-rus/atp-02/" TargetMode="External"/><Relationship Id="rId53" Type="http://schemas.openxmlformats.org/officeDocument/2006/relationships/hyperlink" Target="http://mashina-stiralnaya.ru/stiralnay_mashina_lo_15.php" TargetMode="External"/><Relationship Id="rId58" Type="http://schemas.openxmlformats.org/officeDocument/2006/relationships/hyperlink" Target="http://www.ventinform.ru/pechi-snol/mufelnye-pechi/" TargetMode="External"/><Relationship Id="rId66" Type="http://schemas.openxmlformats.org/officeDocument/2006/relationships/hyperlink" Target="http://www.sktb-spu.ru/katalog/termostaty-s-ohlazhdeniem/termostat-elektricheskij-s-ohlazhdeniem-tso-1-80-spu/" TargetMode="External"/><Relationship Id="rId74" Type="http://schemas.openxmlformats.org/officeDocument/2006/relationships/hyperlink" Target="http://www.gc-bars.ru/price-mebel-pro.htm" TargetMode="External"/><Relationship Id="rId79" Type="http://schemas.openxmlformats.org/officeDocument/2006/relationships/hyperlink" Target="http://dozer-electro.com/price/Elektroschityi_NV_(OSM).htm" TargetMode="External"/><Relationship Id="rId87" Type="http://schemas.openxmlformats.org/officeDocument/2006/relationships/hyperlink" Target="http://www.farpost.ru/khabarovsk/health/tech/centrifuga-centrifuge-mpw-310-44622658.html" TargetMode="External"/><Relationship Id="rId102" Type="http://schemas.openxmlformats.org/officeDocument/2006/relationships/hyperlink" Target="http://markopul.ru/water-heating/exchanger-hi-flow-hf-13.html" TargetMode="External"/><Relationship Id="rId5" Type="http://schemas.openxmlformats.org/officeDocument/2006/relationships/hyperlink" Target="http://www.oborud.info/catalog/price2.php?ivr=2&amp;rub=23&amp;id=2872" TargetMode="External"/><Relationship Id="rId61" Type="http://schemas.openxmlformats.org/officeDocument/2006/relationships/hyperlink" Target="http://tiu.ru/p154568083-refraktometr-irf-454b2m.html" TargetMode="External"/><Relationship Id="rId82" Type="http://schemas.openxmlformats.org/officeDocument/2006/relationships/hyperlink" Target="http://too-compani-jsm.satu.kz/p1200914-avtomatika-shkaf-upravleniya.html" TargetMode="External"/><Relationship Id="rId90" Type="http://schemas.openxmlformats.org/officeDocument/2006/relationships/hyperlink" Target="http://www.oborud.info/catalog/price2.php?ivr=2&amp;rub=23&amp;id=2872" TargetMode="External"/><Relationship Id="rId95" Type="http://schemas.openxmlformats.org/officeDocument/2006/relationships/hyperlink" Target="http://tiu.ru/Kotly-e-10-09.html" TargetMode="External"/><Relationship Id="rId19" Type="http://schemas.openxmlformats.org/officeDocument/2006/relationships/hyperlink" Target="http://stemeks.ru/p168537547-upakovochnaya-mashina-umt.html" TargetMode="External"/><Relationship Id="rId14" Type="http://schemas.openxmlformats.org/officeDocument/2006/relationships/hyperlink" Target="http://www.oborud.info/catalog/price2.php?ivr=2&amp;rub=23&amp;id=2872" TargetMode="External"/><Relationship Id="rId22" Type="http://schemas.openxmlformats.org/officeDocument/2006/relationships/hyperlink" Target="http://www.etm.ru/cat/nn/9675015/" TargetMode="External"/><Relationship Id="rId27" Type="http://schemas.openxmlformats.org/officeDocument/2006/relationships/hyperlink" Target="http://www.gruzoviki.com/firm/?id=14635&amp;page=adp&amp;adid=183796" TargetMode="External"/><Relationship Id="rId30" Type="http://schemas.openxmlformats.org/officeDocument/2006/relationships/hyperlink" Target="http://zao-energomash.ru/produkciya/vdn-vd-vdnh-ventilyatory" TargetMode="External"/><Relationship Id="rId35" Type="http://schemas.openxmlformats.org/officeDocument/2006/relationships/hyperlink" Target="http://www.shelf-1.ru/nasos_sm_100-65-250" TargetMode="External"/><Relationship Id="rId43" Type="http://schemas.openxmlformats.org/officeDocument/2006/relationships/hyperlink" Target="http://www.ctm.energoportal.ru/regulyator-davleniya-rds-no-nz-du-80-73720.html" TargetMode="External"/><Relationship Id="rId48" Type="http://schemas.openxmlformats.org/officeDocument/2006/relationships/hyperlink" Target="http://www.totural.ru/catalog/10380815/" TargetMode="External"/><Relationship Id="rId56" Type="http://schemas.openxmlformats.org/officeDocument/2006/relationships/hyperlink" Target="http://www.lecorant-plus.ru/ofisnye-ats/ats-maloi-emkosti/panasonic/1065-kx-tda100/" TargetMode="External"/><Relationship Id="rId64" Type="http://schemas.openxmlformats.org/officeDocument/2006/relationships/hyperlink" Target="http://bizorg.su/sterilizatsionnoe-oborudovanie-r/p7292975-sterilizator-dgm-500n" TargetMode="External"/><Relationship Id="rId69" Type="http://schemas.openxmlformats.org/officeDocument/2006/relationships/hyperlink" Target="http://uraltransformator.blizko.ru/products/6742755-transformator_tm_630_10_0_4_tm_630_kva_tm_630_10_maslyany_transformator" TargetMode="External"/><Relationship Id="rId77" Type="http://schemas.openxmlformats.org/officeDocument/2006/relationships/hyperlink" Target="http://dozer-electro.com/price/Elektroschityi_NV_(OSM).htm" TargetMode="External"/><Relationship Id="rId100" Type="http://schemas.openxmlformats.org/officeDocument/2006/relationships/hyperlink" Target="http://www.oborud.info/catalog/price2.php?ivr=2&amp;rub=23&amp;id=2872" TargetMode="External"/><Relationship Id="rId105" Type="http://schemas.openxmlformats.org/officeDocument/2006/relationships/hyperlink" Target="http://kipinfo.ru/pribori/969/" TargetMode="External"/><Relationship Id="rId8" Type="http://schemas.openxmlformats.org/officeDocument/2006/relationships/hyperlink" Target="http://www.oborud.info/catalog/price2.php?ivr=2&amp;rub=23&amp;id=2872" TargetMode="External"/><Relationship Id="rId51" Type="http://schemas.openxmlformats.org/officeDocument/2006/relationships/hyperlink" Target="http://proelectro.ru/products/id_128221" TargetMode="External"/><Relationship Id="rId72" Type="http://schemas.openxmlformats.org/officeDocument/2006/relationships/hyperlink" Target="http://prodteh.ru/goods/g712.htm" TargetMode="External"/><Relationship Id="rId80" Type="http://schemas.openxmlformats.org/officeDocument/2006/relationships/hyperlink" Target="http://electroschetchik.ru/set-4tm/set-4tm.02m/set-4tm.02m.02.php" TargetMode="External"/><Relationship Id="rId85" Type="http://schemas.openxmlformats.org/officeDocument/2006/relationships/hyperlink" Target="http://www.gruzoviki.com/firm/?id=14635&amp;page=adp&amp;adid=183796" TargetMode="External"/><Relationship Id="rId93" Type="http://schemas.openxmlformats.org/officeDocument/2006/relationships/hyperlink" Target="http://rezervuary-ru.com/p28220639-rvs-400-rezervuar.html" TargetMode="External"/><Relationship Id="rId98" Type="http://schemas.openxmlformats.org/officeDocument/2006/relationships/hyperlink" Target="http://www.oborud.info/catalog/price2.php?ivr=2&amp;rub=23&amp;id=2872" TargetMode="External"/><Relationship Id="rId3" Type="http://schemas.openxmlformats.org/officeDocument/2006/relationships/hyperlink" Target="http://www.oborud.info/catalog/price2.php?ivr=2&amp;rub=23&amp;id=2872" TargetMode="External"/><Relationship Id="rId12" Type="http://schemas.openxmlformats.org/officeDocument/2006/relationships/hyperlink" Target="http://www.equipnet.ru/equip/equip_16894.html" TargetMode="External"/><Relationship Id="rId17" Type="http://schemas.openxmlformats.org/officeDocument/2006/relationships/hyperlink" Target="http://www.agroserver.ru/b/vakuum-vyparnaya-ustanovka-edinstvo-vvu-as-200-as200-210280.htm" TargetMode="External"/><Relationship Id="rId25" Type="http://schemas.openxmlformats.org/officeDocument/2006/relationships/hyperlink" Target="http://by.bizorg.su/tokarnye-stanki-r/p1244535-tokarnovintoreznyy-stanok-1624" TargetMode="External"/><Relationship Id="rId33" Type="http://schemas.openxmlformats.org/officeDocument/2006/relationships/hyperlink" Target="http://www.movez.ru/exhausters/dn/dn-10" TargetMode="External"/><Relationship Id="rId38" Type="http://schemas.openxmlformats.org/officeDocument/2006/relationships/hyperlink" Target="http://www.rimos.ru/catalog/pump/24146" TargetMode="External"/><Relationship Id="rId46" Type="http://schemas.openxmlformats.org/officeDocument/2006/relationships/hyperlink" Target="http://ad-torg.ru/tzmoi/ae-10" TargetMode="External"/><Relationship Id="rId59" Type="http://schemas.openxmlformats.org/officeDocument/2006/relationships/hyperlink" Target="http://www.anion.nsk.su/catalog/phmeter/4100/" TargetMode="External"/><Relationship Id="rId67" Type="http://schemas.openxmlformats.org/officeDocument/2006/relationships/hyperlink" Target="http://www.sktb-spu.ru/katalog/termostaty-s-ohlazhdeniem/termostat-elektricheskij-s-ohlazhdeniem-tso-1-80-spu/" TargetMode="External"/><Relationship Id="rId103" Type="http://schemas.openxmlformats.org/officeDocument/2006/relationships/hyperlink" Target="http://lemardrying.ru/1-16-vacuum-dryer/161156" TargetMode="External"/><Relationship Id="rId108" Type="http://schemas.openxmlformats.org/officeDocument/2006/relationships/table" Target="../tables/table1.xml"/><Relationship Id="rId20" Type="http://schemas.openxmlformats.org/officeDocument/2006/relationships/hyperlink" Target="http://bizorg.su/doilynoe-oborudovanie-r/p7117449-rezervuar-ohladitely-moloka-g6orm2500" TargetMode="External"/><Relationship Id="rId41" Type="http://schemas.openxmlformats.org/officeDocument/2006/relationships/hyperlink" Target="http://www.rimos.ru/catalog/pump/25737" TargetMode="External"/><Relationship Id="rId54" Type="http://schemas.openxmlformats.org/officeDocument/2006/relationships/hyperlink" Target="http://lavandera.info/sushilnaya_mashina_ls_10.php" TargetMode="External"/><Relationship Id="rId62" Type="http://schemas.openxmlformats.org/officeDocument/2006/relationships/hyperlink" Target="http://tiu.ru/p154568083-refraktometr-irf-454b2m.html" TargetMode="External"/><Relationship Id="rId70" Type="http://schemas.openxmlformats.org/officeDocument/2006/relationships/hyperlink" Target="http://www.tyrniket.ru/26461.php" TargetMode="External"/><Relationship Id="rId75" Type="http://schemas.openxmlformats.org/officeDocument/2006/relationships/hyperlink" Target="http://www.optenergo.ru/order/" TargetMode="External"/><Relationship Id="rId83" Type="http://schemas.openxmlformats.org/officeDocument/2006/relationships/hyperlink" Target="http://www.aqua-filtr.ru/model46.html" TargetMode="External"/><Relationship Id="rId88" Type="http://schemas.openxmlformats.org/officeDocument/2006/relationships/hyperlink" Target="http://profpool.ru/good/pesochnyj-filtr-fp-5008s/" TargetMode="External"/><Relationship Id="rId91" Type="http://schemas.openxmlformats.org/officeDocument/2006/relationships/hyperlink" Target="http://www.oborud.info/catalog/price2.php?ivr=2&amp;rub=23&amp;id=2872" TargetMode="External"/><Relationship Id="rId96" Type="http://schemas.openxmlformats.org/officeDocument/2006/relationships/hyperlink" Target="http://tiu.ru/Kotly-e-10-09.html" TargetMode="External"/><Relationship Id="rId1" Type="http://schemas.openxmlformats.org/officeDocument/2006/relationships/hyperlink" Target="http://www.oborud.info/catalog/price2.php?ivr=2&amp;rub=23&amp;id=2872" TargetMode="External"/><Relationship Id="rId6" Type="http://schemas.openxmlformats.org/officeDocument/2006/relationships/hyperlink" Target="http://www.oborud.info/catalog/price2.php?ivr=2&amp;rub=23&amp;id=2872" TargetMode="External"/><Relationship Id="rId15" Type="http://schemas.openxmlformats.org/officeDocument/2006/relationships/hyperlink" Target="http://ru.aliexpress.com/item/ZT37-VSD-37KW-Atlas-copco-rotary-compressor-screw-air-compressor-variable-speed-type-compressor-compressor-screw/1753532336.html?spm=2114.41010408.3.29.Z7Ujwl" TargetMode="External"/><Relationship Id="rId23" Type="http://schemas.openxmlformats.org/officeDocument/2006/relationships/hyperlink" Target="http://www.oborud.info/catalog/price2.php?ivr=2&amp;rub=0&amp;id=2872" TargetMode="External"/><Relationship Id="rId28" Type="http://schemas.openxmlformats.org/officeDocument/2006/relationships/hyperlink" Target="http://shelf-1.ru/nasos-cnsg-38-176" TargetMode="External"/><Relationship Id="rId36" Type="http://schemas.openxmlformats.org/officeDocument/2006/relationships/hyperlink" Target="http://els-ekb.ru/pumps/food/pneumatic-membrane/" TargetMode="External"/><Relationship Id="rId49" Type="http://schemas.openxmlformats.org/officeDocument/2006/relationships/hyperlink" Target="http://www.laburalrus.ru/goods/26487352-vlagomer_axis_ags_200" TargetMode="External"/><Relationship Id="rId57" Type="http://schemas.openxmlformats.org/officeDocument/2006/relationships/hyperlink" Target="http://www.lecorant-plus.ru/ofisnye-ats/ats-maloi-emkosti/panasonic/1065-kx-tda100/" TargetMode="External"/><Relationship Id="rId106" Type="http://schemas.openxmlformats.org/officeDocument/2006/relationships/hyperlink" Target="http://zavodrezervuar.ru/index.php/2011-12-08-08-12-34" TargetMode="External"/><Relationship Id="rId10" Type="http://schemas.openxmlformats.org/officeDocument/2006/relationships/hyperlink" Target="http://gp-zrv.ru/p57208451-shnekovyj-nasos-onvf.html" TargetMode="External"/><Relationship Id="rId31" Type="http://schemas.openxmlformats.org/officeDocument/2006/relationships/hyperlink" Target="http://zao-energomash.ru/produkciya/vdn-vd-vdnh-ventilyatory" TargetMode="External"/><Relationship Id="rId44" Type="http://schemas.openxmlformats.org/officeDocument/2006/relationships/hyperlink" Target="http://tiu.ru/p2849437-elektrodvigatel-4am200l2-453000.html" TargetMode="External"/><Relationship Id="rId52" Type="http://schemas.openxmlformats.org/officeDocument/2006/relationships/hyperlink" Target="http://proelectro.ru/products/id_128221" TargetMode="External"/><Relationship Id="rId60" Type="http://schemas.openxmlformats.org/officeDocument/2006/relationships/hyperlink" Target="http://www.pozhtechnika.ru/ogn_oy.php?id=25" TargetMode="External"/><Relationship Id="rId65" Type="http://schemas.openxmlformats.org/officeDocument/2006/relationships/hyperlink" Target="http://sklad-oborudovanie.pulscen.ru/goods/10326009-telezhka_samokhodnaya_lm_pl_15_dc?utm_campaign=121014&amp;utm_content=products_telezhka_samokhodnaya_lm_pl_15_dc_10326009&amp;utm_medium=referral&amp;utm_source=perm.pulscen.ru&amp;utm_term=10326009_20160627165246" TargetMode="External"/><Relationship Id="rId73" Type="http://schemas.openxmlformats.org/officeDocument/2006/relationships/hyperlink" Target="http://www.tehno.com/product.phtml?uid=B00120044069CB" TargetMode="External"/><Relationship Id="rId78" Type="http://schemas.openxmlformats.org/officeDocument/2006/relationships/hyperlink" Target="http://dozer-electro.com/price/Elektroschityi_NV_(OSM).htm" TargetMode="External"/><Relationship Id="rId81" Type="http://schemas.openxmlformats.org/officeDocument/2006/relationships/hyperlink" Target="http://kharkov.prom.ua/p7912433-avtomobilerazgruzchik-guar-novyj.html?no_redirect=1" TargetMode="External"/><Relationship Id="rId86" Type="http://schemas.openxmlformats.org/officeDocument/2006/relationships/hyperlink" Target="http://ekb.catalog2b.ru/tovary/p1256551-elektrodvigatel-air-90h3000-air-250m2.html" TargetMode="External"/><Relationship Id="rId94" Type="http://schemas.openxmlformats.org/officeDocument/2006/relationships/hyperlink" Target="http://www.carbon-center.ru/index.php/produktsiya/sudostroenie/delnye-veshchi/%D0%BB%D0%B5%D0%B1%D0%B5%D0%B4%D0%BA%D0%B0-%D0%BE%D0%B4%D0%BD%D0%BE%D1%81%D0%BA%D0%BE%D1%80%D0%BE%D1%81%D1%82%D0%BD%D0%B0%D1%8F-%D0%BB100-detail" TargetMode="External"/><Relationship Id="rId99" Type="http://schemas.openxmlformats.org/officeDocument/2006/relationships/hyperlink" Target="http://www.oborud.info/catalog/price2.php?ivr=2&amp;rub=23&amp;id=2872" TargetMode="External"/><Relationship Id="rId101" Type="http://schemas.openxmlformats.org/officeDocument/2006/relationships/hyperlink" Target="http://www.oborud.info/catalog/price2.php?ivr=2&amp;rub=23&amp;id=2872" TargetMode="External"/><Relationship Id="rId4" Type="http://schemas.openxmlformats.org/officeDocument/2006/relationships/hyperlink" Target="http://www.oborud.info/catalog/price2.php?ivr=2&amp;rub=23&amp;id=2872" TargetMode="External"/><Relationship Id="rId9" Type="http://schemas.openxmlformats.org/officeDocument/2006/relationships/hyperlink" Target="http://www.oborud.info/catalog/price2.php?ivr=2&amp;rub=23&amp;id=2872" TargetMode="External"/><Relationship Id="rId13" Type="http://schemas.openxmlformats.org/officeDocument/2006/relationships/hyperlink" Target="http://crimea.tiu.ru/p38850475-zakatochnaya-mashina-kzk.html?no_redirect=1" TargetMode="External"/><Relationship Id="rId18" Type="http://schemas.openxmlformats.org/officeDocument/2006/relationships/hyperlink" Target="http://gigabaza.ru/doc/98499.html" TargetMode="External"/><Relationship Id="rId39" Type="http://schemas.openxmlformats.org/officeDocument/2006/relationships/hyperlink" Target="http://www.rimos.ru/catalog/pump/24146" TargetMode="External"/><Relationship Id="rId34" Type="http://schemas.openxmlformats.org/officeDocument/2006/relationships/hyperlink" Target="http://med39.ru/board/moreinfo.php?id=972" TargetMode="External"/><Relationship Id="rId50" Type="http://schemas.openxmlformats.org/officeDocument/2006/relationships/hyperlink" Target="http://&#1087;&#1088;&#1086;&#1084;&#1090;&#1077;&#1093;&#1085;&#1086;&#1083;&#1086;&#1075;.&#1088;&#1092;/p29013095-ionomer-laboratornyj-anion.html" TargetMode="External"/><Relationship Id="rId55" Type="http://schemas.openxmlformats.org/officeDocument/2006/relationships/hyperlink" Target="http://www.labsklad.ru/catalog/00000008/00000012/3478/" TargetMode="External"/><Relationship Id="rId76" Type="http://schemas.openxmlformats.org/officeDocument/2006/relationships/hyperlink" Target="http://energo-zavod.ru/catalog/punkt-raspredelitelnye-pr8505pr8503pr8504.html" TargetMode="External"/><Relationship Id="rId97" Type="http://schemas.openxmlformats.org/officeDocument/2006/relationships/hyperlink" Target="http://www.oborud.info/catalog/price2.php?ivr=2&amp;rub=23&amp;id=2872" TargetMode="External"/><Relationship Id="rId104" Type="http://schemas.openxmlformats.org/officeDocument/2006/relationships/hyperlink" Target="http://kipinfo.ru/pribori/9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2"/>
  <sheetViews>
    <sheetView tabSelected="1" topLeftCell="A293" workbookViewId="0">
      <selection activeCell="R312" sqref="R312"/>
    </sheetView>
  </sheetViews>
  <sheetFormatPr defaultColWidth="10.33203125" defaultRowHeight="15" x14ac:dyDescent="0.25"/>
  <cols>
    <col min="1" max="1" width="15.1640625" style="1" customWidth="1"/>
    <col min="2" max="2" width="56.6640625" style="1" customWidth="1"/>
    <col min="3" max="3" width="17" style="1" customWidth="1"/>
    <col min="4" max="4" width="24.33203125" style="1" customWidth="1"/>
    <col min="5" max="5" width="17.33203125" style="2" customWidth="1"/>
    <col min="6" max="6" width="37" style="2" hidden="1" customWidth="1"/>
    <col min="7" max="7" width="35" style="2" hidden="1" customWidth="1"/>
    <col min="8" max="8" width="23.6640625" style="2" hidden="1" customWidth="1"/>
    <col min="9" max="9" width="23.6640625" style="2" customWidth="1"/>
    <col min="10" max="10" width="34.5" style="2" hidden="1" customWidth="1"/>
    <col min="11" max="11" width="18.5" style="12" hidden="1" customWidth="1"/>
    <col min="12" max="17" width="0" style="1" hidden="1" customWidth="1"/>
    <col min="18" max="16384" width="10.33203125" style="1"/>
  </cols>
  <sheetData>
    <row r="1" spans="1:17" x14ac:dyDescent="0.25">
      <c r="G1" s="2" t="s">
        <v>0</v>
      </c>
      <c r="H1" s="2" t="s">
        <v>0</v>
      </c>
      <c r="J1" s="2" t="s">
        <v>1</v>
      </c>
      <c r="K1" s="3">
        <v>73.849999999999994</v>
      </c>
    </row>
    <row r="2" spans="1:17" x14ac:dyDescent="0.25">
      <c r="G2" s="2" t="s">
        <v>0</v>
      </c>
      <c r="H2" s="2" t="s">
        <v>0</v>
      </c>
      <c r="J2" s="2" t="s">
        <v>2</v>
      </c>
      <c r="K2" s="3">
        <v>66.040000000000006</v>
      </c>
    </row>
    <row r="3" spans="1:17" s="5" customFormat="1" ht="114" x14ac:dyDescent="0.2">
      <c r="A3" s="4" t="s">
        <v>3</v>
      </c>
      <c r="B3" s="4" t="s">
        <v>4</v>
      </c>
      <c r="C3" s="4" t="s">
        <v>5</v>
      </c>
      <c r="D3" s="4" t="s">
        <v>6</v>
      </c>
      <c r="E3" s="4" t="s">
        <v>7</v>
      </c>
      <c r="F3" s="5" t="s">
        <v>8</v>
      </c>
      <c r="G3" s="6" t="s">
        <v>9</v>
      </c>
      <c r="H3" s="5" t="s">
        <v>10</v>
      </c>
      <c r="I3" s="5" t="s">
        <v>11</v>
      </c>
      <c r="J3" s="5" t="s">
        <v>12</v>
      </c>
      <c r="K3" s="7" t="s">
        <v>13</v>
      </c>
      <c r="L3" s="5" t="s">
        <v>14</v>
      </c>
      <c r="M3" s="5" t="s">
        <v>15</v>
      </c>
      <c r="N3" s="5" t="s">
        <v>16</v>
      </c>
      <c r="O3" s="5" t="s">
        <v>17</v>
      </c>
      <c r="P3" s="5" t="s">
        <v>18</v>
      </c>
      <c r="Q3" s="5" t="s">
        <v>19</v>
      </c>
    </row>
    <row r="4" spans="1:17" x14ac:dyDescent="0.25">
      <c r="A4" s="8">
        <v>1</v>
      </c>
      <c r="B4" s="9" t="s">
        <v>20</v>
      </c>
      <c r="C4" s="8">
        <v>1984</v>
      </c>
      <c r="D4" s="8">
        <v>3595</v>
      </c>
      <c r="E4" s="10">
        <v>3860.18</v>
      </c>
      <c r="F4" s="2" t="s">
        <v>21</v>
      </c>
      <c r="G4" s="2" t="s">
        <v>22</v>
      </c>
      <c r="H4" s="2" t="s">
        <v>23</v>
      </c>
      <c r="I4" s="2" t="str">
        <f>IFERROR(VLOOKUP(C4,Index[],2,FALSE),"нет индекса")</f>
        <v>нет индекса</v>
      </c>
      <c r="J4" s="11" t="s">
        <v>24</v>
      </c>
      <c r="K4" s="12">
        <v>275000</v>
      </c>
      <c r="L4" s="1">
        <v>40</v>
      </c>
      <c r="M4" s="1">
        <v>0</v>
      </c>
      <c r="N4" s="1">
        <v>30</v>
      </c>
      <c r="O4" s="1">
        <v>58</v>
      </c>
      <c r="P4" s="13">
        <v>289509</v>
      </c>
      <c r="Q4" s="13">
        <v>209644</v>
      </c>
    </row>
    <row r="5" spans="1:17" x14ac:dyDescent="0.25">
      <c r="A5" s="8">
        <f t="shared" ref="A5:A68" si="0">A4+1</f>
        <v>2</v>
      </c>
      <c r="B5" s="9" t="s">
        <v>20</v>
      </c>
      <c r="C5" s="8">
        <v>1988</v>
      </c>
      <c r="D5" s="8">
        <v>671</v>
      </c>
      <c r="E5" s="10">
        <v>3860.18</v>
      </c>
      <c r="F5" s="2" t="s">
        <v>21</v>
      </c>
      <c r="G5" s="2" t="s">
        <v>22</v>
      </c>
      <c r="H5" s="2" t="s">
        <v>23</v>
      </c>
      <c r="I5" s="2" t="str">
        <f>IFERROR(VLOOKUP(C5,Index[],2,FALSE),"нет индекса")</f>
        <v>нет индекса</v>
      </c>
      <c r="J5" s="11" t="s">
        <v>25</v>
      </c>
      <c r="K5" s="12">
        <v>275000</v>
      </c>
    </row>
    <row r="6" spans="1:17" x14ac:dyDescent="0.25">
      <c r="A6" s="8">
        <f t="shared" si="0"/>
        <v>3</v>
      </c>
      <c r="B6" s="9" t="s">
        <v>20</v>
      </c>
      <c r="C6" s="8">
        <v>1975</v>
      </c>
      <c r="D6" s="8">
        <v>2599</v>
      </c>
      <c r="E6" s="10">
        <v>3667.17</v>
      </c>
      <c r="F6" s="2" t="s">
        <v>21</v>
      </c>
      <c r="G6" s="2" t="s">
        <v>22</v>
      </c>
      <c r="H6" s="2" t="s">
        <v>23</v>
      </c>
      <c r="I6" s="2" t="str">
        <f>IFERROR(VLOOKUP(C6,Index[],2,FALSE),"нет индекса")</f>
        <v>нет индекса</v>
      </c>
      <c r="J6" s="11" t="s">
        <v>26</v>
      </c>
      <c r="K6" s="12">
        <v>275000</v>
      </c>
    </row>
    <row r="7" spans="1:17" x14ac:dyDescent="0.25">
      <c r="A7" s="8">
        <f t="shared" si="0"/>
        <v>4</v>
      </c>
      <c r="B7" s="9" t="s">
        <v>20</v>
      </c>
      <c r="C7" s="8">
        <v>1984</v>
      </c>
      <c r="D7" s="9" t="s">
        <v>27</v>
      </c>
      <c r="E7" s="10">
        <v>3860.18</v>
      </c>
      <c r="F7" s="2" t="s">
        <v>21</v>
      </c>
      <c r="G7" s="2" t="s">
        <v>22</v>
      </c>
      <c r="H7" s="2" t="s">
        <v>23</v>
      </c>
      <c r="I7" s="2" t="str">
        <f>IFERROR(VLOOKUP(C7,Index[],2,FALSE),"нет индекса")</f>
        <v>нет индекса</v>
      </c>
      <c r="J7" s="11" t="s">
        <v>28</v>
      </c>
      <c r="K7" s="12">
        <v>275000</v>
      </c>
    </row>
    <row r="8" spans="1:17" x14ac:dyDescent="0.25">
      <c r="A8" s="8">
        <f t="shared" si="0"/>
        <v>5</v>
      </c>
      <c r="B8" s="9" t="s">
        <v>20</v>
      </c>
      <c r="C8" s="8">
        <v>1989</v>
      </c>
      <c r="D8" s="8">
        <v>4003</v>
      </c>
      <c r="E8" s="10">
        <v>3860.18</v>
      </c>
      <c r="F8" s="2" t="s">
        <v>21</v>
      </c>
      <c r="G8" s="2" t="s">
        <v>22</v>
      </c>
      <c r="H8" s="2" t="s">
        <v>23</v>
      </c>
      <c r="I8" s="2" t="str">
        <f>IFERROR(VLOOKUP(C8,Index[],2,FALSE),"нет индекса")</f>
        <v>нет индекса</v>
      </c>
      <c r="J8" s="11" t="s">
        <v>29</v>
      </c>
      <c r="K8" s="12">
        <v>275000</v>
      </c>
    </row>
    <row r="9" spans="1:17" x14ac:dyDescent="0.25">
      <c r="A9" s="8">
        <f t="shared" si="0"/>
        <v>6</v>
      </c>
      <c r="B9" s="9" t="s">
        <v>20</v>
      </c>
      <c r="C9" s="8">
        <v>1985</v>
      </c>
      <c r="D9" s="8">
        <v>667</v>
      </c>
      <c r="E9" s="10">
        <v>3860.18</v>
      </c>
      <c r="F9" s="2" t="s">
        <v>21</v>
      </c>
      <c r="G9" s="2" t="s">
        <v>22</v>
      </c>
      <c r="H9" s="2" t="s">
        <v>23</v>
      </c>
      <c r="I9" s="2" t="str">
        <f>IFERROR(VLOOKUP(C9,Index[],2,FALSE),"нет индекса")</f>
        <v>нет индекса</v>
      </c>
      <c r="J9" s="11" t="s">
        <v>30</v>
      </c>
      <c r="K9" s="12">
        <v>275000</v>
      </c>
    </row>
    <row r="10" spans="1:17" x14ac:dyDescent="0.25">
      <c r="A10" s="8">
        <f t="shared" si="0"/>
        <v>7</v>
      </c>
      <c r="B10" s="9" t="s">
        <v>20</v>
      </c>
      <c r="C10" s="8">
        <v>1984</v>
      </c>
      <c r="D10" s="9" t="s">
        <v>31</v>
      </c>
      <c r="E10" s="10">
        <v>3860.18</v>
      </c>
      <c r="F10" s="2" t="s">
        <v>21</v>
      </c>
      <c r="G10" s="2" t="s">
        <v>22</v>
      </c>
      <c r="H10" s="2" t="s">
        <v>23</v>
      </c>
      <c r="I10" s="2" t="str">
        <f>IFERROR(VLOOKUP(C10,Index[],2,FALSE),"нет индекса")</f>
        <v>нет индекса</v>
      </c>
      <c r="J10" s="11" t="s">
        <v>32</v>
      </c>
      <c r="K10" s="12">
        <v>275000</v>
      </c>
    </row>
    <row r="11" spans="1:17" x14ac:dyDescent="0.25">
      <c r="A11" s="8">
        <f t="shared" si="0"/>
        <v>8</v>
      </c>
      <c r="B11" s="9" t="s">
        <v>20</v>
      </c>
      <c r="C11" s="8">
        <v>1989</v>
      </c>
      <c r="D11" s="9" t="s">
        <v>33</v>
      </c>
      <c r="E11" s="10">
        <v>3860.18</v>
      </c>
      <c r="F11" s="2" t="s">
        <v>21</v>
      </c>
      <c r="G11" s="2" t="s">
        <v>22</v>
      </c>
      <c r="H11" s="2" t="s">
        <v>23</v>
      </c>
      <c r="I11" s="2" t="str">
        <f>IFERROR(VLOOKUP(C11,Index[],2,FALSE),"нет индекса")</f>
        <v>нет индекса</v>
      </c>
      <c r="J11" s="11" t="s">
        <v>34</v>
      </c>
      <c r="K11" s="12">
        <v>275000</v>
      </c>
    </row>
    <row r="12" spans="1:17" x14ac:dyDescent="0.25">
      <c r="A12" s="8">
        <f t="shared" si="0"/>
        <v>9</v>
      </c>
      <c r="B12" s="9" t="s">
        <v>20</v>
      </c>
      <c r="C12" s="8">
        <v>1975</v>
      </c>
      <c r="D12" s="8">
        <v>2596</v>
      </c>
      <c r="E12" s="10">
        <v>3385.08</v>
      </c>
      <c r="F12" s="2" t="s">
        <v>21</v>
      </c>
      <c r="G12" s="2" t="s">
        <v>22</v>
      </c>
      <c r="H12" s="2" t="s">
        <v>23</v>
      </c>
      <c r="I12" s="2" t="str">
        <f>IFERROR(VLOOKUP(C12,Index[],2,FALSE),"нет индекса")</f>
        <v>нет индекса</v>
      </c>
      <c r="J12" s="11" t="s">
        <v>35</v>
      </c>
      <c r="K12" s="12">
        <v>275000</v>
      </c>
    </row>
    <row r="13" spans="1:17" x14ac:dyDescent="0.25">
      <c r="A13" s="8">
        <f t="shared" si="0"/>
        <v>10</v>
      </c>
      <c r="B13" s="9" t="s">
        <v>36</v>
      </c>
      <c r="C13" s="8">
        <v>2011</v>
      </c>
      <c r="D13" s="9" t="s">
        <v>37</v>
      </c>
      <c r="E13" s="10">
        <v>93635.91</v>
      </c>
      <c r="F13" s="2" t="s">
        <v>21</v>
      </c>
      <c r="G13" s="2" t="s">
        <v>0</v>
      </c>
      <c r="H13" s="2" t="s">
        <v>0</v>
      </c>
      <c r="I13" s="2">
        <f>IFERROR(VLOOKUP(C13,Index[],2,FALSE),"нет индекса")</f>
        <v>1.4201177903444158</v>
      </c>
      <c r="J13" s="2" t="s">
        <v>38</v>
      </c>
      <c r="K13" s="2"/>
    </row>
    <row r="14" spans="1:17" x14ac:dyDescent="0.25">
      <c r="A14" s="8">
        <f t="shared" si="0"/>
        <v>11</v>
      </c>
      <c r="B14" s="9" t="s">
        <v>39</v>
      </c>
      <c r="C14" s="8">
        <v>2011</v>
      </c>
      <c r="D14" s="9" t="s">
        <v>40</v>
      </c>
      <c r="E14" s="10">
        <v>93635.93</v>
      </c>
      <c r="F14" s="2" t="s">
        <v>21</v>
      </c>
      <c r="G14" s="2" t="s">
        <v>0</v>
      </c>
      <c r="H14" s="2" t="s">
        <v>0</v>
      </c>
      <c r="I14" s="2">
        <f>IFERROR(VLOOKUP(C14,Index[],2,FALSE),"нет индекса")</f>
        <v>1.4201177903444158</v>
      </c>
      <c r="J14" s="2" t="s">
        <v>38</v>
      </c>
    </row>
    <row r="15" spans="1:17" x14ac:dyDescent="0.25">
      <c r="A15" s="8">
        <f t="shared" si="0"/>
        <v>12</v>
      </c>
      <c r="B15" s="9" t="s">
        <v>41</v>
      </c>
      <c r="C15" s="8">
        <v>2011</v>
      </c>
      <c r="D15" s="9" t="s">
        <v>42</v>
      </c>
      <c r="E15" s="10">
        <v>93635.93</v>
      </c>
      <c r="F15" s="2" t="s">
        <v>21</v>
      </c>
      <c r="G15" s="2" t="s">
        <v>0</v>
      </c>
      <c r="H15" s="2" t="s">
        <v>0</v>
      </c>
      <c r="I15" s="2">
        <f>IFERROR(VLOOKUP(C15,Index[],2,FALSE),"нет индекса")</f>
        <v>1.4201177903444158</v>
      </c>
      <c r="J15" s="2" t="s">
        <v>38</v>
      </c>
    </row>
    <row r="16" spans="1:17" x14ac:dyDescent="0.25">
      <c r="A16" s="8">
        <f t="shared" si="0"/>
        <v>13</v>
      </c>
      <c r="B16" s="9" t="s">
        <v>43</v>
      </c>
      <c r="C16" s="8">
        <v>1994</v>
      </c>
      <c r="D16" s="9" t="s">
        <v>44</v>
      </c>
      <c r="E16" s="14">
        <v>89964</v>
      </c>
      <c r="F16" s="2" t="s">
        <v>21</v>
      </c>
      <c r="G16" s="2" t="s">
        <v>0</v>
      </c>
      <c r="H16" s="2" t="s">
        <v>0</v>
      </c>
      <c r="I16" s="2" t="str">
        <f>IFERROR(VLOOKUP(C16,Index[],2,FALSE),"нет индекса")</f>
        <v>нет индекса</v>
      </c>
      <c r="J16" s="2" t="s">
        <v>38</v>
      </c>
    </row>
    <row r="17" spans="1:11" x14ac:dyDescent="0.25">
      <c r="A17" s="8">
        <f t="shared" si="0"/>
        <v>14</v>
      </c>
      <c r="B17" s="9" t="s">
        <v>45</v>
      </c>
      <c r="C17" s="8">
        <v>2009</v>
      </c>
      <c r="D17" s="9" t="s">
        <v>46</v>
      </c>
      <c r="E17" s="10">
        <v>1317894.97</v>
      </c>
      <c r="F17" s="2" t="s">
        <v>21</v>
      </c>
      <c r="G17" s="2" t="s">
        <v>0</v>
      </c>
      <c r="H17" s="2" t="s">
        <v>0</v>
      </c>
      <c r="I17" s="2">
        <f>IFERROR(VLOOKUP(C17,Index[],2,FALSE),"нет индекса")</f>
        <v>1.5534557613875548</v>
      </c>
      <c r="J17" s="2" t="s">
        <v>38</v>
      </c>
    </row>
    <row r="18" spans="1:11" x14ac:dyDescent="0.25">
      <c r="A18" s="8">
        <f t="shared" si="0"/>
        <v>15</v>
      </c>
      <c r="B18" s="9" t="s">
        <v>47</v>
      </c>
      <c r="C18" s="8">
        <v>2009</v>
      </c>
      <c r="D18" s="8">
        <v>170</v>
      </c>
      <c r="E18" s="10">
        <v>340135.59</v>
      </c>
      <c r="F18" s="2" t="s">
        <v>21</v>
      </c>
      <c r="G18" s="2" t="s">
        <v>0</v>
      </c>
      <c r="H18" s="2" t="s">
        <v>0</v>
      </c>
      <c r="I18" s="2">
        <f>IFERROR(VLOOKUP(C18,Index[],2,FALSE),"нет индекса")</f>
        <v>1.5534557613875548</v>
      </c>
      <c r="J18" s="2" t="s">
        <v>38</v>
      </c>
    </row>
    <row r="19" spans="1:11" x14ac:dyDescent="0.25">
      <c r="A19" s="8">
        <f t="shared" si="0"/>
        <v>16</v>
      </c>
      <c r="B19" s="9" t="s">
        <v>48</v>
      </c>
      <c r="C19" s="8">
        <v>2010</v>
      </c>
      <c r="D19" s="9" t="s">
        <v>49</v>
      </c>
      <c r="E19" s="14">
        <v>30184</v>
      </c>
      <c r="F19" s="2" t="s">
        <v>21</v>
      </c>
      <c r="G19" s="2" t="s">
        <v>0</v>
      </c>
      <c r="H19" s="2" t="s">
        <v>0</v>
      </c>
      <c r="I19" s="2">
        <f>IFERROR(VLOOKUP(C19,Index[],2,FALSE),"нет индекса")</f>
        <v>1.4977246993222353</v>
      </c>
      <c r="J19" s="2" t="s">
        <v>38</v>
      </c>
    </row>
    <row r="20" spans="1:11" x14ac:dyDescent="0.25">
      <c r="A20" s="8">
        <f t="shared" si="0"/>
        <v>17</v>
      </c>
      <c r="B20" s="9" t="s">
        <v>48</v>
      </c>
      <c r="C20" s="8">
        <v>2010</v>
      </c>
      <c r="D20" s="9" t="s">
        <v>50</v>
      </c>
      <c r="E20" s="14">
        <v>30184</v>
      </c>
      <c r="F20" s="2" t="s">
        <v>21</v>
      </c>
      <c r="G20" s="2" t="s">
        <v>0</v>
      </c>
      <c r="H20" s="2" t="s">
        <v>0</v>
      </c>
      <c r="I20" s="2">
        <f>IFERROR(VLOOKUP(C20,Index[],2,FALSE),"нет индекса")</f>
        <v>1.4977246993222353</v>
      </c>
      <c r="J20" s="2" t="s">
        <v>38</v>
      </c>
    </row>
    <row r="21" spans="1:11" x14ac:dyDescent="0.25">
      <c r="A21" s="8">
        <f t="shared" si="0"/>
        <v>18</v>
      </c>
      <c r="B21" s="9" t="s">
        <v>48</v>
      </c>
      <c r="C21" s="8">
        <v>2010</v>
      </c>
      <c r="D21" s="9" t="s">
        <v>51</v>
      </c>
      <c r="E21" s="10">
        <v>10889.37</v>
      </c>
      <c r="F21" s="2" t="s">
        <v>21</v>
      </c>
      <c r="G21" s="2" t="s">
        <v>0</v>
      </c>
      <c r="H21" s="2" t="s">
        <v>0</v>
      </c>
      <c r="I21" s="2">
        <f>IFERROR(VLOOKUP(C21,Index[],2,FALSE),"нет индекса")</f>
        <v>1.4977246993222353</v>
      </c>
      <c r="J21" s="2" t="s">
        <v>38</v>
      </c>
    </row>
    <row r="22" spans="1:11" x14ac:dyDescent="0.25">
      <c r="A22" s="8">
        <f t="shared" si="0"/>
        <v>19</v>
      </c>
      <c r="B22" s="9" t="s">
        <v>48</v>
      </c>
      <c r="C22" s="8">
        <v>2010</v>
      </c>
      <c r="D22" s="9" t="s">
        <v>52</v>
      </c>
      <c r="E22" s="14">
        <v>30184</v>
      </c>
      <c r="F22" s="2" t="s">
        <v>21</v>
      </c>
      <c r="G22" s="2" t="s">
        <v>0</v>
      </c>
      <c r="H22" s="2" t="s">
        <v>0</v>
      </c>
      <c r="I22" s="2">
        <f>IFERROR(VLOOKUP(C22,Index[],2,FALSE),"нет индекса")</f>
        <v>1.4977246993222353</v>
      </c>
      <c r="J22" s="2" t="s">
        <v>38</v>
      </c>
    </row>
    <row r="23" spans="1:11" x14ac:dyDescent="0.25">
      <c r="A23" s="8">
        <f t="shared" si="0"/>
        <v>20</v>
      </c>
      <c r="B23" s="9" t="s">
        <v>53</v>
      </c>
      <c r="C23" s="8">
        <v>2009</v>
      </c>
      <c r="D23" s="8">
        <v>3110</v>
      </c>
      <c r="E23" s="15">
        <v>41855.5</v>
      </c>
      <c r="F23" s="2" t="s">
        <v>21</v>
      </c>
      <c r="G23" s="2" t="s">
        <v>54</v>
      </c>
      <c r="H23" s="2" t="str">
        <f>B23</f>
        <v>Агрегат электронасосный одновинтовой марки ОНВ1-01</v>
      </c>
      <c r="I23" s="2">
        <f>IFERROR(VLOOKUP(C23,Index[],2,FALSE),"нет индекса")</f>
        <v>1.5534557613875548</v>
      </c>
      <c r="J23" s="2" t="s">
        <v>55</v>
      </c>
      <c r="K23" s="12">
        <v>62245</v>
      </c>
    </row>
    <row r="24" spans="1:11" x14ac:dyDescent="0.25">
      <c r="A24" s="8">
        <f t="shared" si="0"/>
        <v>21</v>
      </c>
      <c r="B24" s="9" t="s">
        <v>56</v>
      </c>
      <c r="C24" s="8">
        <v>2009</v>
      </c>
      <c r="D24" s="8">
        <v>3109</v>
      </c>
      <c r="E24" s="15">
        <v>84382.6</v>
      </c>
      <c r="F24" s="2" t="s">
        <v>21</v>
      </c>
      <c r="G24" s="2" t="s">
        <v>57</v>
      </c>
      <c r="H24" s="2" t="str">
        <f>B24</f>
        <v>Агрегат электронасосный одновинтовой ОНВФ3</v>
      </c>
      <c r="I24" s="2">
        <f>IFERROR(VLOOKUP(C24,Index[],2,FALSE),"нет индекса")</f>
        <v>1.5534557613875548</v>
      </c>
      <c r="J24" s="11" t="s">
        <v>58</v>
      </c>
      <c r="K24" s="12">
        <v>135000</v>
      </c>
    </row>
    <row r="25" spans="1:11" x14ac:dyDescent="0.25">
      <c r="A25" s="8">
        <f t="shared" si="0"/>
        <v>22</v>
      </c>
      <c r="B25" s="9" t="s">
        <v>59</v>
      </c>
      <c r="C25" s="8">
        <v>2010</v>
      </c>
      <c r="D25" s="9" t="s">
        <v>60</v>
      </c>
      <c r="E25" s="10">
        <v>39830.51</v>
      </c>
      <c r="F25" s="2" t="s">
        <v>21</v>
      </c>
      <c r="G25" s="2" t="s">
        <v>0</v>
      </c>
      <c r="H25" s="2" t="s">
        <v>0</v>
      </c>
      <c r="I25" s="2">
        <f>IFERROR(VLOOKUP(C25,Index[],2,FALSE),"нет индекса")</f>
        <v>1.4977246993222353</v>
      </c>
      <c r="J25" s="2" t="s">
        <v>38</v>
      </c>
    </row>
    <row r="26" spans="1:11" x14ac:dyDescent="0.25">
      <c r="A26" s="8">
        <f t="shared" si="0"/>
        <v>23</v>
      </c>
      <c r="B26" s="9" t="s">
        <v>61</v>
      </c>
      <c r="C26" s="8">
        <v>2010</v>
      </c>
      <c r="D26" s="9" t="s">
        <v>62</v>
      </c>
      <c r="E26" s="10">
        <v>32249.85</v>
      </c>
      <c r="F26" s="2" t="s">
        <v>21</v>
      </c>
      <c r="G26" s="2" t="s">
        <v>0</v>
      </c>
      <c r="H26" s="2" t="s">
        <v>0</v>
      </c>
      <c r="I26" s="2">
        <f>IFERROR(VLOOKUP(C26,Index[],2,FALSE),"нет индекса")</f>
        <v>1.4977246993222353</v>
      </c>
      <c r="J26" s="2" t="s">
        <v>38</v>
      </c>
    </row>
    <row r="27" spans="1:11" x14ac:dyDescent="0.25">
      <c r="A27" s="8">
        <f t="shared" si="0"/>
        <v>24</v>
      </c>
      <c r="B27" s="9" t="s">
        <v>63</v>
      </c>
      <c r="C27" s="8">
        <v>1988</v>
      </c>
      <c r="D27" s="8">
        <v>1075</v>
      </c>
      <c r="E27" s="10">
        <v>16648.63</v>
      </c>
      <c r="F27" s="2" t="s">
        <v>21</v>
      </c>
      <c r="G27" s="2" t="s">
        <v>64</v>
      </c>
      <c r="H27" s="2" t="str">
        <f>B26</f>
        <v>Аппарат высокого дав. HD,</v>
      </c>
      <c r="I27" s="2" t="str">
        <f>IFERROR(VLOOKUP(C27,Index[],2,FALSE),"нет индекса")</f>
        <v>нет индекса</v>
      </c>
      <c r="J27" s="2" t="s">
        <v>24</v>
      </c>
      <c r="K27" s="12">
        <v>300000</v>
      </c>
    </row>
    <row r="28" spans="1:11" x14ac:dyDescent="0.25">
      <c r="A28" s="8">
        <f t="shared" si="0"/>
        <v>25</v>
      </c>
      <c r="B28" s="9" t="s">
        <v>63</v>
      </c>
      <c r="C28" s="8">
        <v>1986</v>
      </c>
      <c r="D28" s="9" t="s">
        <v>65</v>
      </c>
      <c r="E28" s="10">
        <v>5725.36</v>
      </c>
      <c r="F28" s="2" t="s">
        <v>21</v>
      </c>
      <c r="G28" s="2" t="s">
        <v>64</v>
      </c>
      <c r="H28" s="2" t="str">
        <f>B27</f>
        <v xml:space="preserve">Аппарат МЗС-320 </v>
      </c>
      <c r="I28" s="2" t="str">
        <f>IFERROR(VLOOKUP(C28,Index[],2,FALSE),"нет индекса")</f>
        <v>нет индекса</v>
      </c>
      <c r="J28" s="2" t="s">
        <v>24</v>
      </c>
      <c r="K28" s="12">
        <v>300000</v>
      </c>
    </row>
    <row r="29" spans="1:11" x14ac:dyDescent="0.25">
      <c r="A29" s="8">
        <f t="shared" si="0"/>
        <v>26</v>
      </c>
      <c r="B29" s="9" t="s">
        <v>66</v>
      </c>
      <c r="C29" s="8">
        <v>1979</v>
      </c>
      <c r="D29" s="9" t="s">
        <v>67</v>
      </c>
      <c r="E29" s="10">
        <v>2052.0500000000002</v>
      </c>
      <c r="F29" s="2" t="s">
        <v>21</v>
      </c>
      <c r="G29" s="2" t="s">
        <v>0</v>
      </c>
      <c r="H29" s="2" t="s">
        <v>0</v>
      </c>
      <c r="I29" s="2" t="str">
        <f>IFERROR(VLOOKUP(C29,Index[],2,FALSE),"нет индекса")</f>
        <v>нет индекса</v>
      </c>
      <c r="J29" s="2" t="s">
        <v>38</v>
      </c>
    </row>
    <row r="30" spans="1:11" x14ac:dyDescent="0.25">
      <c r="A30" s="8">
        <f t="shared" si="0"/>
        <v>27</v>
      </c>
      <c r="B30" s="9" t="s">
        <v>68</v>
      </c>
      <c r="C30" s="8">
        <v>1972</v>
      </c>
      <c r="D30" s="8">
        <v>40</v>
      </c>
      <c r="E30" s="10">
        <v>7457.33</v>
      </c>
      <c r="F30" s="2" t="s">
        <v>21</v>
      </c>
      <c r="G30" s="2" t="s">
        <v>0</v>
      </c>
      <c r="H30" s="2" t="s">
        <v>0</v>
      </c>
      <c r="I30" s="2" t="str">
        <f>IFERROR(VLOOKUP(C30,Index[],2,FALSE),"нет индекса")</f>
        <v>нет индекса</v>
      </c>
      <c r="J30" s="2" t="s">
        <v>38</v>
      </c>
    </row>
    <row r="31" spans="1:11" x14ac:dyDescent="0.25">
      <c r="A31" s="8">
        <f t="shared" si="0"/>
        <v>28</v>
      </c>
      <c r="B31" s="9" t="s">
        <v>68</v>
      </c>
      <c r="C31" s="8">
        <v>1972</v>
      </c>
      <c r="D31" s="8">
        <v>39</v>
      </c>
      <c r="E31" s="10">
        <v>7457.33</v>
      </c>
      <c r="F31" s="2" t="s">
        <v>21</v>
      </c>
      <c r="G31" s="2" t="s">
        <v>0</v>
      </c>
      <c r="H31" s="2" t="s">
        <v>0</v>
      </c>
      <c r="I31" s="2" t="str">
        <f>IFERROR(VLOOKUP(C31,Index[],2,FALSE),"нет индекса")</f>
        <v>нет индекса</v>
      </c>
      <c r="J31" s="2" t="s">
        <v>38</v>
      </c>
    </row>
    <row r="32" spans="1:11" x14ac:dyDescent="0.25">
      <c r="A32" s="8">
        <f t="shared" si="0"/>
        <v>29</v>
      </c>
      <c r="B32" s="9" t="s">
        <v>69</v>
      </c>
      <c r="C32" s="8">
        <v>1998</v>
      </c>
      <c r="D32" s="9" t="s">
        <v>70</v>
      </c>
      <c r="E32" s="14">
        <v>8000</v>
      </c>
      <c r="F32" s="2" t="s">
        <v>21</v>
      </c>
      <c r="G32" s="2" t="s">
        <v>0</v>
      </c>
      <c r="H32" s="2" t="s">
        <v>0</v>
      </c>
      <c r="I32" s="2">
        <f>IFERROR(VLOOKUP(C32,Index[],2,FALSE),"нет индекса")</f>
        <v>13.28667376183329</v>
      </c>
      <c r="J32" s="2" t="s">
        <v>38</v>
      </c>
    </row>
    <row r="33" spans="1:11" x14ac:dyDescent="0.25">
      <c r="A33" s="8">
        <f t="shared" si="0"/>
        <v>30</v>
      </c>
      <c r="B33" s="9" t="s">
        <v>71</v>
      </c>
      <c r="C33" s="8">
        <v>2009</v>
      </c>
      <c r="D33" s="8">
        <v>3106</v>
      </c>
      <c r="E33" s="10">
        <v>25169.49</v>
      </c>
      <c r="F33" s="2" t="s">
        <v>21</v>
      </c>
      <c r="G33" s="2" t="s">
        <v>72</v>
      </c>
      <c r="H33" s="2" t="e">
        <f>#REF!</f>
        <v>#REF!</v>
      </c>
      <c r="I33" s="2">
        <f>IFERROR(VLOOKUP(C33,Index[],2,FALSE),"нет индекса")</f>
        <v>1.5534557613875548</v>
      </c>
      <c r="J33" s="2" t="s">
        <v>73</v>
      </c>
      <c r="K33" s="12">
        <v>33264</v>
      </c>
    </row>
    <row r="34" spans="1:11" x14ac:dyDescent="0.25">
      <c r="A34" s="8">
        <f t="shared" si="0"/>
        <v>31</v>
      </c>
      <c r="B34" s="9" t="s">
        <v>71</v>
      </c>
      <c r="C34" s="8">
        <v>2009</v>
      </c>
      <c r="D34" s="8">
        <v>3105</v>
      </c>
      <c r="E34" s="10">
        <v>25169.49</v>
      </c>
      <c r="F34" s="2" t="s">
        <v>21</v>
      </c>
      <c r="G34" s="2" t="s">
        <v>72</v>
      </c>
      <c r="H34" s="2" t="str">
        <f>B33</f>
        <v>Весы платформенные ELC PS 2 тн (1,5*1,5)</v>
      </c>
      <c r="I34" s="2">
        <f>IFERROR(VLOOKUP(C34,Index[],2,FALSE),"нет индекса")</f>
        <v>1.5534557613875548</v>
      </c>
      <c r="J34" s="2" t="s">
        <v>73</v>
      </c>
      <c r="K34" s="12">
        <v>33264</v>
      </c>
    </row>
    <row r="35" spans="1:11" x14ac:dyDescent="0.25">
      <c r="A35" s="8">
        <f t="shared" si="0"/>
        <v>32</v>
      </c>
      <c r="B35" s="9" t="s">
        <v>74</v>
      </c>
      <c r="C35" s="8">
        <v>1995</v>
      </c>
      <c r="D35" s="9" t="s">
        <v>75</v>
      </c>
      <c r="E35" s="10">
        <v>2757.85</v>
      </c>
      <c r="F35" s="2" t="s">
        <v>21</v>
      </c>
      <c r="G35" s="2" t="s">
        <v>0</v>
      </c>
      <c r="H35" s="2" t="s">
        <v>0</v>
      </c>
      <c r="I35" s="2" t="str">
        <f>IFERROR(VLOOKUP(C35,Index[],2,FALSE),"нет индекса")</f>
        <v>нет индекса</v>
      </c>
      <c r="J35" s="2" t="s">
        <v>38</v>
      </c>
    </row>
    <row r="36" spans="1:11" x14ac:dyDescent="0.25">
      <c r="A36" s="8">
        <f t="shared" si="0"/>
        <v>33</v>
      </c>
      <c r="B36" s="9" t="s">
        <v>76</v>
      </c>
      <c r="C36" s="8">
        <v>2009</v>
      </c>
      <c r="D36" s="9" t="s">
        <v>77</v>
      </c>
      <c r="E36" s="10">
        <v>6331034.6500000004</v>
      </c>
      <c r="F36" s="2" t="s">
        <v>21</v>
      </c>
      <c r="G36" s="2" t="s">
        <v>0</v>
      </c>
      <c r="H36" s="2" t="s">
        <v>0</v>
      </c>
      <c r="I36" s="2">
        <f>IFERROR(VLOOKUP(C36,Index[],2,FALSE),"нет индекса")</f>
        <v>1.5534557613875548</v>
      </c>
      <c r="J36" s="2" t="s">
        <v>38</v>
      </c>
    </row>
    <row r="37" spans="1:11" x14ac:dyDescent="0.25">
      <c r="A37" s="8">
        <f t="shared" si="0"/>
        <v>34</v>
      </c>
      <c r="B37" s="9" t="s">
        <v>78</v>
      </c>
      <c r="C37" s="8">
        <v>2010</v>
      </c>
      <c r="D37" s="9" t="s">
        <v>79</v>
      </c>
      <c r="E37" s="14">
        <v>190466</v>
      </c>
      <c r="F37" s="2" t="s">
        <v>21</v>
      </c>
      <c r="G37" s="2" t="s">
        <v>0</v>
      </c>
      <c r="H37" s="2" t="s">
        <v>0</v>
      </c>
      <c r="I37" s="2">
        <f>IFERROR(VLOOKUP(C37,Index[],2,FALSE),"нет индекса")</f>
        <v>1.4977246993222353</v>
      </c>
      <c r="J37" s="2" t="s">
        <v>38</v>
      </c>
    </row>
    <row r="38" spans="1:11" x14ac:dyDescent="0.25">
      <c r="A38" s="8">
        <f t="shared" si="0"/>
        <v>35</v>
      </c>
      <c r="B38" s="9" t="s">
        <v>80</v>
      </c>
      <c r="C38" s="8">
        <v>2009</v>
      </c>
      <c r="D38" s="9" t="s">
        <v>81</v>
      </c>
      <c r="E38" s="14">
        <v>132653</v>
      </c>
      <c r="F38" s="2" t="s">
        <v>21</v>
      </c>
      <c r="G38" s="2" t="s">
        <v>0</v>
      </c>
      <c r="H38" s="2" t="s">
        <v>0</v>
      </c>
      <c r="I38" s="2">
        <f>IFERROR(VLOOKUP(C38,Index[],2,FALSE),"нет индекса")</f>
        <v>1.5534557613875548</v>
      </c>
      <c r="J38" s="2" t="s">
        <v>38</v>
      </c>
    </row>
    <row r="39" spans="1:11" x14ac:dyDescent="0.25">
      <c r="A39" s="8">
        <f t="shared" si="0"/>
        <v>36</v>
      </c>
      <c r="B39" s="9" t="s">
        <v>82</v>
      </c>
      <c r="C39" s="8">
        <v>2001</v>
      </c>
      <c r="D39" s="8">
        <v>1167</v>
      </c>
      <c r="E39" s="10">
        <v>13833.33</v>
      </c>
      <c r="F39" s="2" t="s">
        <v>21</v>
      </c>
      <c r="G39" s="2" t="s">
        <v>0</v>
      </c>
      <c r="H39" s="2" t="s">
        <v>0</v>
      </c>
      <c r="I39" s="2">
        <f>IFERROR(VLOOKUP(C39,Index[],2,FALSE),"нет индекса")</f>
        <v>4.038310530235762</v>
      </c>
      <c r="J39" s="2" t="s">
        <v>38</v>
      </c>
    </row>
    <row r="40" spans="1:11" x14ac:dyDescent="0.25">
      <c r="A40" s="8">
        <f t="shared" si="0"/>
        <v>37</v>
      </c>
      <c r="B40" s="9" t="s">
        <v>83</v>
      </c>
      <c r="C40" s="8">
        <v>1979</v>
      </c>
      <c r="D40" s="8">
        <v>732</v>
      </c>
      <c r="E40" s="10">
        <v>1876.39</v>
      </c>
      <c r="F40" s="2" t="s">
        <v>21</v>
      </c>
      <c r="G40" s="2" t="s">
        <v>0</v>
      </c>
      <c r="H40" s="2" t="s">
        <v>0</v>
      </c>
      <c r="I40" s="2" t="str">
        <f>IFERROR(VLOOKUP(C40,Index[],2,FALSE),"нет индекса")</f>
        <v>нет индекса</v>
      </c>
      <c r="J40" s="2" t="s">
        <v>38</v>
      </c>
    </row>
    <row r="41" spans="1:11" x14ac:dyDescent="0.25">
      <c r="A41" s="8">
        <f t="shared" si="0"/>
        <v>38</v>
      </c>
      <c r="B41" s="9" t="s">
        <v>84</v>
      </c>
      <c r="C41" s="8">
        <v>1989</v>
      </c>
      <c r="D41" s="8">
        <v>1053</v>
      </c>
      <c r="E41" s="10">
        <v>523878.19</v>
      </c>
      <c r="F41" s="2" t="s">
        <v>21</v>
      </c>
      <c r="G41" s="2" t="s">
        <v>0</v>
      </c>
      <c r="H41" s="2" t="s">
        <v>0</v>
      </c>
      <c r="I41" s="2" t="str">
        <f>IFERROR(VLOOKUP(C41,Index[],2,FALSE),"нет индекса")</f>
        <v>нет индекса</v>
      </c>
      <c r="J41" s="2" t="s">
        <v>38</v>
      </c>
    </row>
    <row r="42" spans="1:11" x14ac:dyDescent="0.25">
      <c r="A42" s="8">
        <f t="shared" si="0"/>
        <v>39</v>
      </c>
      <c r="B42" s="9" t="s">
        <v>84</v>
      </c>
      <c r="C42" s="8">
        <v>1988</v>
      </c>
      <c r="D42" s="9" t="s">
        <v>85</v>
      </c>
      <c r="E42" s="10">
        <v>506609.25</v>
      </c>
      <c r="F42" s="2" t="s">
        <v>21</v>
      </c>
      <c r="G42" s="2" t="s">
        <v>0</v>
      </c>
      <c r="H42" s="2" t="s">
        <v>0</v>
      </c>
      <c r="I42" s="2" t="str">
        <f>IFERROR(VLOOKUP(C42,Index[],2,FALSE),"нет индекса")</f>
        <v>нет индекса</v>
      </c>
      <c r="J42" s="2" t="s">
        <v>38</v>
      </c>
    </row>
    <row r="43" spans="1:11" x14ac:dyDescent="0.25">
      <c r="A43" s="8">
        <f t="shared" si="0"/>
        <v>40</v>
      </c>
      <c r="B43" s="9" t="s">
        <v>86</v>
      </c>
      <c r="C43" s="8">
        <v>2010</v>
      </c>
      <c r="D43" s="9" t="s">
        <v>87</v>
      </c>
      <c r="E43" s="10">
        <v>359941.96</v>
      </c>
      <c r="F43" s="2" t="s">
        <v>21</v>
      </c>
      <c r="G43" s="2" t="s">
        <v>0</v>
      </c>
      <c r="H43" s="2" t="s">
        <v>0</v>
      </c>
      <c r="I43" s="2">
        <f>IFERROR(VLOOKUP(C43,Index[],2,FALSE),"нет индекса")</f>
        <v>1.4977246993222353</v>
      </c>
      <c r="J43" s="2" t="s">
        <v>38</v>
      </c>
    </row>
    <row r="44" spans="1:11" x14ac:dyDescent="0.25">
      <c r="A44" s="8">
        <f t="shared" si="0"/>
        <v>41</v>
      </c>
      <c r="B44" s="9" t="s">
        <v>88</v>
      </c>
      <c r="C44" s="8">
        <v>1988</v>
      </c>
      <c r="D44" s="9" t="s">
        <v>89</v>
      </c>
      <c r="E44" s="10">
        <v>426080.17</v>
      </c>
      <c r="F44" s="2" t="s">
        <v>21</v>
      </c>
      <c r="G44" s="2" t="s">
        <v>0</v>
      </c>
      <c r="H44" s="2" t="s">
        <v>0</v>
      </c>
      <c r="I44" s="2" t="str">
        <f>IFERROR(VLOOKUP(C44,Index[],2,FALSE),"нет индекса")</f>
        <v>нет индекса</v>
      </c>
      <c r="J44" s="2" t="s">
        <v>38</v>
      </c>
    </row>
    <row r="45" spans="1:11" x14ac:dyDescent="0.25">
      <c r="A45" s="8">
        <f t="shared" si="0"/>
        <v>42</v>
      </c>
      <c r="B45" s="9" t="s">
        <v>90</v>
      </c>
      <c r="C45" s="8">
        <v>2008</v>
      </c>
      <c r="D45" s="8">
        <v>3099</v>
      </c>
      <c r="E45" s="10">
        <v>192999.66</v>
      </c>
      <c r="F45" s="2" t="s">
        <v>21</v>
      </c>
      <c r="G45" s="2" t="s">
        <v>0</v>
      </c>
      <c r="H45" s="2" t="s">
        <v>0</v>
      </c>
      <c r="I45" s="2">
        <f>IFERROR(VLOOKUP(C45,Index[],2,FALSE),"нет индекса")</f>
        <v>1.8406177948990146</v>
      </c>
      <c r="J45" s="2" t="s">
        <v>38</v>
      </c>
    </row>
    <row r="46" spans="1:11" x14ac:dyDescent="0.25">
      <c r="A46" s="8">
        <f t="shared" si="0"/>
        <v>43</v>
      </c>
      <c r="B46" s="9" t="s">
        <v>91</v>
      </c>
      <c r="C46" s="8">
        <v>1972</v>
      </c>
      <c r="D46" s="9" t="s">
        <v>92</v>
      </c>
      <c r="E46" s="10">
        <v>7664.08</v>
      </c>
      <c r="F46" s="2" t="s">
        <v>21</v>
      </c>
      <c r="G46" s="2" t="s">
        <v>0</v>
      </c>
      <c r="H46" s="2" t="s">
        <v>0</v>
      </c>
      <c r="I46" s="2" t="str">
        <f>IFERROR(VLOOKUP(C46,Index[],2,FALSE),"нет индекса")</f>
        <v>нет индекса</v>
      </c>
      <c r="J46" s="2" t="s">
        <v>38</v>
      </c>
    </row>
    <row r="47" spans="1:11" x14ac:dyDescent="0.25">
      <c r="A47" s="8">
        <f t="shared" si="0"/>
        <v>44</v>
      </c>
      <c r="B47" s="9" t="s">
        <v>91</v>
      </c>
      <c r="C47" s="8">
        <v>1973</v>
      </c>
      <c r="D47" s="8">
        <v>8</v>
      </c>
      <c r="E47" s="10">
        <v>7664.08</v>
      </c>
      <c r="F47" s="2" t="s">
        <v>21</v>
      </c>
      <c r="G47" s="2" t="s">
        <v>0</v>
      </c>
      <c r="H47" s="2" t="s">
        <v>0</v>
      </c>
      <c r="I47" s="2" t="str">
        <f>IFERROR(VLOOKUP(C47,Index[],2,FALSE),"нет индекса")</f>
        <v>нет индекса</v>
      </c>
      <c r="J47" s="2" t="s">
        <v>38</v>
      </c>
    </row>
    <row r="48" spans="1:11" x14ac:dyDescent="0.25">
      <c r="A48" s="8">
        <f t="shared" si="0"/>
        <v>45</v>
      </c>
      <c r="B48" s="9" t="s">
        <v>91</v>
      </c>
      <c r="C48" s="8">
        <v>1972</v>
      </c>
      <c r="D48" s="8">
        <v>7</v>
      </c>
      <c r="E48" s="10">
        <v>7664.08</v>
      </c>
      <c r="F48" s="2" t="s">
        <v>21</v>
      </c>
      <c r="G48" s="2" t="s">
        <v>0</v>
      </c>
      <c r="H48" s="2" t="s">
        <v>0</v>
      </c>
      <c r="I48" s="2" t="str">
        <f>IFERROR(VLOOKUP(C48,Index[],2,FALSE),"нет индекса")</f>
        <v>нет индекса</v>
      </c>
      <c r="J48" s="2" t="s">
        <v>38</v>
      </c>
    </row>
    <row r="49" spans="1:11" x14ac:dyDescent="0.25">
      <c r="A49" s="8">
        <f t="shared" si="0"/>
        <v>46</v>
      </c>
      <c r="B49" s="9" t="s">
        <v>91</v>
      </c>
      <c r="C49" s="8">
        <v>1969</v>
      </c>
      <c r="D49" s="8">
        <v>6</v>
      </c>
      <c r="E49" s="14">
        <v>11174</v>
      </c>
      <c r="F49" s="2" t="s">
        <v>21</v>
      </c>
      <c r="G49" s="2" t="s">
        <v>0</v>
      </c>
      <c r="H49" s="2" t="s">
        <v>0</v>
      </c>
      <c r="I49" s="2" t="str">
        <f>IFERROR(VLOOKUP(C49,Index[],2,FALSE),"нет индекса")</f>
        <v>нет индекса</v>
      </c>
      <c r="J49" s="2" t="s">
        <v>38</v>
      </c>
    </row>
    <row r="50" spans="1:11" x14ac:dyDescent="0.25">
      <c r="A50" s="8">
        <f t="shared" si="0"/>
        <v>47</v>
      </c>
      <c r="B50" s="9" t="s">
        <v>91</v>
      </c>
      <c r="C50" s="8">
        <v>1972</v>
      </c>
      <c r="D50" s="9" t="s">
        <v>93</v>
      </c>
      <c r="E50" s="10">
        <v>7664.08</v>
      </c>
      <c r="F50" s="2" t="s">
        <v>21</v>
      </c>
      <c r="G50" s="2" t="s">
        <v>0</v>
      </c>
      <c r="H50" s="2" t="s">
        <v>0</v>
      </c>
      <c r="I50" s="2" t="str">
        <f>IFERROR(VLOOKUP(C50,Index[],2,FALSE),"нет индекса")</f>
        <v>нет индекса</v>
      </c>
      <c r="J50" s="2" t="s">
        <v>38</v>
      </c>
    </row>
    <row r="51" spans="1:11" x14ac:dyDescent="0.25">
      <c r="A51" s="8">
        <f t="shared" si="0"/>
        <v>48</v>
      </c>
      <c r="B51" s="9" t="s">
        <v>91</v>
      </c>
      <c r="C51" s="8">
        <v>1972</v>
      </c>
      <c r="D51" s="9" t="s">
        <v>94</v>
      </c>
      <c r="E51" s="10">
        <v>7664.08</v>
      </c>
      <c r="F51" s="2" t="s">
        <v>21</v>
      </c>
      <c r="G51" s="2" t="s">
        <v>0</v>
      </c>
      <c r="H51" s="2" t="s">
        <v>0</v>
      </c>
      <c r="I51" s="2" t="str">
        <f>IFERROR(VLOOKUP(C51,Index[],2,FALSE),"нет индекса")</f>
        <v>нет индекса</v>
      </c>
      <c r="J51" s="2" t="s">
        <v>38</v>
      </c>
    </row>
    <row r="52" spans="1:11" x14ac:dyDescent="0.25">
      <c r="A52" s="8">
        <f t="shared" si="0"/>
        <v>49</v>
      </c>
      <c r="B52" s="9" t="s">
        <v>91</v>
      </c>
      <c r="C52" s="8">
        <v>1972</v>
      </c>
      <c r="D52" s="9" t="s">
        <v>95</v>
      </c>
      <c r="E52" s="10">
        <v>7664.08</v>
      </c>
      <c r="F52" s="2" t="s">
        <v>21</v>
      </c>
      <c r="G52" s="2" t="s">
        <v>0</v>
      </c>
      <c r="H52" s="2" t="s">
        <v>0</v>
      </c>
      <c r="I52" s="2" t="str">
        <f>IFERROR(VLOOKUP(C52,Index[],2,FALSE),"нет индекса")</f>
        <v>нет индекса</v>
      </c>
      <c r="J52" s="2" t="s">
        <v>38</v>
      </c>
    </row>
    <row r="53" spans="1:11" x14ac:dyDescent="0.25">
      <c r="A53" s="8">
        <f t="shared" si="0"/>
        <v>50</v>
      </c>
      <c r="B53" s="9" t="s">
        <v>91</v>
      </c>
      <c r="C53" s="8">
        <v>1972</v>
      </c>
      <c r="D53" s="8">
        <v>3</v>
      </c>
      <c r="E53" s="10">
        <v>7664.08</v>
      </c>
      <c r="F53" s="2" t="s">
        <v>21</v>
      </c>
      <c r="G53" s="2" t="s">
        <v>0</v>
      </c>
      <c r="H53" s="2" t="s">
        <v>0</v>
      </c>
      <c r="I53" s="2" t="str">
        <f>IFERROR(VLOOKUP(C53,Index[],2,FALSE),"нет индекса")</f>
        <v>нет индекса</v>
      </c>
      <c r="J53" s="2" t="s">
        <v>38</v>
      </c>
    </row>
    <row r="54" spans="1:11" x14ac:dyDescent="0.25">
      <c r="A54" s="8">
        <f t="shared" si="0"/>
        <v>51</v>
      </c>
      <c r="B54" s="9" t="s">
        <v>96</v>
      </c>
      <c r="C54" s="8">
        <v>1979</v>
      </c>
      <c r="D54" s="8">
        <v>1723</v>
      </c>
      <c r="E54" s="10">
        <v>45103.01</v>
      </c>
      <c r="F54" s="2" t="s">
        <v>21</v>
      </c>
      <c r="G54" s="2" t="s">
        <v>97</v>
      </c>
      <c r="H54" s="2" t="str">
        <f t="shared" ref="H54:H77" si="1">B54</f>
        <v>Емкость 20 м3</v>
      </c>
      <c r="I54" s="2" t="str">
        <f>IFERROR(VLOOKUP(C54,Index[],2,FALSE),"нет индекса")</f>
        <v>нет индекса</v>
      </c>
      <c r="J54" s="2" t="s">
        <v>98</v>
      </c>
      <c r="K54" s="12">
        <v>153447</v>
      </c>
    </row>
    <row r="55" spans="1:11" x14ac:dyDescent="0.25">
      <c r="A55" s="8">
        <f t="shared" si="0"/>
        <v>52</v>
      </c>
      <c r="B55" s="9" t="s">
        <v>96</v>
      </c>
      <c r="C55" s="8">
        <v>1981</v>
      </c>
      <c r="D55" s="8">
        <v>1931</v>
      </c>
      <c r="E55" s="10">
        <v>48861.59</v>
      </c>
      <c r="F55" s="2" t="s">
        <v>21</v>
      </c>
      <c r="G55" s="2" t="s">
        <v>97</v>
      </c>
      <c r="H55" s="2" t="str">
        <f t="shared" si="1"/>
        <v>Емкость 20 м3</v>
      </c>
      <c r="I55" s="2" t="str">
        <f>IFERROR(VLOOKUP(C55,Index[],2,FALSE),"нет индекса")</f>
        <v>нет индекса</v>
      </c>
      <c r="J55" s="2" t="s">
        <v>98</v>
      </c>
      <c r="K55" s="12">
        <v>153447</v>
      </c>
    </row>
    <row r="56" spans="1:11" x14ac:dyDescent="0.25">
      <c r="A56" s="8">
        <f t="shared" si="0"/>
        <v>53</v>
      </c>
      <c r="B56" s="9" t="s">
        <v>96</v>
      </c>
      <c r="C56" s="8">
        <v>1981</v>
      </c>
      <c r="D56" s="8">
        <v>1930</v>
      </c>
      <c r="E56" s="10">
        <v>48861.59</v>
      </c>
      <c r="F56" s="2" t="s">
        <v>21</v>
      </c>
      <c r="G56" s="2" t="s">
        <v>97</v>
      </c>
      <c r="H56" s="2" t="str">
        <f t="shared" si="1"/>
        <v>Емкость 20 м3</v>
      </c>
      <c r="I56" s="2" t="str">
        <f>IFERROR(VLOOKUP(C56,Index[],2,FALSE),"нет индекса")</f>
        <v>нет индекса</v>
      </c>
      <c r="J56" s="2" t="s">
        <v>98</v>
      </c>
      <c r="K56" s="12">
        <v>153447</v>
      </c>
    </row>
    <row r="57" spans="1:11" x14ac:dyDescent="0.25">
      <c r="A57" s="8">
        <f t="shared" si="0"/>
        <v>54</v>
      </c>
      <c r="B57" s="9" t="s">
        <v>96</v>
      </c>
      <c r="C57" s="8">
        <v>1981</v>
      </c>
      <c r="D57" s="9" t="s">
        <v>99</v>
      </c>
      <c r="E57" s="10">
        <v>48861.59</v>
      </c>
      <c r="F57" s="2" t="s">
        <v>21</v>
      </c>
      <c r="G57" s="2" t="s">
        <v>97</v>
      </c>
      <c r="H57" s="2" t="str">
        <f t="shared" si="1"/>
        <v>Емкость 20 м3</v>
      </c>
      <c r="I57" s="2" t="str">
        <f>IFERROR(VLOOKUP(C57,Index[],2,FALSE),"нет индекса")</f>
        <v>нет индекса</v>
      </c>
      <c r="J57" s="2" t="s">
        <v>98</v>
      </c>
      <c r="K57" s="12">
        <v>153447</v>
      </c>
    </row>
    <row r="58" spans="1:11" x14ac:dyDescent="0.25">
      <c r="A58" s="8">
        <f t="shared" si="0"/>
        <v>55</v>
      </c>
      <c r="B58" s="9" t="s">
        <v>96</v>
      </c>
      <c r="C58" s="8">
        <v>1981</v>
      </c>
      <c r="D58" s="9" t="s">
        <v>100</v>
      </c>
      <c r="E58" s="10">
        <v>48861.59</v>
      </c>
      <c r="F58" s="2" t="s">
        <v>21</v>
      </c>
      <c r="G58" s="2" t="s">
        <v>97</v>
      </c>
      <c r="H58" s="2" t="str">
        <f t="shared" si="1"/>
        <v>Емкость 20 м3</v>
      </c>
      <c r="I58" s="2" t="str">
        <f>IFERROR(VLOOKUP(C58,Index[],2,FALSE),"нет индекса")</f>
        <v>нет индекса</v>
      </c>
      <c r="J58" s="2" t="s">
        <v>98</v>
      </c>
      <c r="K58" s="12">
        <v>153447</v>
      </c>
    </row>
    <row r="59" spans="1:11" x14ac:dyDescent="0.25">
      <c r="A59" s="8">
        <f t="shared" si="0"/>
        <v>56</v>
      </c>
      <c r="B59" s="9" t="s">
        <v>96</v>
      </c>
      <c r="C59" s="8">
        <v>1981</v>
      </c>
      <c r="D59" s="8">
        <v>2076</v>
      </c>
      <c r="E59" s="10">
        <v>48861.59</v>
      </c>
      <c r="F59" s="2" t="s">
        <v>21</v>
      </c>
      <c r="G59" s="2" t="s">
        <v>97</v>
      </c>
      <c r="H59" s="2" t="str">
        <f t="shared" si="1"/>
        <v>Емкость 20 м3</v>
      </c>
      <c r="I59" s="2" t="str">
        <f>IFERROR(VLOOKUP(C59,Index[],2,FALSE),"нет индекса")</f>
        <v>нет индекса</v>
      </c>
      <c r="J59" s="2" t="s">
        <v>98</v>
      </c>
      <c r="K59" s="12">
        <v>153447</v>
      </c>
    </row>
    <row r="60" spans="1:11" x14ac:dyDescent="0.25">
      <c r="A60" s="8">
        <f t="shared" si="0"/>
        <v>57</v>
      </c>
      <c r="B60" s="9" t="s">
        <v>96</v>
      </c>
      <c r="C60" s="8">
        <v>1981</v>
      </c>
      <c r="D60" s="8">
        <v>2075</v>
      </c>
      <c r="E60" s="10">
        <v>48861.59</v>
      </c>
      <c r="F60" s="2" t="s">
        <v>21</v>
      </c>
      <c r="G60" s="2" t="s">
        <v>97</v>
      </c>
      <c r="H60" s="2" t="str">
        <f t="shared" si="1"/>
        <v>Емкость 20 м3</v>
      </c>
      <c r="I60" s="2" t="str">
        <f>IFERROR(VLOOKUP(C60,Index[],2,FALSE),"нет индекса")</f>
        <v>нет индекса</v>
      </c>
      <c r="J60" s="2" t="s">
        <v>98</v>
      </c>
      <c r="K60" s="12">
        <v>153447</v>
      </c>
    </row>
    <row r="61" spans="1:11" x14ac:dyDescent="0.25">
      <c r="A61" s="8">
        <f t="shared" si="0"/>
        <v>58</v>
      </c>
      <c r="B61" s="9" t="s">
        <v>96</v>
      </c>
      <c r="C61" s="8">
        <v>1981</v>
      </c>
      <c r="D61" s="8">
        <v>2074</v>
      </c>
      <c r="E61" s="10">
        <v>48861.59</v>
      </c>
      <c r="F61" s="2" t="s">
        <v>21</v>
      </c>
      <c r="G61" s="2" t="s">
        <v>97</v>
      </c>
      <c r="H61" s="2" t="str">
        <f t="shared" si="1"/>
        <v>Емкость 20 м3</v>
      </c>
      <c r="I61" s="2" t="str">
        <f>IFERROR(VLOOKUP(C61,Index[],2,FALSE),"нет индекса")</f>
        <v>нет индекса</v>
      </c>
      <c r="J61" s="2" t="s">
        <v>98</v>
      </c>
      <c r="K61" s="12">
        <v>153447</v>
      </c>
    </row>
    <row r="62" spans="1:11" x14ac:dyDescent="0.25">
      <c r="A62" s="8">
        <f t="shared" si="0"/>
        <v>59</v>
      </c>
      <c r="B62" s="9" t="s">
        <v>96</v>
      </c>
      <c r="C62" s="8">
        <v>1981</v>
      </c>
      <c r="D62" s="8">
        <v>2064</v>
      </c>
      <c r="E62" s="10">
        <v>48861.59</v>
      </c>
      <c r="F62" s="2" t="s">
        <v>21</v>
      </c>
      <c r="G62" s="2" t="s">
        <v>97</v>
      </c>
      <c r="H62" s="2" t="str">
        <f t="shared" si="1"/>
        <v>Емкость 20 м3</v>
      </c>
      <c r="I62" s="2" t="str">
        <f>IFERROR(VLOOKUP(C62,Index[],2,FALSE),"нет индекса")</f>
        <v>нет индекса</v>
      </c>
      <c r="J62" s="2" t="s">
        <v>98</v>
      </c>
      <c r="K62" s="12">
        <v>153447</v>
      </c>
    </row>
    <row r="63" spans="1:11" x14ac:dyDescent="0.25">
      <c r="A63" s="8">
        <f t="shared" si="0"/>
        <v>60</v>
      </c>
      <c r="B63" s="9" t="s">
        <v>96</v>
      </c>
      <c r="C63" s="8">
        <v>1981</v>
      </c>
      <c r="D63" s="8">
        <v>1928</v>
      </c>
      <c r="E63" s="10">
        <v>48861.59</v>
      </c>
      <c r="F63" s="2" t="s">
        <v>21</v>
      </c>
      <c r="G63" s="2" t="s">
        <v>97</v>
      </c>
      <c r="H63" s="2" t="str">
        <f t="shared" si="1"/>
        <v>Емкость 20 м3</v>
      </c>
      <c r="I63" s="2" t="str">
        <f>IFERROR(VLOOKUP(C63,Index[],2,FALSE),"нет индекса")</f>
        <v>нет индекса</v>
      </c>
      <c r="J63" s="2" t="s">
        <v>98</v>
      </c>
      <c r="K63" s="12">
        <v>153447</v>
      </c>
    </row>
    <row r="64" spans="1:11" x14ac:dyDescent="0.25">
      <c r="A64" s="8">
        <f t="shared" si="0"/>
        <v>61</v>
      </c>
      <c r="B64" s="9" t="s">
        <v>96</v>
      </c>
      <c r="C64" s="8">
        <v>1981</v>
      </c>
      <c r="D64" s="8">
        <v>2073</v>
      </c>
      <c r="E64" s="10">
        <v>48861.59</v>
      </c>
      <c r="F64" s="2" t="s">
        <v>21</v>
      </c>
      <c r="G64" s="2" t="s">
        <v>97</v>
      </c>
      <c r="H64" s="2" t="str">
        <f t="shared" si="1"/>
        <v>Емкость 20 м3</v>
      </c>
      <c r="I64" s="2" t="str">
        <f>IFERROR(VLOOKUP(C64,Index[],2,FALSE),"нет индекса")</f>
        <v>нет индекса</v>
      </c>
      <c r="J64" s="2" t="s">
        <v>98</v>
      </c>
      <c r="K64" s="12">
        <v>153447</v>
      </c>
    </row>
    <row r="65" spans="1:11" x14ac:dyDescent="0.25">
      <c r="A65" s="8">
        <f t="shared" si="0"/>
        <v>62</v>
      </c>
      <c r="B65" s="9" t="s">
        <v>96</v>
      </c>
      <c r="C65" s="8">
        <v>1981</v>
      </c>
      <c r="D65" s="8">
        <v>1932</v>
      </c>
      <c r="E65" s="10">
        <v>48861.59</v>
      </c>
      <c r="F65" s="2" t="s">
        <v>21</v>
      </c>
      <c r="G65" s="2" t="s">
        <v>97</v>
      </c>
      <c r="H65" s="2" t="str">
        <f t="shared" si="1"/>
        <v>Емкость 20 м3</v>
      </c>
      <c r="I65" s="2" t="str">
        <f>IFERROR(VLOOKUP(C65,Index[],2,FALSE),"нет индекса")</f>
        <v>нет индекса</v>
      </c>
      <c r="J65" s="2" t="s">
        <v>98</v>
      </c>
      <c r="K65" s="12">
        <v>153447</v>
      </c>
    </row>
    <row r="66" spans="1:11" x14ac:dyDescent="0.25">
      <c r="A66" s="8">
        <f t="shared" si="0"/>
        <v>63</v>
      </c>
      <c r="B66" s="9" t="s">
        <v>96</v>
      </c>
      <c r="C66" s="8">
        <v>1979</v>
      </c>
      <c r="D66" s="8">
        <v>1718</v>
      </c>
      <c r="E66" s="10">
        <v>45103.01</v>
      </c>
      <c r="F66" s="2" t="s">
        <v>21</v>
      </c>
      <c r="G66" s="2" t="s">
        <v>97</v>
      </c>
      <c r="H66" s="2" t="str">
        <f t="shared" si="1"/>
        <v>Емкость 20 м3</v>
      </c>
      <c r="I66" s="2" t="str">
        <f>IFERROR(VLOOKUP(C66,Index[],2,FALSE),"нет индекса")</f>
        <v>нет индекса</v>
      </c>
      <c r="J66" s="2" t="s">
        <v>98</v>
      </c>
      <c r="K66" s="12">
        <v>153447</v>
      </c>
    </row>
    <row r="67" spans="1:11" x14ac:dyDescent="0.25">
      <c r="A67" s="8">
        <f t="shared" si="0"/>
        <v>64</v>
      </c>
      <c r="B67" s="9" t="s">
        <v>96</v>
      </c>
      <c r="C67" s="8">
        <v>1979</v>
      </c>
      <c r="D67" s="8">
        <v>1719</v>
      </c>
      <c r="E67" s="10">
        <v>45103.01</v>
      </c>
      <c r="F67" s="2" t="s">
        <v>21</v>
      </c>
      <c r="G67" s="2" t="s">
        <v>97</v>
      </c>
      <c r="H67" s="2" t="str">
        <f t="shared" si="1"/>
        <v>Емкость 20 м3</v>
      </c>
      <c r="I67" s="2" t="str">
        <f>IFERROR(VLOOKUP(C67,Index[],2,FALSE),"нет индекса")</f>
        <v>нет индекса</v>
      </c>
      <c r="J67" s="2" t="s">
        <v>98</v>
      </c>
      <c r="K67" s="12">
        <v>153447</v>
      </c>
    </row>
    <row r="68" spans="1:11" x14ac:dyDescent="0.25">
      <c r="A68" s="8">
        <f t="shared" si="0"/>
        <v>65</v>
      </c>
      <c r="B68" s="9" t="s">
        <v>96</v>
      </c>
      <c r="C68" s="8">
        <v>1979</v>
      </c>
      <c r="D68" s="8">
        <v>1720</v>
      </c>
      <c r="E68" s="10">
        <v>45103.01</v>
      </c>
      <c r="F68" s="2" t="s">
        <v>21</v>
      </c>
      <c r="G68" s="2" t="s">
        <v>97</v>
      </c>
      <c r="H68" s="2" t="str">
        <f t="shared" si="1"/>
        <v>Емкость 20 м3</v>
      </c>
      <c r="I68" s="2" t="str">
        <f>IFERROR(VLOOKUP(C68,Index[],2,FALSE),"нет индекса")</f>
        <v>нет индекса</v>
      </c>
      <c r="J68" s="2" t="s">
        <v>98</v>
      </c>
      <c r="K68" s="12">
        <v>153447</v>
      </c>
    </row>
    <row r="69" spans="1:11" x14ac:dyDescent="0.25">
      <c r="A69" s="8">
        <f t="shared" ref="A69:A132" si="2">A68+1</f>
        <v>66</v>
      </c>
      <c r="B69" s="9" t="s">
        <v>96</v>
      </c>
      <c r="C69" s="8">
        <v>1979</v>
      </c>
      <c r="D69" s="8">
        <v>1711</v>
      </c>
      <c r="E69" s="10">
        <v>45103.01</v>
      </c>
      <c r="F69" s="2" t="s">
        <v>21</v>
      </c>
      <c r="G69" s="2" t="s">
        <v>97</v>
      </c>
      <c r="H69" s="2" t="str">
        <f t="shared" si="1"/>
        <v>Емкость 20 м3</v>
      </c>
      <c r="I69" s="2" t="str">
        <f>IFERROR(VLOOKUP(C69,Index[],2,FALSE),"нет индекса")</f>
        <v>нет индекса</v>
      </c>
      <c r="J69" s="2" t="s">
        <v>98</v>
      </c>
      <c r="K69" s="12">
        <v>153447</v>
      </c>
    </row>
    <row r="70" spans="1:11" x14ac:dyDescent="0.25">
      <c r="A70" s="8">
        <f t="shared" si="2"/>
        <v>67</v>
      </c>
      <c r="B70" s="9" t="s">
        <v>96</v>
      </c>
      <c r="C70" s="8">
        <v>1979</v>
      </c>
      <c r="D70" s="8">
        <v>1717</v>
      </c>
      <c r="E70" s="10">
        <v>45103.01</v>
      </c>
      <c r="F70" s="2" t="s">
        <v>21</v>
      </c>
      <c r="G70" s="2" t="s">
        <v>97</v>
      </c>
      <c r="H70" s="2" t="str">
        <f t="shared" si="1"/>
        <v>Емкость 20 м3</v>
      </c>
      <c r="I70" s="2" t="str">
        <f>IFERROR(VLOOKUP(C70,Index[],2,FALSE),"нет индекса")</f>
        <v>нет индекса</v>
      </c>
      <c r="J70" s="2" t="s">
        <v>98</v>
      </c>
      <c r="K70" s="12">
        <v>153447</v>
      </c>
    </row>
    <row r="71" spans="1:11" x14ac:dyDescent="0.25">
      <c r="A71" s="8">
        <f t="shared" si="2"/>
        <v>68</v>
      </c>
      <c r="B71" s="9" t="s">
        <v>96</v>
      </c>
      <c r="C71" s="8">
        <v>1979</v>
      </c>
      <c r="D71" s="8">
        <v>1716</v>
      </c>
      <c r="E71" s="10">
        <v>45103.01</v>
      </c>
      <c r="F71" s="2" t="s">
        <v>21</v>
      </c>
      <c r="G71" s="2" t="s">
        <v>97</v>
      </c>
      <c r="H71" s="2" t="str">
        <f t="shared" si="1"/>
        <v>Емкость 20 м3</v>
      </c>
      <c r="I71" s="2" t="str">
        <f>IFERROR(VLOOKUP(C71,Index[],2,FALSE),"нет индекса")</f>
        <v>нет индекса</v>
      </c>
      <c r="J71" s="2" t="s">
        <v>98</v>
      </c>
      <c r="K71" s="12">
        <v>153447</v>
      </c>
    </row>
    <row r="72" spans="1:11" x14ac:dyDescent="0.25">
      <c r="A72" s="8">
        <f t="shared" si="2"/>
        <v>69</v>
      </c>
      <c r="B72" s="9" t="s">
        <v>96</v>
      </c>
      <c r="C72" s="8">
        <v>1979</v>
      </c>
      <c r="D72" s="8">
        <v>1715</v>
      </c>
      <c r="E72" s="10">
        <v>45103.01</v>
      </c>
      <c r="F72" s="2" t="s">
        <v>21</v>
      </c>
      <c r="G72" s="2" t="s">
        <v>97</v>
      </c>
      <c r="H72" s="2" t="str">
        <f t="shared" si="1"/>
        <v>Емкость 20 м3</v>
      </c>
      <c r="I72" s="2" t="str">
        <f>IFERROR(VLOOKUP(C72,Index[],2,FALSE),"нет индекса")</f>
        <v>нет индекса</v>
      </c>
      <c r="J72" s="2" t="s">
        <v>98</v>
      </c>
      <c r="K72" s="12">
        <v>153447</v>
      </c>
    </row>
    <row r="73" spans="1:11" x14ac:dyDescent="0.25">
      <c r="A73" s="8">
        <f t="shared" si="2"/>
        <v>70</v>
      </c>
      <c r="B73" s="9" t="s">
        <v>96</v>
      </c>
      <c r="C73" s="8">
        <v>1979</v>
      </c>
      <c r="D73" s="8">
        <v>1714</v>
      </c>
      <c r="E73" s="10">
        <v>45103.01</v>
      </c>
      <c r="F73" s="2" t="s">
        <v>21</v>
      </c>
      <c r="G73" s="2" t="s">
        <v>97</v>
      </c>
      <c r="H73" s="2" t="str">
        <f t="shared" si="1"/>
        <v>Емкость 20 м3</v>
      </c>
      <c r="I73" s="2" t="str">
        <f>IFERROR(VLOOKUP(C73,Index[],2,FALSE),"нет индекса")</f>
        <v>нет индекса</v>
      </c>
      <c r="J73" s="2" t="s">
        <v>98</v>
      </c>
      <c r="K73" s="12">
        <v>153447</v>
      </c>
    </row>
    <row r="74" spans="1:11" x14ac:dyDescent="0.25">
      <c r="A74" s="8">
        <f t="shared" si="2"/>
        <v>71</v>
      </c>
      <c r="B74" s="9" t="s">
        <v>96</v>
      </c>
      <c r="C74" s="8">
        <v>1981</v>
      </c>
      <c r="D74" s="9" t="s">
        <v>101</v>
      </c>
      <c r="E74" s="10">
        <v>48861.59</v>
      </c>
      <c r="F74" s="2" t="s">
        <v>21</v>
      </c>
      <c r="G74" s="2" t="s">
        <v>97</v>
      </c>
      <c r="H74" s="2" t="str">
        <f t="shared" si="1"/>
        <v>Емкость 20 м3</v>
      </c>
      <c r="I74" s="2" t="str">
        <f>IFERROR(VLOOKUP(C74,Index[],2,FALSE),"нет индекса")</f>
        <v>нет индекса</v>
      </c>
      <c r="J74" s="2" t="s">
        <v>98</v>
      </c>
      <c r="K74" s="12">
        <v>153447</v>
      </c>
    </row>
    <row r="75" spans="1:11" x14ac:dyDescent="0.25">
      <c r="A75" s="8">
        <f t="shared" si="2"/>
        <v>72</v>
      </c>
      <c r="B75" s="9" t="s">
        <v>96</v>
      </c>
      <c r="C75" s="8">
        <v>1979</v>
      </c>
      <c r="D75" s="8">
        <v>1713</v>
      </c>
      <c r="E75" s="10">
        <v>45103.01</v>
      </c>
      <c r="F75" s="2" t="s">
        <v>21</v>
      </c>
      <c r="G75" s="2" t="s">
        <v>97</v>
      </c>
      <c r="H75" s="2" t="str">
        <f t="shared" si="1"/>
        <v>Емкость 20 м3</v>
      </c>
      <c r="I75" s="2" t="str">
        <f>IFERROR(VLOOKUP(C75,Index[],2,FALSE),"нет индекса")</f>
        <v>нет индекса</v>
      </c>
      <c r="J75" s="2" t="s">
        <v>98</v>
      </c>
      <c r="K75" s="12">
        <v>153447</v>
      </c>
    </row>
    <row r="76" spans="1:11" x14ac:dyDescent="0.25">
      <c r="A76" s="8">
        <f t="shared" si="2"/>
        <v>73</v>
      </c>
      <c r="B76" s="9" t="s">
        <v>96</v>
      </c>
      <c r="C76" s="8">
        <v>1981</v>
      </c>
      <c r="D76" s="9" t="s">
        <v>102</v>
      </c>
      <c r="E76" s="10">
        <v>48861.59</v>
      </c>
      <c r="F76" s="2" t="s">
        <v>21</v>
      </c>
      <c r="G76" s="2" t="s">
        <v>97</v>
      </c>
      <c r="H76" s="2" t="str">
        <f t="shared" si="1"/>
        <v>Емкость 20 м3</v>
      </c>
      <c r="I76" s="2" t="str">
        <f>IFERROR(VLOOKUP(C76,Index[],2,FALSE),"нет индекса")</f>
        <v>нет индекса</v>
      </c>
      <c r="J76" s="2" t="s">
        <v>98</v>
      </c>
      <c r="K76" s="12">
        <v>153447</v>
      </c>
    </row>
    <row r="77" spans="1:11" x14ac:dyDescent="0.25">
      <c r="A77" s="8">
        <f t="shared" si="2"/>
        <v>74</v>
      </c>
      <c r="B77" s="9" t="s">
        <v>96</v>
      </c>
      <c r="C77" s="8">
        <v>1981</v>
      </c>
      <c r="D77" s="8">
        <v>1934</v>
      </c>
      <c r="E77" s="10">
        <v>48861.59</v>
      </c>
      <c r="F77" s="2" t="s">
        <v>21</v>
      </c>
      <c r="G77" s="2" t="s">
        <v>97</v>
      </c>
      <c r="H77" s="2" t="str">
        <f t="shared" si="1"/>
        <v>Емкость 20 м3</v>
      </c>
      <c r="I77" s="2" t="str">
        <f>IFERROR(VLOOKUP(C77,Index[],2,FALSE),"нет индекса")</f>
        <v>нет индекса</v>
      </c>
      <c r="J77" s="2" t="s">
        <v>98</v>
      </c>
      <c r="K77" s="12">
        <v>153447</v>
      </c>
    </row>
    <row r="78" spans="1:11" x14ac:dyDescent="0.25">
      <c r="A78" s="8">
        <f t="shared" si="2"/>
        <v>75</v>
      </c>
      <c r="B78" s="9" t="s">
        <v>103</v>
      </c>
      <c r="C78" s="8">
        <v>2010</v>
      </c>
      <c r="D78" s="9" t="s">
        <v>104</v>
      </c>
      <c r="E78" s="10">
        <v>91735.89</v>
      </c>
      <c r="F78" s="2" t="s">
        <v>21</v>
      </c>
      <c r="G78" s="2" t="s">
        <v>0</v>
      </c>
      <c r="H78" s="2" t="s">
        <v>0</v>
      </c>
      <c r="I78" s="2">
        <f>IFERROR(VLOOKUP(C78,Index[],2,FALSE),"нет индекса")</f>
        <v>1.4977246993222353</v>
      </c>
      <c r="J78" s="2" t="s">
        <v>38</v>
      </c>
    </row>
    <row r="79" spans="1:11" x14ac:dyDescent="0.25">
      <c r="A79" s="8">
        <f t="shared" si="2"/>
        <v>76</v>
      </c>
      <c r="B79" s="9" t="s">
        <v>105</v>
      </c>
      <c r="C79" s="8">
        <v>2009</v>
      </c>
      <c r="D79" s="8">
        <v>3108</v>
      </c>
      <c r="E79" s="10">
        <v>71355.929999999993</v>
      </c>
      <c r="F79" s="2" t="s">
        <v>21</v>
      </c>
      <c r="G79" s="2" t="s">
        <v>106</v>
      </c>
      <c r="H79" s="2" t="str">
        <f>B79</f>
        <v>Жироуловитель "ЖЛ-6"</v>
      </c>
      <c r="I79" s="2">
        <f>IFERROR(VLOOKUP(C79,Index[],2,FALSE),"нет индекса")</f>
        <v>1.5534557613875548</v>
      </c>
      <c r="J79" s="11" t="s">
        <v>107</v>
      </c>
      <c r="K79" s="12">
        <v>81700</v>
      </c>
    </row>
    <row r="80" spans="1:11" x14ac:dyDescent="0.25">
      <c r="A80" s="8">
        <f t="shared" si="2"/>
        <v>77</v>
      </c>
      <c r="B80" s="9" t="s">
        <v>108</v>
      </c>
      <c r="C80" s="8">
        <v>2010</v>
      </c>
      <c r="D80" s="9" t="s">
        <v>109</v>
      </c>
      <c r="E80" s="10">
        <v>24164.11</v>
      </c>
      <c r="F80" s="2" t="s">
        <v>21</v>
      </c>
      <c r="G80" s="2" t="s">
        <v>110</v>
      </c>
      <c r="H80" s="2" t="s">
        <v>111</v>
      </c>
      <c r="I80" s="2">
        <f>IFERROR(VLOOKUP(C80,Index[],2,FALSE),"нет индекса")</f>
        <v>1.4977246993222353</v>
      </c>
      <c r="J80" s="11" t="s">
        <v>112</v>
      </c>
      <c r="K80" s="12">
        <v>160000</v>
      </c>
    </row>
    <row r="81" spans="1:11" x14ac:dyDescent="0.25">
      <c r="A81" s="8">
        <f t="shared" si="2"/>
        <v>78</v>
      </c>
      <c r="B81" s="9" t="s">
        <v>113</v>
      </c>
      <c r="C81" s="8">
        <v>1979</v>
      </c>
      <c r="D81" s="9" t="s">
        <v>114</v>
      </c>
      <c r="E81" s="10">
        <v>23305.95</v>
      </c>
      <c r="F81" s="2" t="s">
        <v>21</v>
      </c>
      <c r="G81" s="2" t="s">
        <v>115</v>
      </c>
      <c r="H81" s="2" t="str">
        <f>B81</f>
        <v>Закатка Б-4 КЗК-80</v>
      </c>
      <c r="I81" s="2" t="str">
        <f>IFERROR(VLOOKUP(C81,Index[],2,FALSE),"нет индекса")</f>
        <v>нет индекса</v>
      </c>
      <c r="J81" s="11" t="s">
        <v>116</v>
      </c>
      <c r="K81" s="12">
        <f>1416000</f>
        <v>1416000</v>
      </c>
    </row>
    <row r="82" spans="1:11" x14ac:dyDescent="0.25">
      <c r="A82" s="8">
        <f t="shared" si="2"/>
        <v>79</v>
      </c>
      <c r="B82" s="9" t="s">
        <v>117</v>
      </c>
      <c r="C82" s="8">
        <v>2000</v>
      </c>
      <c r="D82" s="9" t="s">
        <v>118</v>
      </c>
      <c r="E82" s="10">
        <v>9489.85</v>
      </c>
      <c r="F82" s="2" t="s">
        <v>21</v>
      </c>
      <c r="G82" s="2" t="s">
        <v>119</v>
      </c>
      <c r="H82" s="2" t="s">
        <v>120</v>
      </c>
      <c r="I82" s="2">
        <f>IFERROR(VLOOKUP(C82,Index[],2,FALSE),"нет индекса")</f>
        <v>4.7898366805477579</v>
      </c>
      <c r="J82" s="11" t="s">
        <v>24</v>
      </c>
      <c r="K82" s="12">
        <v>400000</v>
      </c>
    </row>
    <row r="83" spans="1:11" x14ac:dyDescent="0.25">
      <c r="A83" s="8">
        <f t="shared" si="2"/>
        <v>80</v>
      </c>
      <c r="B83" s="9" t="s">
        <v>121</v>
      </c>
      <c r="C83" s="8">
        <v>2010</v>
      </c>
      <c r="D83" s="9" t="s">
        <v>122</v>
      </c>
      <c r="E83" s="10">
        <v>68100.710000000006</v>
      </c>
      <c r="F83" s="2" t="s">
        <v>21</v>
      </c>
      <c r="G83" s="2" t="s">
        <v>123</v>
      </c>
      <c r="H83" s="2" t="s">
        <v>124</v>
      </c>
      <c r="I83" s="2">
        <f>IFERROR(VLOOKUP(C83,Index[],2,FALSE),"нет индекса")</f>
        <v>1.4977246993222353</v>
      </c>
      <c r="J83" s="2" t="s">
        <v>38</v>
      </c>
    </row>
    <row r="84" spans="1:11" x14ac:dyDescent="0.25">
      <c r="A84" s="8">
        <f t="shared" si="2"/>
        <v>81</v>
      </c>
      <c r="B84" s="9" t="s">
        <v>125</v>
      </c>
      <c r="C84" s="8">
        <v>2010</v>
      </c>
      <c r="D84" s="9" t="s">
        <v>126</v>
      </c>
      <c r="E84" s="10">
        <v>280324.13</v>
      </c>
      <c r="F84" s="2" t="s">
        <v>21</v>
      </c>
      <c r="G84" s="2" t="s">
        <v>0</v>
      </c>
      <c r="H84" s="2" t="s">
        <v>0</v>
      </c>
      <c r="I84" s="2">
        <f>IFERROR(VLOOKUP(C84,Index[],2,FALSE),"нет индекса")</f>
        <v>1.4977246993222353</v>
      </c>
      <c r="J84" s="2" t="s">
        <v>38</v>
      </c>
    </row>
    <row r="85" spans="1:11" x14ac:dyDescent="0.25">
      <c r="A85" s="8">
        <f t="shared" si="2"/>
        <v>82</v>
      </c>
      <c r="B85" s="9" t="s">
        <v>127</v>
      </c>
      <c r="C85" s="8">
        <v>2010</v>
      </c>
      <c r="D85" s="9" t="s">
        <v>128</v>
      </c>
      <c r="E85" s="10">
        <v>67878.66</v>
      </c>
      <c r="F85" s="2" t="s">
        <v>21</v>
      </c>
      <c r="G85" s="2" t="s">
        <v>0</v>
      </c>
      <c r="H85" s="2" t="s">
        <v>0</v>
      </c>
      <c r="I85" s="2">
        <f>IFERROR(VLOOKUP(C85,Index[],2,FALSE),"нет индекса")</f>
        <v>1.4977246993222353</v>
      </c>
      <c r="J85" s="2" t="s">
        <v>38</v>
      </c>
    </row>
    <row r="86" spans="1:11" x14ac:dyDescent="0.25">
      <c r="A86" s="8">
        <f t="shared" si="2"/>
        <v>83</v>
      </c>
      <c r="B86" s="9" t="s">
        <v>129</v>
      </c>
      <c r="C86" s="8">
        <v>2009</v>
      </c>
      <c r="D86" s="9" t="s">
        <v>130</v>
      </c>
      <c r="E86" s="10">
        <v>2355364.94</v>
      </c>
      <c r="F86" s="2" t="s">
        <v>21</v>
      </c>
      <c r="G86" s="2" t="s">
        <v>131</v>
      </c>
      <c r="H86" s="2" t="s">
        <v>132</v>
      </c>
      <c r="I86" s="2">
        <f>IFERROR(VLOOKUP(C86,Index[],2,FALSE),"нет индекса")</f>
        <v>1.5534557613875548</v>
      </c>
      <c r="J86" s="11" t="s">
        <v>133</v>
      </c>
      <c r="K86" s="12">
        <v>3973668</v>
      </c>
    </row>
    <row r="87" spans="1:11" x14ac:dyDescent="0.25">
      <c r="A87" s="8">
        <f t="shared" si="2"/>
        <v>84</v>
      </c>
      <c r="B87" s="9" t="s">
        <v>134</v>
      </c>
      <c r="C87" s="8">
        <v>2010</v>
      </c>
      <c r="D87" s="9" t="s">
        <v>135</v>
      </c>
      <c r="E87" s="10">
        <v>35434.21</v>
      </c>
      <c r="F87" s="2" t="s">
        <v>21</v>
      </c>
      <c r="G87" s="2" t="s">
        <v>0</v>
      </c>
      <c r="H87" s="2" t="s">
        <v>0</v>
      </c>
      <c r="I87" s="2">
        <f>IFERROR(VLOOKUP(C87,Index[],2,FALSE),"нет индекса")</f>
        <v>1.4977246993222353</v>
      </c>
      <c r="J87" s="2" t="s">
        <v>38</v>
      </c>
    </row>
    <row r="88" spans="1:11" x14ac:dyDescent="0.25">
      <c r="A88" s="8">
        <f t="shared" si="2"/>
        <v>85</v>
      </c>
      <c r="B88" s="9" t="s">
        <v>136</v>
      </c>
      <c r="C88" s="8">
        <v>1990</v>
      </c>
      <c r="D88" s="9" t="s">
        <v>137</v>
      </c>
      <c r="E88" s="10">
        <v>2519.21</v>
      </c>
      <c r="F88" s="2" t="s">
        <v>21</v>
      </c>
      <c r="G88" s="2" t="s">
        <v>138</v>
      </c>
      <c r="H88" s="2" t="s">
        <v>139</v>
      </c>
      <c r="I88" s="2" t="str">
        <f>IFERROR(VLOOKUP(C88,Index[],2,FALSE),"нет индекса")</f>
        <v>нет индекса</v>
      </c>
      <c r="J88" s="11" t="s">
        <v>140</v>
      </c>
      <c r="K88" s="12">
        <f>9500*5</f>
        <v>47500</v>
      </c>
    </row>
    <row r="89" spans="1:11" x14ac:dyDescent="0.25">
      <c r="A89" s="8">
        <f t="shared" si="2"/>
        <v>86</v>
      </c>
      <c r="B89" s="9" t="s">
        <v>141</v>
      </c>
      <c r="C89" s="8">
        <v>1994</v>
      </c>
      <c r="D89" s="9" t="s">
        <v>142</v>
      </c>
      <c r="E89" s="15">
        <v>42542.5</v>
      </c>
      <c r="F89" s="2" t="s">
        <v>21</v>
      </c>
      <c r="G89" s="2" t="s">
        <v>143</v>
      </c>
      <c r="H89" s="2" t="s">
        <v>144</v>
      </c>
      <c r="I89" s="2" t="str">
        <f>IFERROR(VLOOKUP(C89,Index[],2,FALSE),"нет индекса")</f>
        <v>нет индекса</v>
      </c>
      <c r="J89" s="11" t="s">
        <v>145</v>
      </c>
      <c r="K89" s="12">
        <v>1050000</v>
      </c>
    </row>
    <row r="90" spans="1:11" x14ac:dyDescent="0.25">
      <c r="A90" s="8">
        <f t="shared" si="2"/>
        <v>87</v>
      </c>
      <c r="B90" s="9" t="s">
        <v>146</v>
      </c>
      <c r="C90" s="8">
        <v>2010</v>
      </c>
      <c r="D90" s="9" t="s">
        <v>147</v>
      </c>
      <c r="E90" s="10">
        <v>4571815.67</v>
      </c>
      <c r="F90" s="2" t="s">
        <v>21</v>
      </c>
      <c r="G90" s="2" t="s">
        <v>0</v>
      </c>
      <c r="H90" s="2" t="s">
        <v>0</v>
      </c>
      <c r="I90" s="2">
        <f>IFERROR(VLOOKUP(C90,Index[],2,FALSE),"нет индекса")</f>
        <v>1.4977246993222353</v>
      </c>
      <c r="J90" s="2" t="s">
        <v>38</v>
      </c>
    </row>
    <row r="91" spans="1:11" x14ac:dyDescent="0.25">
      <c r="A91" s="8">
        <f t="shared" si="2"/>
        <v>88</v>
      </c>
      <c r="B91" s="9" t="s">
        <v>148</v>
      </c>
      <c r="C91" s="8">
        <v>2009</v>
      </c>
      <c r="D91" s="9" t="s">
        <v>149</v>
      </c>
      <c r="E91" s="14">
        <v>196280</v>
      </c>
      <c r="F91" s="2" t="s">
        <v>21</v>
      </c>
      <c r="G91" s="2" t="s">
        <v>0</v>
      </c>
      <c r="H91" s="2" t="s">
        <v>0</v>
      </c>
      <c r="I91" s="2">
        <f>IFERROR(VLOOKUP(C91,Index[],2,FALSE),"нет индекса")</f>
        <v>1.5534557613875548</v>
      </c>
      <c r="J91" s="2" t="s">
        <v>38</v>
      </c>
    </row>
    <row r="92" spans="1:11" x14ac:dyDescent="0.25">
      <c r="A92" s="8">
        <f t="shared" si="2"/>
        <v>89</v>
      </c>
      <c r="B92" s="9" t="s">
        <v>150</v>
      </c>
      <c r="C92" s="8">
        <v>2009</v>
      </c>
      <c r="D92" s="9" t="s">
        <v>151</v>
      </c>
      <c r="E92" s="10">
        <v>3391876.94</v>
      </c>
      <c r="F92" s="2" t="s">
        <v>21</v>
      </c>
      <c r="G92" s="2" t="s">
        <v>0</v>
      </c>
      <c r="H92" s="2" t="s">
        <v>0</v>
      </c>
      <c r="I92" s="2">
        <f>IFERROR(VLOOKUP(C92,Index[],2,FALSE),"нет индекса")</f>
        <v>1.5534557613875548</v>
      </c>
      <c r="J92" s="2" t="s">
        <v>38</v>
      </c>
    </row>
    <row r="93" spans="1:11" x14ac:dyDescent="0.25">
      <c r="A93" s="8">
        <f t="shared" si="2"/>
        <v>90</v>
      </c>
      <c r="B93" s="9" t="s">
        <v>152</v>
      </c>
      <c r="C93" s="8">
        <v>2010</v>
      </c>
      <c r="D93" s="9" t="s">
        <v>153</v>
      </c>
      <c r="E93" s="14">
        <v>28900</v>
      </c>
      <c r="F93" s="2" t="s">
        <v>21</v>
      </c>
      <c r="G93" s="2" t="s">
        <v>0</v>
      </c>
      <c r="H93" s="2" t="s">
        <v>0</v>
      </c>
      <c r="I93" s="2">
        <f>IFERROR(VLOOKUP(C93,Index[],2,FALSE),"нет индекса")</f>
        <v>1.4977246993222353</v>
      </c>
      <c r="J93" s="2" t="s">
        <v>38</v>
      </c>
    </row>
    <row r="94" spans="1:11" x14ac:dyDescent="0.25">
      <c r="A94" s="8">
        <f t="shared" si="2"/>
        <v>91</v>
      </c>
      <c r="B94" s="9" t="s">
        <v>154</v>
      </c>
      <c r="C94" s="8">
        <v>2010</v>
      </c>
      <c r="D94" s="9" t="s">
        <v>155</v>
      </c>
      <c r="E94" s="10">
        <v>16828.57</v>
      </c>
      <c r="F94" s="2" t="s">
        <v>21</v>
      </c>
      <c r="G94" s="2" t="s">
        <v>0</v>
      </c>
      <c r="H94" s="2" t="s">
        <v>0</v>
      </c>
      <c r="I94" s="2">
        <f>IFERROR(VLOOKUP(C94,Index[],2,FALSE),"нет индекса")</f>
        <v>1.4977246993222353</v>
      </c>
      <c r="J94" s="2" t="s">
        <v>38</v>
      </c>
    </row>
    <row r="95" spans="1:11" x14ac:dyDescent="0.25">
      <c r="A95" s="8">
        <f t="shared" si="2"/>
        <v>92</v>
      </c>
      <c r="B95" s="9" t="s">
        <v>156</v>
      </c>
      <c r="C95" s="8">
        <v>2010</v>
      </c>
      <c r="D95" s="9" t="s">
        <v>157</v>
      </c>
      <c r="E95" s="15">
        <v>578623.9</v>
      </c>
      <c r="F95" s="2" t="s">
        <v>21</v>
      </c>
      <c r="G95" s="2" t="s">
        <v>158</v>
      </c>
      <c r="H95" s="2" t="s">
        <v>159</v>
      </c>
      <c r="I95" s="2">
        <f>IFERROR(VLOOKUP(C95,Index[],2,FALSE),"нет индекса")</f>
        <v>1.4977246993222353</v>
      </c>
      <c r="J95" s="11" t="s">
        <v>160</v>
      </c>
      <c r="K95" s="12">
        <f>65070*K2</f>
        <v>4297222.8000000007</v>
      </c>
    </row>
    <row r="96" spans="1:11" x14ac:dyDescent="0.25">
      <c r="A96" s="8">
        <f t="shared" si="2"/>
        <v>93</v>
      </c>
      <c r="B96" s="9" t="s">
        <v>161</v>
      </c>
      <c r="C96" s="8">
        <v>2009</v>
      </c>
      <c r="D96" s="9" t="s">
        <v>162</v>
      </c>
      <c r="E96" s="10">
        <v>494518.72</v>
      </c>
      <c r="F96" s="2" t="s">
        <v>21</v>
      </c>
      <c r="G96" s="2" t="s">
        <v>163</v>
      </c>
      <c r="H96" s="2" t="s">
        <v>164</v>
      </c>
      <c r="I96" s="2">
        <f>IFERROR(VLOOKUP(C96,Index[],2,FALSE),"нет индекса")</f>
        <v>1.5534557613875548</v>
      </c>
      <c r="J96" s="11" t="s">
        <v>165</v>
      </c>
      <c r="K96" s="12">
        <v>850000</v>
      </c>
    </row>
    <row r="97" spans="1:11" x14ac:dyDescent="0.25">
      <c r="A97" s="8">
        <f t="shared" si="2"/>
        <v>94</v>
      </c>
      <c r="B97" s="9" t="s">
        <v>166</v>
      </c>
      <c r="C97" s="8">
        <v>2010</v>
      </c>
      <c r="D97" s="9" t="s">
        <v>167</v>
      </c>
      <c r="E97" s="10">
        <v>7767.03</v>
      </c>
      <c r="F97" s="2" t="s">
        <v>21</v>
      </c>
      <c r="G97" s="2" t="s">
        <v>0</v>
      </c>
      <c r="H97" s="2" t="s">
        <v>0</v>
      </c>
      <c r="I97" s="2">
        <f>IFERROR(VLOOKUP(C97,Index[],2,FALSE),"нет индекса")</f>
        <v>1.4977246993222353</v>
      </c>
      <c r="J97" s="2" t="s">
        <v>38</v>
      </c>
    </row>
    <row r="98" spans="1:11" x14ac:dyDescent="0.25">
      <c r="A98" s="8">
        <f t="shared" si="2"/>
        <v>95</v>
      </c>
      <c r="B98" s="9" t="s">
        <v>168</v>
      </c>
      <c r="C98" s="8">
        <v>1998</v>
      </c>
      <c r="D98" s="9" t="s">
        <v>169</v>
      </c>
      <c r="E98" s="10">
        <v>91577.68</v>
      </c>
      <c r="F98" s="2" t="s">
        <v>21</v>
      </c>
      <c r="G98" s="2" t="s">
        <v>0</v>
      </c>
      <c r="H98" s="2" t="s">
        <v>0</v>
      </c>
      <c r="I98" s="2">
        <f>IFERROR(VLOOKUP(C98,Index[],2,FALSE),"нет индекса")</f>
        <v>13.28667376183329</v>
      </c>
      <c r="J98" s="2" t="s">
        <v>38</v>
      </c>
    </row>
    <row r="99" spans="1:11" x14ac:dyDescent="0.25">
      <c r="A99" s="8">
        <f t="shared" si="2"/>
        <v>96</v>
      </c>
      <c r="B99" s="9" t="s">
        <v>170</v>
      </c>
      <c r="C99" s="8">
        <v>1987</v>
      </c>
      <c r="D99" s="9" t="s">
        <v>171</v>
      </c>
      <c r="E99" s="10">
        <v>49187.02</v>
      </c>
      <c r="F99" s="2" t="s">
        <v>21</v>
      </c>
      <c r="G99" s="2" t="s">
        <v>172</v>
      </c>
      <c r="H99" s="2" t="str">
        <f>B99</f>
        <v>Наполнитель закатки КДН-16</v>
      </c>
      <c r="I99" s="2" t="str">
        <f>IFERROR(VLOOKUP(C99,Index[],2,FALSE),"нет индекса")</f>
        <v>нет индекса</v>
      </c>
      <c r="J99" s="2" t="s">
        <v>24</v>
      </c>
      <c r="K99" s="12">
        <v>360000</v>
      </c>
    </row>
    <row r="100" spans="1:11" x14ac:dyDescent="0.25">
      <c r="A100" s="8">
        <f t="shared" si="2"/>
        <v>97</v>
      </c>
      <c r="B100" s="9" t="s">
        <v>173</v>
      </c>
      <c r="C100" s="8">
        <v>1993</v>
      </c>
      <c r="D100" s="9" t="s">
        <v>174</v>
      </c>
      <c r="E100" s="16">
        <v>822.03</v>
      </c>
      <c r="F100" s="2" t="s">
        <v>21</v>
      </c>
      <c r="G100" s="2" t="s">
        <v>175</v>
      </c>
      <c r="H100" s="2" t="s">
        <v>176</v>
      </c>
      <c r="I100" s="2" t="str">
        <f>IFERROR(VLOOKUP(C100,Index[],2,FALSE),"нет индекса")</f>
        <v>нет индекса</v>
      </c>
      <c r="J100" s="2" t="s">
        <v>24</v>
      </c>
      <c r="K100" s="12">
        <f>50000*2</f>
        <v>100000</v>
      </c>
    </row>
    <row r="101" spans="1:11" x14ac:dyDescent="0.25">
      <c r="A101" s="8">
        <f t="shared" si="2"/>
        <v>98</v>
      </c>
      <c r="B101" s="9" t="s">
        <v>177</v>
      </c>
      <c r="C101" s="8">
        <v>2010</v>
      </c>
      <c r="D101" s="9" t="s">
        <v>178</v>
      </c>
      <c r="E101" s="14">
        <v>43495</v>
      </c>
      <c r="F101" s="2" t="s">
        <v>21</v>
      </c>
      <c r="G101" s="2" t="s">
        <v>179</v>
      </c>
      <c r="H101" s="2" t="s">
        <v>180</v>
      </c>
      <c r="I101" s="2">
        <f>IFERROR(VLOOKUP(C101,Index[],2,FALSE),"нет индекса")</f>
        <v>1.4977246993222353</v>
      </c>
      <c r="J101" s="2" t="s">
        <v>181</v>
      </c>
      <c r="K101" s="12">
        <v>55000</v>
      </c>
    </row>
    <row r="102" spans="1:11" x14ac:dyDescent="0.25">
      <c r="A102" s="8">
        <f t="shared" si="2"/>
        <v>99</v>
      </c>
      <c r="B102" s="9" t="s">
        <v>182</v>
      </c>
      <c r="C102" s="8">
        <v>2011</v>
      </c>
      <c r="D102" s="9" t="s">
        <v>183</v>
      </c>
      <c r="E102" s="15">
        <v>145454.9</v>
      </c>
      <c r="F102" s="2" t="s">
        <v>21</v>
      </c>
      <c r="G102" s="2" t="s">
        <v>184</v>
      </c>
      <c r="H102" s="2" t="s">
        <v>185</v>
      </c>
      <c r="I102" s="2">
        <f>IFERROR(VLOOKUP(C102,Index[],2,FALSE),"нет индекса")</f>
        <v>1.4201177903444158</v>
      </c>
      <c r="J102" s="2" t="s">
        <v>186</v>
      </c>
      <c r="K102" s="12">
        <v>225000</v>
      </c>
    </row>
    <row r="103" spans="1:11" x14ac:dyDescent="0.25">
      <c r="A103" s="8">
        <f t="shared" si="2"/>
        <v>100</v>
      </c>
      <c r="B103" s="9" t="s">
        <v>187</v>
      </c>
      <c r="C103" s="8">
        <v>2003</v>
      </c>
      <c r="D103" s="9" t="s">
        <v>188</v>
      </c>
      <c r="E103" s="10">
        <v>29193.58</v>
      </c>
      <c r="F103" s="2" t="s">
        <v>21</v>
      </c>
      <c r="G103" s="2" t="s">
        <v>0</v>
      </c>
      <c r="H103" s="2" t="s">
        <v>0</v>
      </c>
      <c r="I103" s="2">
        <f>IFERROR(VLOOKUP(C103,Index[],2,FALSE),"нет индекса")</f>
        <v>3.2119257923740441</v>
      </c>
      <c r="J103" s="2" t="s">
        <v>38</v>
      </c>
    </row>
    <row r="104" spans="1:11" x14ac:dyDescent="0.25">
      <c r="A104" s="8">
        <f t="shared" si="2"/>
        <v>101</v>
      </c>
      <c r="B104" s="9" t="s">
        <v>189</v>
      </c>
      <c r="C104" s="8">
        <v>2010</v>
      </c>
      <c r="D104" s="9" t="s">
        <v>190</v>
      </c>
      <c r="E104" s="14">
        <v>119000</v>
      </c>
      <c r="F104" s="2" t="s">
        <v>21</v>
      </c>
      <c r="G104" s="2" t="s">
        <v>0</v>
      </c>
      <c r="H104" s="2" t="s">
        <v>0</v>
      </c>
      <c r="I104" s="2">
        <f>IFERROR(VLOOKUP(C104,Index[],2,FALSE),"нет индекса")</f>
        <v>1.4977246993222353</v>
      </c>
      <c r="J104" s="2" t="s">
        <v>38</v>
      </c>
    </row>
    <row r="105" spans="1:11" x14ac:dyDescent="0.25">
      <c r="A105" s="8">
        <f t="shared" si="2"/>
        <v>102</v>
      </c>
      <c r="B105" s="9" t="s">
        <v>191</v>
      </c>
      <c r="C105" s="8">
        <v>1961</v>
      </c>
      <c r="D105" s="8">
        <v>895</v>
      </c>
      <c r="E105" s="10">
        <v>470011.31</v>
      </c>
      <c r="F105" s="2" t="s">
        <v>21</v>
      </c>
      <c r="G105" s="2" t="s">
        <v>0</v>
      </c>
      <c r="H105" s="2" t="s">
        <v>0</v>
      </c>
      <c r="I105" s="2" t="str">
        <f>IFERROR(VLOOKUP(C105,Index[],2,FALSE),"нет индекса")</f>
        <v>нет индекса</v>
      </c>
      <c r="J105" s="2" t="s">
        <v>38</v>
      </c>
    </row>
    <row r="106" spans="1:11" x14ac:dyDescent="0.25">
      <c r="A106" s="8">
        <f t="shared" si="2"/>
        <v>103</v>
      </c>
      <c r="B106" s="9" t="s">
        <v>192</v>
      </c>
      <c r="C106" s="8">
        <v>1986</v>
      </c>
      <c r="D106" s="8">
        <v>1096</v>
      </c>
      <c r="E106" s="16">
        <v>537.78</v>
      </c>
      <c r="F106" s="2" t="s">
        <v>21</v>
      </c>
      <c r="G106" s="2" t="s">
        <v>0</v>
      </c>
      <c r="H106" s="2" t="s">
        <v>0</v>
      </c>
      <c r="I106" s="2" t="str">
        <f>IFERROR(VLOOKUP(C106,Index[],2,FALSE),"нет индекса")</f>
        <v>нет индекса</v>
      </c>
      <c r="J106" s="2" t="s">
        <v>38</v>
      </c>
    </row>
    <row r="107" spans="1:11" x14ac:dyDescent="0.25">
      <c r="A107" s="8">
        <f t="shared" si="2"/>
        <v>104</v>
      </c>
      <c r="B107" s="9" t="s">
        <v>193</v>
      </c>
      <c r="C107" s="8">
        <v>2010</v>
      </c>
      <c r="D107" s="9" t="s">
        <v>194</v>
      </c>
      <c r="E107" s="10">
        <v>161333.06</v>
      </c>
      <c r="F107" s="2" t="s">
        <v>21</v>
      </c>
      <c r="G107" s="2" t="s">
        <v>0</v>
      </c>
      <c r="H107" s="2" t="s">
        <v>0</v>
      </c>
      <c r="I107" s="2">
        <f>IFERROR(VLOOKUP(C107,Index[],2,FALSE),"нет индекса")</f>
        <v>1.4977246993222353</v>
      </c>
      <c r="J107" s="2" t="s">
        <v>38</v>
      </c>
    </row>
    <row r="108" spans="1:11" x14ac:dyDescent="0.25">
      <c r="A108" s="8">
        <f t="shared" si="2"/>
        <v>105</v>
      </c>
      <c r="B108" s="9" t="s">
        <v>195</v>
      </c>
      <c r="C108" s="8">
        <v>2000</v>
      </c>
      <c r="D108" s="9" t="s">
        <v>196</v>
      </c>
      <c r="E108" s="14">
        <v>13340</v>
      </c>
      <c r="F108" s="2" t="s">
        <v>21</v>
      </c>
      <c r="G108" s="2" t="s">
        <v>0</v>
      </c>
      <c r="H108" s="2" t="s">
        <v>0</v>
      </c>
      <c r="I108" s="2">
        <f>IFERROR(VLOOKUP(C108,Index[],2,FALSE),"нет индекса")</f>
        <v>4.7898366805477579</v>
      </c>
      <c r="J108" s="2" t="s">
        <v>38</v>
      </c>
    </row>
    <row r="109" spans="1:11" x14ac:dyDescent="0.25">
      <c r="A109" s="8">
        <f t="shared" si="2"/>
        <v>106</v>
      </c>
      <c r="B109" s="9" t="s">
        <v>197</v>
      </c>
      <c r="C109" s="8">
        <v>1990</v>
      </c>
      <c r="D109" s="9" t="s">
        <v>198</v>
      </c>
      <c r="E109" s="10">
        <v>23294.55</v>
      </c>
      <c r="F109" s="2" t="s">
        <v>21</v>
      </c>
      <c r="G109" s="2" t="s">
        <v>0</v>
      </c>
      <c r="H109" s="2" t="s">
        <v>0</v>
      </c>
      <c r="I109" s="2" t="str">
        <f>IFERROR(VLOOKUP(C109,Index[],2,FALSE),"нет индекса")</f>
        <v>нет индекса</v>
      </c>
      <c r="J109" s="2" t="s">
        <v>38</v>
      </c>
    </row>
    <row r="110" spans="1:11" x14ac:dyDescent="0.25">
      <c r="A110" s="8">
        <f t="shared" si="2"/>
        <v>107</v>
      </c>
      <c r="B110" s="9" t="s">
        <v>199</v>
      </c>
      <c r="C110" s="8">
        <v>2010</v>
      </c>
      <c r="D110" s="9" t="s">
        <v>200</v>
      </c>
      <c r="E110" s="10">
        <v>133600.45000000001</v>
      </c>
      <c r="F110" s="2" t="s">
        <v>21</v>
      </c>
      <c r="G110" s="2" t="s">
        <v>0</v>
      </c>
      <c r="H110" s="2" t="s">
        <v>0</v>
      </c>
      <c r="I110" s="2">
        <f>IFERROR(VLOOKUP(C110,Index[],2,FALSE),"нет индекса")</f>
        <v>1.4977246993222353</v>
      </c>
      <c r="J110" s="2" t="s">
        <v>38</v>
      </c>
    </row>
    <row r="111" spans="1:11" x14ac:dyDescent="0.25">
      <c r="A111" s="8">
        <f t="shared" si="2"/>
        <v>108</v>
      </c>
      <c r="B111" s="9" t="s">
        <v>201</v>
      </c>
      <c r="C111" s="8">
        <v>2010</v>
      </c>
      <c r="D111" s="9" t="s">
        <v>202</v>
      </c>
      <c r="E111" s="15">
        <v>15011.5</v>
      </c>
      <c r="F111" s="2" t="s">
        <v>21</v>
      </c>
      <c r="G111" s="2" t="s">
        <v>0</v>
      </c>
      <c r="H111" s="2" t="s">
        <v>0</v>
      </c>
      <c r="I111" s="2">
        <f>IFERROR(VLOOKUP(C111,Index[],2,FALSE),"нет индекса")</f>
        <v>1.4977246993222353</v>
      </c>
      <c r="J111" s="2" t="s">
        <v>38</v>
      </c>
    </row>
    <row r="112" spans="1:11" x14ac:dyDescent="0.25">
      <c r="A112" s="8">
        <f t="shared" si="2"/>
        <v>109</v>
      </c>
      <c r="B112" s="9" t="s">
        <v>203</v>
      </c>
      <c r="C112" s="8">
        <v>2010</v>
      </c>
      <c r="D112" s="9" t="s">
        <v>204</v>
      </c>
      <c r="E112" s="10">
        <v>179504.81</v>
      </c>
      <c r="F112" s="2" t="s">
        <v>21</v>
      </c>
      <c r="G112" s="2" t="s">
        <v>0</v>
      </c>
      <c r="H112" s="2" t="s">
        <v>0</v>
      </c>
      <c r="I112" s="2">
        <f>IFERROR(VLOOKUP(C112,Index[],2,FALSE),"нет индекса")</f>
        <v>1.4977246993222353</v>
      </c>
      <c r="J112" s="2" t="s">
        <v>38</v>
      </c>
    </row>
    <row r="113" spans="1:11" x14ac:dyDescent="0.25">
      <c r="A113" s="8">
        <f t="shared" si="2"/>
        <v>110</v>
      </c>
      <c r="B113" s="9" t="s">
        <v>205</v>
      </c>
      <c r="C113" s="8">
        <v>2010</v>
      </c>
      <c r="D113" s="9" t="s">
        <v>206</v>
      </c>
      <c r="E113" s="15">
        <v>309396.5</v>
      </c>
      <c r="F113" s="2" t="s">
        <v>21</v>
      </c>
      <c r="G113" s="2" t="s">
        <v>0</v>
      </c>
      <c r="H113" s="2" t="s">
        <v>0</v>
      </c>
      <c r="I113" s="2">
        <f>IFERROR(VLOOKUP(C113,Index[],2,FALSE),"нет индекса")</f>
        <v>1.4977246993222353</v>
      </c>
      <c r="J113" s="2" t="s">
        <v>38</v>
      </c>
    </row>
    <row r="114" spans="1:11" x14ac:dyDescent="0.25">
      <c r="A114" s="8">
        <f t="shared" si="2"/>
        <v>111</v>
      </c>
      <c r="B114" s="9" t="s">
        <v>207</v>
      </c>
      <c r="C114" s="8">
        <v>1997</v>
      </c>
      <c r="D114" s="9" t="s">
        <v>208</v>
      </c>
      <c r="E114" s="10">
        <v>542072.36</v>
      </c>
      <c r="F114" s="2" t="s">
        <v>21</v>
      </c>
      <c r="G114" s="2" t="s">
        <v>0</v>
      </c>
      <c r="H114" s="2" t="s">
        <v>0</v>
      </c>
      <c r="I114" s="2" t="str">
        <f>IFERROR(VLOOKUP(C114,Index[],2,FALSE),"нет индекса")</f>
        <v>нет индекса</v>
      </c>
      <c r="J114" s="2" t="s">
        <v>38</v>
      </c>
    </row>
    <row r="115" spans="1:11" x14ac:dyDescent="0.25">
      <c r="A115" s="8">
        <f t="shared" si="2"/>
        <v>112</v>
      </c>
      <c r="B115" s="9" t="s">
        <v>209</v>
      </c>
      <c r="C115" s="8">
        <v>1997</v>
      </c>
      <c r="D115" s="9" t="s">
        <v>210</v>
      </c>
      <c r="E115" s="10">
        <v>542072.36</v>
      </c>
      <c r="F115" s="2" t="s">
        <v>21</v>
      </c>
      <c r="G115" s="2" t="s">
        <v>0</v>
      </c>
      <c r="H115" s="2" t="s">
        <v>0</v>
      </c>
      <c r="I115" s="2" t="str">
        <f>IFERROR(VLOOKUP(C115,Index[],2,FALSE),"нет индекса")</f>
        <v>нет индекса</v>
      </c>
      <c r="J115" s="2" t="s">
        <v>38</v>
      </c>
    </row>
    <row r="116" spans="1:11" x14ac:dyDescent="0.25">
      <c r="A116" s="8">
        <f t="shared" si="2"/>
        <v>113</v>
      </c>
      <c r="B116" s="9" t="s">
        <v>211</v>
      </c>
      <c r="C116" s="8">
        <v>2009</v>
      </c>
      <c r="D116" s="8">
        <v>3103</v>
      </c>
      <c r="E116" s="14">
        <v>77728</v>
      </c>
      <c r="F116" s="2" t="s">
        <v>21</v>
      </c>
      <c r="G116" s="2" t="s">
        <v>212</v>
      </c>
      <c r="H116" s="2" t="s">
        <v>213</v>
      </c>
      <c r="I116" s="2">
        <f>IFERROR(VLOOKUP(C116,Index[],2,FALSE),"нет индекса")</f>
        <v>1.5534557613875548</v>
      </c>
      <c r="J116" s="11" t="s">
        <v>214</v>
      </c>
      <c r="K116" s="12">
        <v>106898.56</v>
      </c>
    </row>
    <row r="117" spans="1:11" x14ac:dyDescent="0.25">
      <c r="A117" s="8">
        <f t="shared" si="2"/>
        <v>114</v>
      </c>
      <c r="B117" s="9" t="s">
        <v>215</v>
      </c>
      <c r="C117" s="8">
        <v>2002</v>
      </c>
      <c r="D117" s="8">
        <v>4</v>
      </c>
      <c r="E117" s="16">
        <v>2.98</v>
      </c>
      <c r="F117" s="2" t="s">
        <v>21</v>
      </c>
      <c r="G117" s="2" t="s">
        <v>0</v>
      </c>
      <c r="H117" s="2" t="s">
        <v>0</v>
      </c>
      <c r="I117" s="2">
        <f>IFERROR(VLOOKUP(C117,Index[],2,FALSE),"нет индекса")</f>
        <v>3.5768743057938264</v>
      </c>
      <c r="J117" s="2" t="s">
        <v>38</v>
      </c>
    </row>
    <row r="118" spans="1:11" x14ac:dyDescent="0.25">
      <c r="A118" s="8">
        <f t="shared" si="2"/>
        <v>115</v>
      </c>
      <c r="B118" s="9" t="s">
        <v>216</v>
      </c>
      <c r="C118" s="8">
        <v>2009</v>
      </c>
      <c r="D118" s="9" t="s">
        <v>217</v>
      </c>
      <c r="E118" s="10">
        <v>527267.16</v>
      </c>
      <c r="F118" s="2" t="s">
        <v>21</v>
      </c>
      <c r="G118" s="2" t="s">
        <v>0</v>
      </c>
      <c r="H118" s="2" t="s">
        <v>0</v>
      </c>
      <c r="I118" s="2">
        <f>IFERROR(VLOOKUP(C118,Index[],2,FALSE),"нет индекса")</f>
        <v>1.5534557613875548</v>
      </c>
      <c r="J118" s="2" t="s">
        <v>38</v>
      </c>
    </row>
    <row r="119" spans="1:11" x14ac:dyDescent="0.25">
      <c r="A119" s="8">
        <f t="shared" si="2"/>
        <v>116</v>
      </c>
      <c r="B119" s="9" t="s">
        <v>218</v>
      </c>
      <c r="C119" s="8">
        <v>2010</v>
      </c>
      <c r="D119" s="9" t="s">
        <v>219</v>
      </c>
      <c r="E119" s="10">
        <v>54931.29</v>
      </c>
      <c r="F119" s="2" t="s">
        <v>21</v>
      </c>
      <c r="G119" s="2" t="s">
        <v>0</v>
      </c>
      <c r="H119" s="2" t="s">
        <v>0</v>
      </c>
      <c r="I119" s="2">
        <f>IFERROR(VLOOKUP(C119,Index[],2,FALSE),"нет индекса")</f>
        <v>1.4977246993222353</v>
      </c>
      <c r="J119" s="2" t="s">
        <v>38</v>
      </c>
    </row>
    <row r="120" spans="1:11" x14ac:dyDescent="0.25">
      <c r="A120" s="8">
        <f t="shared" si="2"/>
        <v>117</v>
      </c>
      <c r="B120" s="9" t="s">
        <v>220</v>
      </c>
      <c r="C120" s="8">
        <v>2009</v>
      </c>
      <c r="D120" s="9" t="s">
        <v>221</v>
      </c>
      <c r="E120" s="10">
        <v>766466.95</v>
      </c>
      <c r="F120" s="2" t="s">
        <v>21</v>
      </c>
      <c r="G120" s="2" t="s">
        <v>0</v>
      </c>
      <c r="H120" s="2" t="s">
        <v>0</v>
      </c>
      <c r="I120" s="2">
        <f>IFERROR(VLOOKUP(C120,Index[],2,FALSE),"нет индекса")</f>
        <v>1.5534557613875548</v>
      </c>
      <c r="J120" s="2" t="s">
        <v>38</v>
      </c>
    </row>
    <row r="121" spans="1:11" x14ac:dyDescent="0.25">
      <c r="A121" s="8">
        <f t="shared" si="2"/>
        <v>118</v>
      </c>
      <c r="B121" s="9" t="s">
        <v>222</v>
      </c>
      <c r="C121" s="8">
        <v>1986</v>
      </c>
      <c r="D121" s="9" t="s">
        <v>223</v>
      </c>
      <c r="E121" s="10">
        <v>23166.880000000001</v>
      </c>
      <c r="F121" s="2" t="s">
        <v>21</v>
      </c>
      <c r="G121" s="2" t="s">
        <v>0</v>
      </c>
      <c r="H121" s="2" t="s">
        <v>0</v>
      </c>
      <c r="I121" s="2" t="str">
        <f>IFERROR(VLOOKUP(C121,Index[],2,FALSE),"нет индекса")</f>
        <v>нет индекса</v>
      </c>
      <c r="J121" s="2" t="s">
        <v>38</v>
      </c>
    </row>
    <row r="122" spans="1:11" x14ac:dyDescent="0.25">
      <c r="A122" s="8">
        <f t="shared" si="2"/>
        <v>119</v>
      </c>
      <c r="B122" s="9" t="s">
        <v>224</v>
      </c>
      <c r="C122" s="9"/>
      <c r="D122" s="8">
        <v>679</v>
      </c>
      <c r="E122" s="10">
        <v>135238.53</v>
      </c>
      <c r="F122" s="2" t="s">
        <v>21</v>
      </c>
      <c r="G122" s="2" t="s">
        <v>225</v>
      </c>
      <c r="H122" s="2" t="s">
        <v>226</v>
      </c>
      <c r="I122" s="2" t="str">
        <f>IFERROR(VLOOKUP(C122,Index[],2,FALSE),"нет индекса")</f>
        <v>нет индекса</v>
      </c>
      <c r="J122" s="2" t="s">
        <v>24</v>
      </c>
      <c r="K122" s="12">
        <v>150000</v>
      </c>
    </row>
    <row r="123" spans="1:11" x14ac:dyDescent="0.25">
      <c r="A123" s="8">
        <f t="shared" si="2"/>
        <v>120</v>
      </c>
      <c r="B123" s="9" t="s">
        <v>227</v>
      </c>
      <c r="C123" s="8">
        <v>1993</v>
      </c>
      <c r="D123" s="9" t="s">
        <v>228</v>
      </c>
      <c r="E123" s="16">
        <v>80.75</v>
      </c>
      <c r="F123" s="2" t="s">
        <v>21</v>
      </c>
      <c r="G123" s="2" t="s">
        <v>0</v>
      </c>
      <c r="H123" s="2" t="s">
        <v>0</v>
      </c>
      <c r="I123" s="2" t="str">
        <f>IFERROR(VLOOKUP(C123,Index[],2,FALSE),"нет индекса")</f>
        <v>нет индекса</v>
      </c>
      <c r="J123" s="2" t="s">
        <v>38</v>
      </c>
    </row>
    <row r="124" spans="1:11" x14ac:dyDescent="0.25">
      <c r="A124" s="8">
        <f t="shared" si="2"/>
        <v>121</v>
      </c>
      <c r="B124" s="9" t="s">
        <v>229</v>
      </c>
      <c r="C124" s="8">
        <v>2011</v>
      </c>
      <c r="D124" s="9" t="s">
        <v>230</v>
      </c>
      <c r="E124" s="10">
        <v>24164.11</v>
      </c>
      <c r="F124" s="2" t="s">
        <v>21</v>
      </c>
      <c r="G124" s="2" t="s">
        <v>231</v>
      </c>
      <c r="H124" s="2" t="s">
        <v>111</v>
      </c>
      <c r="I124" s="2">
        <f>IFERROR(VLOOKUP(C124,Index[],2,FALSE),"нет индекса")</f>
        <v>1.4201177903444158</v>
      </c>
      <c r="J124" s="11" t="s">
        <v>232</v>
      </c>
      <c r="K124" s="12">
        <v>160000</v>
      </c>
    </row>
    <row r="125" spans="1:11" x14ac:dyDescent="0.25">
      <c r="A125" s="8">
        <f t="shared" si="2"/>
        <v>122</v>
      </c>
      <c r="B125" s="9" t="s">
        <v>233</v>
      </c>
      <c r="C125" s="8">
        <v>1988</v>
      </c>
      <c r="D125" s="9" t="s">
        <v>234</v>
      </c>
      <c r="E125" s="15">
        <v>55251.3</v>
      </c>
      <c r="F125" s="2" t="s">
        <v>21</v>
      </c>
      <c r="G125" s="2" t="s">
        <v>0</v>
      </c>
      <c r="H125" s="2" t="s">
        <v>0</v>
      </c>
      <c r="I125" s="2" t="str">
        <f>IFERROR(VLOOKUP(C125,Index[],2,FALSE),"нет индекса")</f>
        <v>нет индекса</v>
      </c>
      <c r="J125" s="2" t="s">
        <v>38</v>
      </c>
    </row>
    <row r="126" spans="1:11" x14ac:dyDescent="0.25">
      <c r="A126" s="8">
        <f t="shared" si="2"/>
        <v>123</v>
      </c>
      <c r="B126" s="9" t="s">
        <v>235</v>
      </c>
      <c r="C126" s="8">
        <v>1988</v>
      </c>
      <c r="D126" s="9" t="s">
        <v>236</v>
      </c>
      <c r="E126" s="15">
        <v>75838.399999999994</v>
      </c>
      <c r="F126" s="2" t="s">
        <v>21</v>
      </c>
      <c r="G126" s="2" t="s">
        <v>0</v>
      </c>
      <c r="H126" s="2" t="s">
        <v>0</v>
      </c>
      <c r="I126" s="2" t="str">
        <f>IFERROR(VLOOKUP(C126,Index[],2,FALSE),"нет индекса")</f>
        <v>нет индекса</v>
      </c>
      <c r="J126" s="2" t="s">
        <v>38</v>
      </c>
    </row>
    <row r="127" spans="1:11" x14ac:dyDescent="0.25">
      <c r="A127" s="8">
        <f t="shared" si="2"/>
        <v>124</v>
      </c>
      <c r="B127" s="9" t="s">
        <v>237</v>
      </c>
      <c r="C127" s="8">
        <v>2011</v>
      </c>
      <c r="D127" s="9" t="s">
        <v>238</v>
      </c>
      <c r="E127" s="10">
        <v>44896.83</v>
      </c>
      <c r="F127" s="2" t="s">
        <v>21</v>
      </c>
      <c r="G127" s="2" t="s">
        <v>0</v>
      </c>
      <c r="H127" s="2" t="s">
        <v>0</v>
      </c>
      <c r="I127" s="2">
        <f>IFERROR(VLOOKUP(C127,Index[],2,FALSE),"нет индекса")</f>
        <v>1.4201177903444158</v>
      </c>
      <c r="J127" s="2" t="s">
        <v>38</v>
      </c>
    </row>
    <row r="128" spans="1:11" x14ac:dyDescent="0.25">
      <c r="A128" s="8">
        <f t="shared" si="2"/>
        <v>125</v>
      </c>
      <c r="B128" s="9" t="s">
        <v>237</v>
      </c>
      <c r="C128" s="8">
        <v>2011</v>
      </c>
      <c r="D128" s="9" t="s">
        <v>239</v>
      </c>
      <c r="E128" s="10">
        <v>44896.82</v>
      </c>
      <c r="F128" s="2" t="s">
        <v>21</v>
      </c>
      <c r="G128" s="2" t="s">
        <v>0</v>
      </c>
      <c r="H128" s="2" t="s">
        <v>0</v>
      </c>
      <c r="I128" s="2">
        <f>IFERROR(VLOOKUP(C128,Index[],2,FALSE),"нет индекса")</f>
        <v>1.4201177903444158</v>
      </c>
      <c r="J128" s="2" t="s">
        <v>38</v>
      </c>
    </row>
    <row r="129" spans="1:11" x14ac:dyDescent="0.25">
      <c r="A129" s="8">
        <f t="shared" si="2"/>
        <v>126</v>
      </c>
      <c r="B129" s="9" t="s">
        <v>237</v>
      </c>
      <c r="C129" s="8">
        <v>2011</v>
      </c>
      <c r="D129" s="9" t="s">
        <v>240</v>
      </c>
      <c r="E129" s="10">
        <v>24811.360000000001</v>
      </c>
      <c r="F129" s="2" t="s">
        <v>21</v>
      </c>
      <c r="G129" s="2" t="s">
        <v>0</v>
      </c>
      <c r="H129" s="2" t="s">
        <v>0</v>
      </c>
      <c r="I129" s="2">
        <f>IFERROR(VLOOKUP(C129,Index[],2,FALSE),"нет индекса")</f>
        <v>1.4201177903444158</v>
      </c>
      <c r="J129" s="2" t="s">
        <v>38</v>
      </c>
    </row>
    <row r="130" spans="1:11" x14ac:dyDescent="0.25">
      <c r="A130" s="8">
        <f t="shared" si="2"/>
        <v>127</v>
      </c>
      <c r="B130" s="9" t="s">
        <v>237</v>
      </c>
      <c r="C130" s="8">
        <v>2011</v>
      </c>
      <c r="D130" s="9" t="s">
        <v>241</v>
      </c>
      <c r="E130" s="10">
        <v>44896.82</v>
      </c>
      <c r="F130" s="2" t="s">
        <v>21</v>
      </c>
      <c r="G130" s="2" t="s">
        <v>0</v>
      </c>
      <c r="H130" s="2" t="s">
        <v>0</v>
      </c>
      <c r="I130" s="2">
        <f>IFERROR(VLOOKUP(C130,Index[],2,FALSE),"нет индекса")</f>
        <v>1.4201177903444158</v>
      </c>
      <c r="J130" s="2" t="s">
        <v>38</v>
      </c>
    </row>
    <row r="131" spans="1:11" x14ac:dyDescent="0.25">
      <c r="A131" s="8">
        <f t="shared" si="2"/>
        <v>128</v>
      </c>
      <c r="B131" s="9" t="s">
        <v>242</v>
      </c>
      <c r="C131" s="8">
        <v>2011</v>
      </c>
      <c r="D131" s="9" t="s">
        <v>243</v>
      </c>
      <c r="E131" s="15">
        <v>135807.9</v>
      </c>
      <c r="F131" s="2" t="s">
        <v>21</v>
      </c>
      <c r="G131" s="2" t="s">
        <v>0</v>
      </c>
      <c r="H131" s="2" t="s">
        <v>0</v>
      </c>
      <c r="I131" s="2">
        <f>IFERROR(VLOOKUP(C131,Index[],2,FALSE),"нет индекса")</f>
        <v>1.4201177903444158</v>
      </c>
      <c r="J131" s="2" t="s">
        <v>38</v>
      </c>
    </row>
    <row r="132" spans="1:11" x14ac:dyDescent="0.25">
      <c r="A132" s="8">
        <f t="shared" si="2"/>
        <v>129</v>
      </c>
      <c r="B132" s="9" t="s">
        <v>244</v>
      </c>
      <c r="C132" s="9"/>
      <c r="D132" s="8">
        <v>1099</v>
      </c>
      <c r="E132" s="15">
        <v>387133.9</v>
      </c>
      <c r="F132" s="2" t="s">
        <v>21</v>
      </c>
      <c r="G132" s="2" t="s">
        <v>245</v>
      </c>
      <c r="H132" s="2" t="s">
        <v>246</v>
      </c>
      <c r="I132" s="2" t="str">
        <f>IFERROR(VLOOKUP(C132,Index[],2,FALSE),"нет индекса")</f>
        <v>нет индекса</v>
      </c>
      <c r="J132" s="11" t="s">
        <v>247</v>
      </c>
      <c r="K132" s="12">
        <v>455421</v>
      </c>
    </row>
    <row r="133" spans="1:11" x14ac:dyDescent="0.25">
      <c r="A133" s="8">
        <f t="shared" ref="A133:A196" si="3">A132+1</f>
        <v>130</v>
      </c>
      <c r="B133" s="9" t="s">
        <v>248</v>
      </c>
      <c r="C133" s="8">
        <v>2010</v>
      </c>
      <c r="D133" s="9" t="s">
        <v>249</v>
      </c>
      <c r="E133" s="10">
        <v>43704.27</v>
      </c>
      <c r="F133" s="2" t="s">
        <v>21</v>
      </c>
      <c r="G133" s="2" t="s">
        <v>250</v>
      </c>
      <c r="H133" s="2" t="s">
        <v>251</v>
      </c>
      <c r="I133" s="2">
        <f>IFERROR(VLOOKUP(C133,Index[],2,FALSE),"нет индекса")</f>
        <v>1.4977246993222353</v>
      </c>
      <c r="J133" s="11" t="s">
        <v>252</v>
      </c>
      <c r="K133" s="12">
        <v>1100</v>
      </c>
    </row>
    <row r="134" spans="1:11" x14ac:dyDescent="0.25">
      <c r="A134" s="8">
        <f t="shared" si="3"/>
        <v>131</v>
      </c>
      <c r="B134" s="9" t="s">
        <v>253</v>
      </c>
      <c r="C134" s="8">
        <v>2008</v>
      </c>
      <c r="D134" s="8">
        <v>1138</v>
      </c>
      <c r="E134" s="10">
        <v>191779.66</v>
      </c>
      <c r="F134" s="2" t="s">
        <v>21</v>
      </c>
      <c r="G134" s="2" t="s">
        <v>254</v>
      </c>
      <c r="H134" s="2" t="s">
        <v>255</v>
      </c>
      <c r="I134" s="2">
        <f>IFERROR(VLOOKUP(C134,Index[],2,FALSE),"нет индекса")</f>
        <v>1.8406177948990146</v>
      </c>
      <c r="J134" s="11" t="s">
        <v>256</v>
      </c>
      <c r="K134" s="12">
        <v>909750</v>
      </c>
    </row>
    <row r="135" spans="1:11" x14ac:dyDescent="0.25">
      <c r="A135" s="8">
        <f t="shared" si="3"/>
        <v>132</v>
      </c>
      <c r="B135" s="9" t="s">
        <v>257</v>
      </c>
      <c r="C135" s="8">
        <v>1988</v>
      </c>
      <c r="D135" s="9" t="s">
        <v>258</v>
      </c>
      <c r="E135" s="10">
        <v>21225.18</v>
      </c>
      <c r="F135" s="2" t="s">
        <v>21</v>
      </c>
      <c r="G135" s="2" t="s">
        <v>0</v>
      </c>
      <c r="H135" s="2" t="s">
        <v>0</v>
      </c>
      <c r="I135" s="2" t="str">
        <f>IFERROR(VLOOKUP(C135,Index[],2,FALSE),"нет индекса")</f>
        <v>нет индекса</v>
      </c>
      <c r="J135" s="2" t="s">
        <v>38</v>
      </c>
    </row>
    <row r="136" spans="1:11" x14ac:dyDescent="0.25">
      <c r="A136" s="8">
        <f t="shared" si="3"/>
        <v>133</v>
      </c>
      <c r="B136" s="9" t="s">
        <v>259</v>
      </c>
      <c r="C136" s="8">
        <v>1990</v>
      </c>
      <c r="D136" s="9" t="s">
        <v>260</v>
      </c>
      <c r="E136" s="16">
        <v>113.75</v>
      </c>
      <c r="F136" s="2" t="s">
        <v>21</v>
      </c>
      <c r="G136" s="2" t="s">
        <v>0</v>
      </c>
      <c r="H136" s="2" t="s">
        <v>0</v>
      </c>
      <c r="I136" s="2" t="str">
        <f>IFERROR(VLOOKUP(C136,Index[],2,FALSE),"нет индекса")</f>
        <v>нет индекса</v>
      </c>
      <c r="J136" s="2" t="s">
        <v>38</v>
      </c>
    </row>
    <row r="137" spans="1:11" x14ac:dyDescent="0.25">
      <c r="A137" s="8">
        <f t="shared" si="3"/>
        <v>134</v>
      </c>
      <c r="B137" s="9" t="s">
        <v>261</v>
      </c>
      <c r="C137" s="8">
        <v>1987</v>
      </c>
      <c r="D137" s="8">
        <v>3387</v>
      </c>
      <c r="E137" s="10">
        <v>21178.33</v>
      </c>
      <c r="F137" s="2" t="s">
        <v>21</v>
      </c>
      <c r="G137" s="2" t="s">
        <v>0</v>
      </c>
      <c r="H137" s="2" t="s">
        <v>0</v>
      </c>
      <c r="I137" s="2" t="str">
        <f>IFERROR(VLOOKUP(C137,Index[],2,FALSE),"нет индекса")</f>
        <v>нет индекса</v>
      </c>
      <c r="J137" s="2" t="s">
        <v>38</v>
      </c>
    </row>
    <row r="138" spans="1:11" x14ac:dyDescent="0.25">
      <c r="A138" s="8">
        <f t="shared" si="3"/>
        <v>135</v>
      </c>
      <c r="B138" s="9" t="s">
        <v>262</v>
      </c>
      <c r="C138" s="8">
        <v>1983</v>
      </c>
      <c r="D138" s="9" t="s">
        <v>263</v>
      </c>
      <c r="E138" s="10">
        <v>8957.11</v>
      </c>
      <c r="F138" s="2" t="s">
        <v>21</v>
      </c>
      <c r="G138" s="2" t="s">
        <v>0</v>
      </c>
      <c r="H138" s="2" t="s">
        <v>0</v>
      </c>
      <c r="I138" s="2" t="str">
        <f>IFERROR(VLOOKUP(C138,Index[],2,FALSE),"нет индекса")</f>
        <v>нет индекса</v>
      </c>
      <c r="J138" s="2" t="s">
        <v>38</v>
      </c>
    </row>
    <row r="139" spans="1:11" x14ac:dyDescent="0.25">
      <c r="A139" s="8">
        <f t="shared" si="3"/>
        <v>136</v>
      </c>
      <c r="B139" s="9" t="s">
        <v>262</v>
      </c>
      <c r="C139" s="8">
        <v>1983</v>
      </c>
      <c r="D139" s="8">
        <v>2471</v>
      </c>
      <c r="E139" s="10">
        <v>8957.11</v>
      </c>
      <c r="F139" s="2" t="s">
        <v>21</v>
      </c>
      <c r="G139" s="2" t="s">
        <v>0</v>
      </c>
      <c r="H139" s="2" t="s">
        <v>0</v>
      </c>
      <c r="I139" s="2" t="str">
        <f>IFERROR(VLOOKUP(C139,Index[],2,FALSE),"нет индекса")</f>
        <v>нет индекса</v>
      </c>
      <c r="J139" s="2" t="s">
        <v>38</v>
      </c>
    </row>
    <row r="140" spans="1:11" x14ac:dyDescent="0.25">
      <c r="A140" s="8">
        <f t="shared" si="3"/>
        <v>137</v>
      </c>
      <c r="B140" s="9" t="s">
        <v>264</v>
      </c>
      <c r="C140" s="8">
        <v>1972</v>
      </c>
      <c r="D140" s="9" t="s">
        <v>265</v>
      </c>
      <c r="E140" s="10">
        <v>3764.52</v>
      </c>
      <c r="F140" s="2" t="s">
        <v>21</v>
      </c>
      <c r="G140" s="2" t="s">
        <v>0</v>
      </c>
      <c r="H140" s="2" t="s">
        <v>0</v>
      </c>
      <c r="I140" s="2" t="str">
        <f>IFERROR(VLOOKUP(C140,Index[],2,FALSE),"нет индекса")</f>
        <v>нет индекса</v>
      </c>
      <c r="J140" s="2" t="s">
        <v>38</v>
      </c>
    </row>
    <row r="141" spans="1:11" x14ac:dyDescent="0.25">
      <c r="A141" s="8">
        <f t="shared" si="3"/>
        <v>138</v>
      </c>
      <c r="B141" s="9" t="s">
        <v>264</v>
      </c>
      <c r="C141" s="8">
        <v>1972</v>
      </c>
      <c r="D141" s="9" t="s">
        <v>266</v>
      </c>
      <c r="E141" s="10">
        <v>3764.52</v>
      </c>
      <c r="F141" s="2" t="s">
        <v>21</v>
      </c>
      <c r="G141" s="2" t="s">
        <v>0</v>
      </c>
      <c r="H141" s="2" t="s">
        <v>0</v>
      </c>
      <c r="I141" s="2" t="str">
        <f>IFERROR(VLOOKUP(C141,Index[],2,FALSE),"нет индекса")</f>
        <v>нет индекса</v>
      </c>
      <c r="J141" s="2" t="s">
        <v>38</v>
      </c>
    </row>
    <row r="142" spans="1:11" x14ac:dyDescent="0.25">
      <c r="A142" s="8">
        <f t="shared" si="3"/>
        <v>139</v>
      </c>
      <c r="B142" s="9" t="s">
        <v>267</v>
      </c>
      <c r="C142" s="8">
        <v>2009</v>
      </c>
      <c r="D142" s="9" t="s">
        <v>268</v>
      </c>
      <c r="E142" s="10">
        <v>110249.85</v>
      </c>
      <c r="F142" s="2" t="s">
        <v>21</v>
      </c>
      <c r="G142" s="2" t="s">
        <v>0</v>
      </c>
      <c r="H142" s="2" t="s">
        <v>0</v>
      </c>
      <c r="I142" s="2">
        <f>IFERROR(VLOOKUP(C142,Index[],2,FALSE),"нет индекса")</f>
        <v>1.5534557613875548</v>
      </c>
      <c r="J142" s="11" t="s">
        <v>38</v>
      </c>
    </row>
    <row r="143" spans="1:11" x14ac:dyDescent="0.25">
      <c r="A143" s="8">
        <f t="shared" si="3"/>
        <v>140</v>
      </c>
      <c r="B143" s="9" t="s">
        <v>269</v>
      </c>
      <c r="C143" s="8">
        <v>2010</v>
      </c>
      <c r="D143" s="9" t="s">
        <v>270</v>
      </c>
      <c r="E143" s="10">
        <v>1100943.08</v>
      </c>
      <c r="F143" s="2" t="s">
        <v>21</v>
      </c>
      <c r="G143" s="2" t="s">
        <v>0</v>
      </c>
      <c r="H143" s="2" t="s">
        <v>0</v>
      </c>
      <c r="I143" s="2">
        <f>IFERROR(VLOOKUP(C143,Index[],2,FALSE),"нет индекса")</f>
        <v>1.4977246993222353</v>
      </c>
      <c r="J143" s="2" t="s">
        <v>38</v>
      </c>
    </row>
    <row r="144" spans="1:11" x14ac:dyDescent="0.25">
      <c r="A144" s="8">
        <f t="shared" si="3"/>
        <v>141</v>
      </c>
      <c r="B144" s="9" t="s">
        <v>271</v>
      </c>
      <c r="C144" s="8">
        <v>2009</v>
      </c>
      <c r="D144" s="9" t="s">
        <v>272</v>
      </c>
      <c r="E144" s="10">
        <v>813024.61</v>
      </c>
      <c r="F144" s="2" t="s">
        <v>21</v>
      </c>
      <c r="G144" s="2" t="s">
        <v>0</v>
      </c>
      <c r="H144" s="2" t="s">
        <v>0</v>
      </c>
      <c r="I144" s="2">
        <f>IFERROR(VLOOKUP(C144,Index[],2,FALSE),"нет индекса")</f>
        <v>1.5534557613875548</v>
      </c>
      <c r="J144" s="2" t="s">
        <v>38</v>
      </c>
    </row>
    <row r="145" spans="1:11" x14ac:dyDescent="0.25">
      <c r="A145" s="8">
        <f t="shared" si="3"/>
        <v>142</v>
      </c>
      <c r="B145" s="9" t="s">
        <v>273</v>
      </c>
      <c r="C145" s="8">
        <v>1994</v>
      </c>
      <c r="D145" s="8">
        <v>1118</v>
      </c>
      <c r="E145" s="10">
        <v>39331.26</v>
      </c>
      <c r="F145" s="2" t="s">
        <v>21</v>
      </c>
      <c r="G145" s="2" t="s">
        <v>0</v>
      </c>
      <c r="H145" s="2" t="s">
        <v>0</v>
      </c>
      <c r="I145" s="2" t="str">
        <f>IFERROR(VLOOKUP(C145,Index[],2,FALSE),"нет индекса")</f>
        <v>нет индекса</v>
      </c>
      <c r="J145" s="2" t="s">
        <v>38</v>
      </c>
    </row>
    <row r="146" spans="1:11" x14ac:dyDescent="0.25">
      <c r="A146" s="8">
        <f t="shared" si="3"/>
        <v>143</v>
      </c>
      <c r="B146" s="9" t="s">
        <v>274</v>
      </c>
      <c r="C146" s="8">
        <v>2010</v>
      </c>
      <c r="D146" s="9" t="s">
        <v>275</v>
      </c>
      <c r="E146" s="10">
        <v>66882.81</v>
      </c>
      <c r="F146" s="2" t="s">
        <v>21</v>
      </c>
      <c r="G146" s="2" t="s">
        <v>0</v>
      </c>
      <c r="H146" s="2" t="s">
        <v>0</v>
      </c>
      <c r="I146" s="2">
        <f>IFERROR(VLOOKUP(C146,Index[],2,FALSE),"нет индекса")</f>
        <v>1.4977246993222353</v>
      </c>
      <c r="J146" s="2" t="s">
        <v>38</v>
      </c>
    </row>
    <row r="147" spans="1:11" x14ac:dyDescent="0.25">
      <c r="A147" s="8">
        <f t="shared" si="3"/>
        <v>144</v>
      </c>
      <c r="B147" s="9" t="s">
        <v>276</v>
      </c>
      <c r="C147" s="9"/>
      <c r="D147" s="9" t="s">
        <v>277</v>
      </c>
      <c r="E147" s="10">
        <v>56739.41</v>
      </c>
      <c r="F147" s="2" t="s">
        <v>21</v>
      </c>
      <c r="G147" s="2" t="s">
        <v>0</v>
      </c>
      <c r="H147" s="2" t="s">
        <v>0</v>
      </c>
      <c r="I147" s="2" t="str">
        <f>IFERROR(VLOOKUP(C147,Index[],2,FALSE),"нет индекса")</f>
        <v>нет индекса</v>
      </c>
      <c r="J147" s="2" t="s">
        <v>38</v>
      </c>
    </row>
    <row r="148" spans="1:11" x14ac:dyDescent="0.25">
      <c r="A148" s="8">
        <f t="shared" si="3"/>
        <v>145</v>
      </c>
      <c r="B148" s="9" t="s">
        <v>278</v>
      </c>
      <c r="C148" s="8">
        <v>1985</v>
      </c>
      <c r="D148" s="9" t="s">
        <v>279</v>
      </c>
      <c r="E148" s="10">
        <v>28705.46</v>
      </c>
      <c r="F148" s="2" t="s">
        <v>21</v>
      </c>
      <c r="G148" s="2" t="s">
        <v>280</v>
      </c>
      <c r="H148" s="2" t="s">
        <v>278</v>
      </c>
      <c r="I148" s="2" t="str">
        <f>IFERROR(VLOOKUP(C148,Index[],2,FALSE),"нет индекса")</f>
        <v>нет индекса</v>
      </c>
      <c r="J148" s="11" t="s">
        <v>281</v>
      </c>
      <c r="K148" s="12">
        <v>48000000</v>
      </c>
    </row>
    <row r="149" spans="1:11" x14ac:dyDescent="0.25">
      <c r="A149" s="8">
        <f t="shared" si="3"/>
        <v>146</v>
      </c>
      <c r="B149" s="9" t="s">
        <v>282</v>
      </c>
      <c r="C149" s="8">
        <v>1981</v>
      </c>
      <c r="D149" s="8">
        <v>2057</v>
      </c>
      <c r="E149" s="10">
        <v>306009.99</v>
      </c>
      <c r="F149" s="2" t="s">
        <v>21</v>
      </c>
      <c r="G149" s="2" t="s">
        <v>0</v>
      </c>
      <c r="H149" s="2" t="s">
        <v>0</v>
      </c>
      <c r="I149" s="2" t="str">
        <f>IFERROR(VLOOKUP(C149,Index[],2,FALSE),"нет индекса")</f>
        <v>нет индекса</v>
      </c>
      <c r="J149" s="2" t="s">
        <v>38</v>
      </c>
    </row>
    <row r="150" spans="1:11" x14ac:dyDescent="0.25">
      <c r="A150" s="8">
        <f t="shared" si="3"/>
        <v>147</v>
      </c>
      <c r="B150" s="9" t="s">
        <v>283</v>
      </c>
      <c r="C150" s="8">
        <v>1989</v>
      </c>
      <c r="D150" s="9" t="s">
        <v>284</v>
      </c>
      <c r="E150" s="10">
        <v>521928.53</v>
      </c>
      <c r="F150" s="2" t="s">
        <v>21</v>
      </c>
      <c r="G150" s="2" t="s">
        <v>0</v>
      </c>
      <c r="H150" s="2" t="s">
        <v>0</v>
      </c>
      <c r="I150" s="2" t="str">
        <f>IFERROR(VLOOKUP(C150,Index[],2,FALSE),"нет индекса")</f>
        <v>нет индекса</v>
      </c>
      <c r="J150" s="2" t="s">
        <v>38</v>
      </c>
    </row>
    <row r="151" spans="1:11" x14ac:dyDescent="0.25">
      <c r="A151" s="8">
        <f t="shared" si="3"/>
        <v>148</v>
      </c>
      <c r="B151" s="9" t="s">
        <v>285</v>
      </c>
      <c r="C151" s="8">
        <v>1988</v>
      </c>
      <c r="D151" s="9" t="s">
        <v>286</v>
      </c>
      <c r="E151" s="10">
        <v>3184356.23</v>
      </c>
      <c r="F151" s="2" t="s">
        <v>21</v>
      </c>
      <c r="G151" s="2" t="s">
        <v>0</v>
      </c>
      <c r="H151" s="2" t="s">
        <v>0</v>
      </c>
      <c r="I151" s="2" t="str">
        <f>IFERROR(VLOOKUP(C151,Index[],2,FALSE),"нет индекса")</f>
        <v>нет индекса</v>
      </c>
      <c r="J151" s="2" t="s">
        <v>38</v>
      </c>
    </row>
    <row r="152" spans="1:11" x14ac:dyDescent="0.25">
      <c r="A152" s="8">
        <f t="shared" si="3"/>
        <v>149</v>
      </c>
      <c r="B152" s="9" t="s">
        <v>287</v>
      </c>
      <c r="C152" s="8">
        <v>1997</v>
      </c>
      <c r="D152" s="9" t="s">
        <v>288</v>
      </c>
      <c r="E152" s="10">
        <v>619000.74</v>
      </c>
      <c r="F152" s="2" t="s">
        <v>21</v>
      </c>
      <c r="G152" s="2" t="s">
        <v>289</v>
      </c>
      <c r="H152" s="2" t="s">
        <v>290</v>
      </c>
      <c r="I152" s="2" t="str">
        <f>IFERROR(VLOOKUP(C152,Index[],2,FALSE),"нет индекса")</f>
        <v>нет индекса</v>
      </c>
      <c r="J152" s="11" t="s">
        <v>291</v>
      </c>
      <c r="K152" s="12">
        <v>1884</v>
      </c>
    </row>
    <row r="153" spans="1:11" x14ac:dyDescent="0.25">
      <c r="A153" s="8">
        <f t="shared" si="3"/>
        <v>150</v>
      </c>
      <c r="B153" s="9" t="s">
        <v>292</v>
      </c>
      <c r="C153" s="8">
        <v>1997</v>
      </c>
      <c r="D153" s="9" t="s">
        <v>293</v>
      </c>
      <c r="E153" s="10">
        <v>619000.74</v>
      </c>
      <c r="F153" s="2" t="s">
        <v>21</v>
      </c>
      <c r="G153" s="2" t="s">
        <v>0</v>
      </c>
      <c r="H153" s="2" t="s">
        <v>0</v>
      </c>
      <c r="I153" s="2" t="str">
        <f>IFERROR(VLOOKUP(C153,Index[],2,FALSE),"нет индекса")</f>
        <v>нет индекса</v>
      </c>
      <c r="J153" s="2" t="s">
        <v>38</v>
      </c>
    </row>
    <row r="154" spans="1:11" x14ac:dyDescent="0.25">
      <c r="A154" s="8">
        <f t="shared" si="3"/>
        <v>151</v>
      </c>
      <c r="B154" s="9" t="s">
        <v>294</v>
      </c>
      <c r="C154" s="8">
        <v>2010</v>
      </c>
      <c r="D154" s="9" t="s">
        <v>295</v>
      </c>
      <c r="E154" s="10">
        <v>37834.589999999997</v>
      </c>
      <c r="F154" s="2" t="s">
        <v>21</v>
      </c>
      <c r="G154" s="2" t="s">
        <v>296</v>
      </c>
      <c r="H154" s="2" t="s">
        <v>176</v>
      </c>
      <c r="I154" s="2">
        <f>IFERROR(VLOOKUP(C154,Index[],2,FALSE),"нет индекса")</f>
        <v>1.4977246993222353</v>
      </c>
      <c r="J154" s="2" t="s">
        <v>24</v>
      </c>
      <c r="K154" s="12">
        <f>50000*2</f>
        <v>100000</v>
      </c>
    </row>
    <row r="155" spans="1:11" x14ac:dyDescent="0.25">
      <c r="A155" s="8">
        <f t="shared" si="3"/>
        <v>152</v>
      </c>
      <c r="B155" s="9" t="s">
        <v>297</v>
      </c>
      <c r="C155" s="8">
        <v>2009</v>
      </c>
      <c r="D155" s="9" t="s">
        <v>298</v>
      </c>
      <c r="E155" s="15">
        <v>870948.7</v>
      </c>
      <c r="F155" s="2" t="s">
        <v>21</v>
      </c>
      <c r="G155" s="2" t="s">
        <v>299</v>
      </c>
      <c r="H155" s="2" t="s">
        <v>300</v>
      </c>
      <c r="I155" s="2">
        <f>IFERROR(VLOOKUP(C155,Index[],2,FALSE),"нет индекса")</f>
        <v>1.5534557613875548</v>
      </c>
      <c r="J155" s="11" t="s">
        <v>301</v>
      </c>
      <c r="K155" s="12">
        <v>875900</v>
      </c>
    </row>
    <row r="156" spans="1:11" x14ac:dyDescent="0.25">
      <c r="A156" s="8">
        <f t="shared" si="3"/>
        <v>153</v>
      </c>
      <c r="B156" s="9" t="s">
        <v>302</v>
      </c>
      <c r="C156" s="8">
        <v>2010</v>
      </c>
      <c r="D156" s="9" t="s">
        <v>303</v>
      </c>
      <c r="E156" s="10">
        <v>130407.63</v>
      </c>
      <c r="F156" s="2" t="s">
        <v>21</v>
      </c>
      <c r="G156" s="2" t="s">
        <v>0</v>
      </c>
      <c r="H156" s="2" t="s">
        <v>0</v>
      </c>
      <c r="I156" s="2">
        <f>IFERROR(VLOOKUP(C156,Index[],2,FALSE),"нет индекса")</f>
        <v>1.4977246993222353</v>
      </c>
      <c r="J156" s="2" t="s">
        <v>38</v>
      </c>
    </row>
    <row r="157" spans="1:11" x14ac:dyDescent="0.25">
      <c r="A157" s="8">
        <f t="shared" si="3"/>
        <v>154</v>
      </c>
      <c r="B157" s="9" t="s">
        <v>304</v>
      </c>
      <c r="C157" s="8">
        <v>2009</v>
      </c>
      <c r="D157" s="8">
        <v>2020</v>
      </c>
      <c r="E157" s="10">
        <v>298015.57</v>
      </c>
      <c r="F157" s="2" t="s">
        <v>21</v>
      </c>
      <c r="G157" s="2" t="s">
        <v>0</v>
      </c>
      <c r="H157" s="2" t="s">
        <v>0</v>
      </c>
      <c r="I157" s="2">
        <f>IFERROR(VLOOKUP(C157,Index[],2,FALSE),"нет индекса")</f>
        <v>1.5534557613875548</v>
      </c>
      <c r="J157" s="2" t="s">
        <v>38</v>
      </c>
    </row>
    <row r="158" spans="1:11" x14ac:dyDescent="0.25">
      <c r="A158" s="8">
        <f t="shared" si="3"/>
        <v>155</v>
      </c>
      <c r="B158" s="9" t="s">
        <v>305</v>
      </c>
      <c r="C158" s="8">
        <v>2010</v>
      </c>
      <c r="D158" s="9" t="s">
        <v>306</v>
      </c>
      <c r="E158" s="15">
        <v>21261.3</v>
      </c>
      <c r="F158" s="2" t="s">
        <v>21</v>
      </c>
      <c r="G158" s="2" t="s">
        <v>307</v>
      </c>
      <c r="H158" s="2" t="s">
        <v>308</v>
      </c>
      <c r="I158" s="2">
        <f>IFERROR(VLOOKUP(C158,Index[],2,FALSE),"нет индекса")</f>
        <v>1.4977246993222353</v>
      </c>
      <c r="J158" s="17" t="s">
        <v>309</v>
      </c>
      <c r="K158" s="12">
        <v>82237</v>
      </c>
    </row>
    <row r="159" spans="1:11" x14ac:dyDescent="0.25">
      <c r="A159" s="8">
        <f t="shared" si="3"/>
        <v>156</v>
      </c>
      <c r="B159" s="9" t="s">
        <v>310</v>
      </c>
      <c r="C159" s="8">
        <v>2010</v>
      </c>
      <c r="D159" s="9" t="s">
        <v>311</v>
      </c>
      <c r="E159" s="15">
        <v>21261.3</v>
      </c>
      <c r="F159" s="2" t="s">
        <v>21</v>
      </c>
      <c r="G159" s="2" t="s">
        <v>307</v>
      </c>
      <c r="H159" s="2" t="s">
        <v>308</v>
      </c>
      <c r="I159" s="2">
        <f>IFERROR(VLOOKUP(C159,Index[],2,FALSE),"нет индекса")</f>
        <v>1.4977246993222353</v>
      </c>
      <c r="J159" s="17" t="s">
        <v>309</v>
      </c>
      <c r="K159" s="12">
        <v>82237</v>
      </c>
    </row>
    <row r="160" spans="1:11" x14ac:dyDescent="0.25">
      <c r="A160" s="8">
        <f t="shared" si="3"/>
        <v>157</v>
      </c>
      <c r="B160" s="9" t="s">
        <v>312</v>
      </c>
      <c r="C160" s="8">
        <v>1972</v>
      </c>
      <c r="D160" s="9" t="s">
        <v>313</v>
      </c>
      <c r="E160" s="10">
        <v>8627.02</v>
      </c>
      <c r="F160" s="2" t="s">
        <v>21</v>
      </c>
      <c r="G160" s="2" t="s">
        <v>0</v>
      </c>
      <c r="H160" s="2" t="s">
        <v>0</v>
      </c>
      <c r="I160" s="2" t="str">
        <f>IFERROR(VLOOKUP(C160,Index[],2,FALSE),"нет индекса")</f>
        <v>нет индекса</v>
      </c>
      <c r="J160" s="2" t="s">
        <v>38</v>
      </c>
    </row>
    <row r="161" spans="1:11" x14ac:dyDescent="0.25">
      <c r="A161" s="8">
        <f t="shared" si="3"/>
        <v>158</v>
      </c>
      <c r="B161" s="9" t="s">
        <v>312</v>
      </c>
      <c r="C161" s="8">
        <v>1972</v>
      </c>
      <c r="D161" s="9" t="s">
        <v>314</v>
      </c>
      <c r="E161" s="10">
        <v>8627.02</v>
      </c>
      <c r="F161" s="2" t="s">
        <v>21</v>
      </c>
      <c r="G161" s="2" t="s">
        <v>0</v>
      </c>
      <c r="H161" s="2" t="s">
        <v>0</v>
      </c>
      <c r="I161" s="2" t="str">
        <f>IFERROR(VLOOKUP(C161,Index[],2,FALSE),"нет индекса")</f>
        <v>нет индекса</v>
      </c>
      <c r="J161" s="2" t="s">
        <v>38</v>
      </c>
    </row>
    <row r="162" spans="1:11" x14ac:dyDescent="0.25">
      <c r="A162" s="8">
        <f t="shared" si="3"/>
        <v>159</v>
      </c>
      <c r="B162" s="9" t="s">
        <v>312</v>
      </c>
      <c r="C162" s="8">
        <v>1972</v>
      </c>
      <c r="D162" s="9" t="s">
        <v>315</v>
      </c>
      <c r="E162" s="10">
        <v>8627.02</v>
      </c>
      <c r="F162" s="2" t="s">
        <v>21</v>
      </c>
      <c r="G162" s="2" t="s">
        <v>0</v>
      </c>
      <c r="H162" s="2" t="s">
        <v>0</v>
      </c>
      <c r="I162" s="2" t="str">
        <f>IFERROR(VLOOKUP(C162,Index[],2,FALSE),"нет индекса")</f>
        <v>нет индекса</v>
      </c>
      <c r="J162" s="2" t="s">
        <v>38</v>
      </c>
    </row>
    <row r="163" spans="1:11" x14ac:dyDescent="0.25">
      <c r="A163" s="8">
        <f t="shared" si="3"/>
        <v>160</v>
      </c>
      <c r="B163" s="9" t="s">
        <v>316</v>
      </c>
      <c r="C163" s="8">
        <v>2009</v>
      </c>
      <c r="D163" s="8">
        <v>3258</v>
      </c>
      <c r="E163" s="14">
        <v>230360</v>
      </c>
      <c r="F163" s="2" t="s">
        <v>21</v>
      </c>
      <c r="G163" s="2" t="s">
        <v>0</v>
      </c>
      <c r="H163" s="2" t="s">
        <v>0</v>
      </c>
      <c r="I163" s="2">
        <f>IFERROR(VLOOKUP(C163,Index[],2,FALSE),"нет индекса")</f>
        <v>1.5534557613875548</v>
      </c>
      <c r="J163" s="2" t="s">
        <v>38</v>
      </c>
    </row>
    <row r="164" spans="1:11" x14ac:dyDescent="0.25">
      <c r="A164" s="8">
        <f t="shared" si="3"/>
        <v>161</v>
      </c>
      <c r="B164" s="9" t="s">
        <v>317</v>
      </c>
      <c r="C164" s="8">
        <v>1986</v>
      </c>
      <c r="D164" s="8">
        <v>3205</v>
      </c>
      <c r="E164" s="10">
        <v>1530368.07</v>
      </c>
      <c r="F164" s="2" t="s">
        <v>21</v>
      </c>
      <c r="G164" s="2" t="s">
        <v>0</v>
      </c>
      <c r="H164" s="2" t="s">
        <v>0</v>
      </c>
      <c r="I164" s="2" t="str">
        <f>IFERROR(VLOOKUP(C164,Index[],2,FALSE),"нет индекса")</f>
        <v>нет индекса</v>
      </c>
      <c r="J164" s="2" t="s">
        <v>38</v>
      </c>
    </row>
    <row r="165" spans="1:11" x14ac:dyDescent="0.25">
      <c r="A165" s="8">
        <f t="shared" si="3"/>
        <v>162</v>
      </c>
      <c r="B165" s="9" t="s">
        <v>318</v>
      </c>
      <c r="C165" s="8">
        <v>2010</v>
      </c>
      <c r="D165" s="9" t="s">
        <v>319</v>
      </c>
      <c r="E165" s="10">
        <v>17260.060000000001</v>
      </c>
      <c r="F165" s="2" t="s">
        <v>21</v>
      </c>
      <c r="G165" s="2" t="s">
        <v>0</v>
      </c>
      <c r="H165" s="2" t="s">
        <v>0</v>
      </c>
      <c r="I165" s="2">
        <f>IFERROR(VLOOKUP(C165,Index[],2,FALSE),"нет индекса")</f>
        <v>1.4977246993222353</v>
      </c>
      <c r="J165" s="2" t="s">
        <v>38</v>
      </c>
    </row>
    <row r="166" spans="1:11" x14ac:dyDescent="0.25">
      <c r="A166" s="8">
        <f t="shared" si="3"/>
        <v>163</v>
      </c>
      <c r="B166" s="9" t="s">
        <v>320</v>
      </c>
      <c r="C166" s="8">
        <v>2010</v>
      </c>
      <c r="D166" s="9" t="s">
        <v>321</v>
      </c>
      <c r="E166" s="14">
        <v>30000</v>
      </c>
      <c r="F166" s="2" t="s">
        <v>21</v>
      </c>
      <c r="G166" s="2" t="s">
        <v>0</v>
      </c>
      <c r="H166" s="2" t="s">
        <v>0</v>
      </c>
      <c r="I166" s="2">
        <f>IFERROR(VLOOKUP(C166,Index[],2,FALSE),"нет индекса")</f>
        <v>1.4977246993222353</v>
      </c>
      <c r="J166" s="2" t="s">
        <v>38</v>
      </c>
    </row>
    <row r="167" spans="1:11" x14ac:dyDescent="0.25">
      <c r="A167" s="8">
        <f t="shared" si="3"/>
        <v>164</v>
      </c>
      <c r="B167" s="9" t="s">
        <v>322</v>
      </c>
      <c r="C167" s="8">
        <v>1987</v>
      </c>
      <c r="D167" s="9" t="s">
        <v>323</v>
      </c>
      <c r="E167" s="10">
        <v>8515.65</v>
      </c>
      <c r="F167" s="2" t="s">
        <v>21</v>
      </c>
      <c r="G167" s="2" t="s">
        <v>324</v>
      </c>
      <c r="H167" s="2" t="s">
        <v>325</v>
      </c>
      <c r="I167" s="2" t="str">
        <f>IFERROR(VLOOKUP(C167,Index[],2,FALSE),"нет индекса")</f>
        <v>нет индекса</v>
      </c>
      <c r="J167" s="11" t="s">
        <v>24</v>
      </c>
      <c r="K167" s="12">
        <v>120000</v>
      </c>
    </row>
    <row r="168" spans="1:11" x14ac:dyDescent="0.25">
      <c r="A168" s="8">
        <f t="shared" si="3"/>
        <v>165</v>
      </c>
      <c r="B168" s="9" t="s">
        <v>322</v>
      </c>
      <c r="C168" s="8">
        <v>1987</v>
      </c>
      <c r="D168" s="9" t="s">
        <v>326</v>
      </c>
      <c r="E168" s="10">
        <v>8515.65</v>
      </c>
      <c r="F168" s="2" t="s">
        <v>21</v>
      </c>
      <c r="G168" s="2" t="s">
        <v>324</v>
      </c>
      <c r="H168" s="2" t="s">
        <v>325</v>
      </c>
      <c r="I168" s="2" t="str">
        <f>IFERROR(VLOOKUP(C168,Index[],2,FALSE),"нет индекса")</f>
        <v>нет индекса</v>
      </c>
      <c r="J168" s="11" t="s">
        <v>24</v>
      </c>
      <c r="K168" s="12">
        <v>120000</v>
      </c>
    </row>
    <row r="169" spans="1:11" x14ac:dyDescent="0.25">
      <c r="A169" s="8">
        <f t="shared" si="3"/>
        <v>166</v>
      </c>
      <c r="B169" s="9" t="s">
        <v>322</v>
      </c>
      <c r="C169" s="8">
        <v>1987</v>
      </c>
      <c r="D169" s="9" t="s">
        <v>327</v>
      </c>
      <c r="E169" s="10">
        <v>8515.65</v>
      </c>
      <c r="F169" s="2" t="s">
        <v>21</v>
      </c>
      <c r="G169" s="2" t="s">
        <v>324</v>
      </c>
      <c r="H169" s="2" t="s">
        <v>325</v>
      </c>
      <c r="I169" s="2" t="str">
        <f>IFERROR(VLOOKUP(C169,Index[],2,FALSE),"нет индекса")</f>
        <v>нет индекса</v>
      </c>
      <c r="J169" s="11" t="s">
        <v>24</v>
      </c>
      <c r="K169" s="12">
        <v>120000</v>
      </c>
    </row>
    <row r="170" spans="1:11" x14ac:dyDescent="0.25">
      <c r="A170" s="8">
        <f t="shared" si="3"/>
        <v>167</v>
      </c>
      <c r="B170" s="9" t="s">
        <v>328</v>
      </c>
      <c r="C170" s="8">
        <v>2010</v>
      </c>
      <c r="D170" s="9" t="s">
        <v>329</v>
      </c>
      <c r="E170" s="10">
        <v>8212.36</v>
      </c>
      <c r="F170" s="2" t="s">
        <v>21</v>
      </c>
      <c r="G170" s="2" t="s">
        <v>330</v>
      </c>
      <c r="H170" s="2" t="s">
        <v>331</v>
      </c>
      <c r="I170" s="2">
        <f>IFERROR(VLOOKUP(C170,Index[],2,FALSE),"нет индекса")</f>
        <v>1.4977246993222353</v>
      </c>
      <c r="J170" s="11" t="s">
        <v>332</v>
      </c>
      <c r="K170" s="12">
        <v>49477</v>
      </c>
    </row>
    <row r="171" spans="1:11" x14ac:dyDescent="0.25">
      <c r="A171" s="8">
        <f t="shared" si="3"/>
        <v>168</v>
      </c>
      <c r="B171" s="9" t="s">
        <v>333</v>
      </c>
      <c r="C171" s="8">
        <v>2007</v>
      </c>
      <c r="D171" s="8">
        <v>258</v>
      </c>
      <c r="E171" s="10">
        <v>384025.43</v>
      </c>
      <c r="F171" s="2" t="s">
        <v>21</v>
      </c>
      <c r="G171" s="2" t="s">
        <v>334</v>
      </c>
      <c r="H171" s="2" t="s">
        <v>335</v>
      </c>
      <c r="I171" s="2">
        <f>IFERROR(VLOOKUP(C171,Index[],2,FALSE),"нет индекса")</f>
        <v>2.09708376520312</v>
      </c>
      <c r="J171" s="11" t="s">
        <v>336</v>
      </c>
      <c r="K171" s="12">
        <v>1200000</v>
      </c>
    </row>
    <row r="172" spans="1:11" x14ac:dyDescent="0.25">
      <c r="A172" s="8">
        <f t="shared" si="3"/>
        <v>169</v>
      </c>
      <c r="B172" s="9" t="s">
        <v>333</v>
      </c>
      <c r="C172" s="8">
        <v>2007</v>
      </c>
      <c r="D172" s="8">
        <v>257</v>
      </c>
      <c r="E172" s="10">
        <v>384025.44</v>
      </c>
      <c r="F172" s="2" t="s">
        <v>21</v>
      </c>
      <c r="G172" s="2" t="s">
        <v>334</v>
      </c>
      <c r="H172" s="2" t="s">
        <v>335</v>
      </c>
      <c r="I172" s="2">
        <f>IFERROR(VLOOKUP(C172,Index[],2,FALSE),"нет индекса")</f>
        <v>2.09708376520312</v>
      </c>
      <c r="J172" s="11" t="s">
        <v>336</v>
      </c>
      <c r="K172" s="12">
        <v>1200000</v>
      </c>
    </row>
    <row r="173" spans="1:11" x14ac:dyDescent="0.25">
      <c r="A173" s="8">
        <f t="shared" si="3"/>
        <v>170</v>
      </c>
      <c r="B173" s="9" t="s">
        <v>337</v>
      </c>
      <c r="C173" s="8">
        <v>1975</v>
      </c>
      <c r="D173" s="8">
        <v>884</v>
      </c>
      <c r="E173" s="15">
        <v>1591.6</v>
      </c>
      <c r="F173" s="2" t="s">
        <v>21</v>
      </c>
      <c r="G173" s="2" t="s">
        <v>0</v>
      </c>
      <c r="H173" s="2" t="s">
        <v>0</v>
      </c>
      <c r="I173" s="2" t="str">
        <f>IFERROR(VLOOKUP(C173,Index[],2,FALSE),"нет индекса")</f>
        <v>нет индекса</v>
      </c>
      <c r="J173" s="2" t="s">
        <v>38</v>
      </c>
    </row>
    <row r="174" spans="1:11" x14ac:dyDescent="0.25">
      <c r="A174" s="8">
        <f t="shared" si="3"/>
        <v>171</v>
      </c>
      <c r="B174" s="9" t="s">
        <v>338</v>
      </c>
      <c r="C174" s="8">
        <v>1996</v>
      </c>
      <c r="D174" s="9" t="s">
        <v>339</v>
      </c>
      <c r="E174" s="10">
        <v>15072.83</v>
      </c>
      <c r="F174" s="2" t="s">
        <v>21</v>
      </c>
      <c r="G174" s="2" t="s">
        <v>0</v>
      </c>
      <c r="H174" s="2" t="s">
        <v>0</v>
      </c>
      <c r="I174" s="2" t="str">
        <f>IFERROR(VLOOKUP(C174,Index[],2,FALSE),"нет индекса")</f>
        <v>нет индекса</v>
      </c>
      <c r="J174" s="2" t="s">
        <v>38</v>
      </c>
    </row>
    <row r="175" spans="1:11" x14ac:dyDescent="0.25">
      <c r="A175" s="8">
        <f t="shared" si="3"/>
        <v>172</v>
      </c>
      <c r="B175" s="9" t="s">
        <v>340</v>
      </c>
      <c r="C175" s="8">
        <v>1976</v>
      </c>
      <c r="D175" s="8">
        <v>771</v>
      </c>
      <c r="E175" s="10">
        <v>9055.74</v>
      </c>
      <c r="F175" s="2" t="s">
        <v>21</v>
      </c>
      <c r="G175" s="2" t="s">
        <v>0</v>
      </c>
      <c r="H175" s="2" t="s">
        <v>0</v>
      </c>
      <c r="I175" s="2" t="str">
        <f>IFERROR(VLOOKUP(C175,Index[],2,FALSE),"нет индекса")</f>
        <v>нет индекса</v>
      </c>
      <c r="J175" s="2" t="s">
        <v>38</v>
      </c>
    </row>
    <row r="176" spans="1:11" x14ac:dyDescent="0.25">
      <c r="A176" s="8">
        <f t="shared" si="3"/>
        <v>173</v>
      </c>
      <c r="B176" s="9" t="s">
        <v>341</v>
      </c>
      <c r="C176" s="8">
        <v>1976</v>
      </c>
      <c r="D176" s="8">
        <v>772</v>
      </c>
      <c r="E176" s="10">
        <v>9055.74</v>
      </c>
      <c r="F176" s="2" t="s">
        <v>21</v>
      </c>
      <c r="G176" s="2" t="s">
        <v>0</v>
      </c>
      <c r="H176" s="2" t="s">
        <v>0</v>
      </c>
      <c r="I176" s="2" t="str">
        <f>IFERROR(VLOOKUP(C176,Index[],2,FALSE),"нет индекса")</f>
        <v>нет индекса</v>
      </c>
      <c r="J176" s="2" t="s">
        <v>38</v>
      </c>
    </row>
    <row r="177" spans="1:11" x14ac:dyDescent="0.25">
      <c r="A177" s="8">
        <f t="shared" si="3"/>
        <v>174</v>
      </c>
      <c r="B177" s="9" t="s">
        <v>342</v>
      </c>
      <c r="C177" s="8">
        <v>2009</v>
      </c>
      <c r="D177" s="9" t="s">
        <v>343</v>
      </c>
      <c r="E177" s="10">
        <v>59320.34</v>
      </c>
      <c r="F177" s="2" t="s">
        <v>21</v>
      </c>
      <c r="G177" s="2" t="s">
        <v>344</v>
      </c>
      <c r="H177" s="2" t="s">
        <v>345</v>
      </c>
      <c r="I177" s="2">
        <f>IFERROR(VLOOKUP(C177,Index[],2,FALSE),"нет индекса")</f>
        <v>1.5534557613875548</v>
      </c>
      <c r="J177" s="11" t="s">
        <v>346</v>
      </c>
      <c r="K177" s="12">
        <v>97900</v>
      </c>
    </row>
    <row r="178" spans="1:11" x14ac:dyDescent="0.25">
      <c r="A178" s="8">
        <f t="shared" si="3"/>
        <v>175</v>
      </c>
      <c r="B178" s="9" t="s">
        <v>347</v>
      </c>
      <c r="C178" s="8">
        <v>2009</v>
      </c>
      <c r="D178" s="9" t="s">
        <v>348</v>
      </c>
      <c r="E178" s="10">
        <v>36135.589999999997</v>
      </c>
      <c r="F178" s="2" t="s">
        <v>21</v>
      </c>
      <c r="G178" s="2" t="s">
        <v>349</v>
      </c>
      <c r="H178" s="2" t="s">
        <v>350</v>
      </c>
      <c r="I178" s="2">
        <f>IFERROR(VLOOKUP(C178,Index[],2,FALSE),"нет индекса")</f>
        <v>1.5534557613875548</v>
      </c>
      <c r="J178" s="11" t="s">
        <v>351</v>
      </c>
      <c r="K178" s="12">
        <v>52300</v>
      </c>
    </row>
    <row r="179" spans="1:11" x14ac:dyDescent="0.25">
      <c r="A179" s="8">
        <f t="shared" si="3"/>
        <v>176</v>
      </c>
      <c r="B179" s="9" t="s">
        <v>352</v>
      </c>
      <c r="C179" s="8">
        <v>1969</v>
      </c>
      <c r="D179" s="9" t="s">
        <v>353</v>
      </c>
      <c r="E179" s="16">
        <v>556.85</v>
      </c>
      <c r="F179" s="2" t="s">
        <v>21</v>
      </c>
      <c r="G179" s="2" t="s">
        <v>354</v>
      </c>
      <c r="H179" s="2" t="s">
        <v>355</v>
      </c>
      <c r="I179" s="2" t="str">
        <f>IFERROR(VLOOKUP(C179,Index[],2,FALSE),"нет индекса")</f>
        <v>нет индекса</v>
      </c>
      <c r="J179" s="11" t="s">
        <v>356</v>
      </c>
      <c r="K179" s="12">
        <v>81000</v>
      </c>
    </row>
    <row r="180" spans="1:11" x14ac:dyDescent="0.25">
      <c r="A180" s="8">
        <f t="shared" si="3"/>
        <v>177</v>
      </c>
      <c r="B180" s="9" t="s">
        <v>352</v>
      </c>
      <c r="C180" s="8">
        <v>1961</v>
      </c>
      <c r="D180" s="8">
        <v>731</v>
      </c>
      <c r="E180" s="16">
        <v>556.85</v>
      </c>
      <c r="F180" s="2" t="s">
        <v>21</v>
      </c>
      <c r="G180" s="2" t="s">
        <v>354</v>
      </c>
      <c r="H180" s="2" t="s">
        <v>355</v>
      </c>
      <c r="I180" s="2" t="str">
        <f>IFERROR(VLOOKUP(C180,Index[],2,FALSE),"нет индекса")</f>
        <v>нет индекса</v>
      </c>
      <c r="J180" s="11" t="s">
        <v>356</v>
      </c>
      <c r="K180" s="12">
        <v>81000</v>
      </c>
    </row>
    <row r="181" spans="1:11" x14ac:dyDescent="0.25">
      <c r="A181" s="8">
        <f t="shared" si="3"/>
        <v>178</v>
      </c>
      <c r="B181" s="9" t="s">
        <v>357</v>
      </c>
      <c r="C181" s="8">
        <v>1992</v>
      </c>
      <c r="D181" s="9" t="s">
        <v>358</v>
      </c>
      <c r="E181" s="16">
        <v>222.37</v>
      </c>
      <c r="F181" s="2" t="s">
        <v>21</v>
      </c>
      <c r="G181" s="2" t="s">
        <v>0</v>
      </c>
      <c r="H181" s="2" t="s">
        <v>0</v>
      </c>
      <c r="I181" s="2" t="str">
        <f>IFERROR(VLOOKUP(C181,Index[],2,FALSE),"нет индекса")</f>
        <v>нет индекса</v>
      </c>
      <c r="J181" s="2" t="s">
        <v>38</v>
      </c>
    </row>
    <row r="182" spans="1:11" x14ac:dyDescent="0.25">
      <c r="A182" s="8">
        <f t="shared" si="3"/>
        <v>179</v>
      </c>
      <c r="B182" s="9" t="s">
        <v>359</v>
      </c>
      <c r="C182" s="8">
        <v>1961</v>
      </c>
      <c r="D182" s="8">
        <v>726</v>
      </c>
      <c r="E182" s="10">
        <v>5261.08</v>
      </c>
      <c r="F182" s="2" t="s">
        <v>21</v>
      </c>
      <c r="G182" s="2" t="s">
        <v>0</v>
      </c>
      <c r="H182" s="2" t="s">
        <v>0</v>
      </c>
      <c r="I182" s="2" t="str">
        <f>IFERROR(VLOOKUP(C182,Index[],2,FALSE),"нет индекса")</f>
        <v>нет индекса</v>
      </c>
      <c r="J182" s="2" t="s">
        <v>38</v>
      </c>
    </row>
    <row r="183" spans="1:11" x14ac:dyDescent="0.25">
      <c r="A183" s="8">
        <f t="shared" si="3"/>
        <v>180</v>
      </c>
      <c r="B183" s="9" t="s">
        <v>359</v>
      </c>
      <c r="C183" s="8">
        <v>1961</v>
      </c>
      <c r="D183" s="9" t="s">
        <v>360</v>
      </c>
      <c r="E183" s="10">
        <v>5261.08</v>
      </c>
      <c r="F183" s="2" t="s">
        <v>21</v>
      </c>
      <c r="G183" s="2" t="s">
        <v>0</v>
      </c>
      <c r="H183" s="2" t="s">
        <v>0</v>
      </c>
      <c r="I183" s="2" t="str">
        <f>IFERROR(VLOOKUP(C183,Index[],2,FALSE),"нет индекса")</f>
        <v>нет индекса</v>
      </c>
      <c r="J183" s="2" t="s">
        <v>38</v>
      </c>
    </row>
    <row r="184" spans="1:11" x14ac:dyDescent="0.25">
      <c r="A184" s="8">
        <f t="shared" si="3"/>
        <v>181</v>
      </c>
      <c r="B184" s="9" t="s">
        <v>361</v>
      </c>
      <c r="C184" s="8">
        <v>1961</v>
      </c>
      <c r="D184" s="8">
        <v>729</v>
      </c>
      <c r="E184" s="10">
        <v>2352.27</v>
      </c>
      <c r="F184" s="2" t="s">
        <v>21</v>
      </c>
      <c r="G184" s="2" t="s">
        <v>362</v>
      </c>
      <c r="H184" s="2" t="s">
        <v>363</v>
      </c>
      <c r="I184" s="2" t="str">
        <f>IFERROR(VLOOKUP(C184,Index[],2,FALSE),"нет индекса")</f>
        <v>нет индекса</v>
      </c>
      <c r="J184" s="11" t="s">
        <v>364</v>
      </c>
      <c r="K184" s="12">
        <v>88040</v>
      </c>
    </row>
    <row r="185" spans="1:11" x14ac:dyDescent="0.25">
      <c r="A185" s="8">
        <f t="shared" si="3"/>
        <v>182</v>
      </c>
      <c r="B185" s="9" t="s">
        <v>361</v>
      </c>
      <c r="C185" s="8">
        <v>1961</v>
      </c>
      <c r="D185" s="8">
        <v>730</v>
      </c>
      <c r="E185" s="10">
        <v>2352.27</v>
      </c>
      <c r="F185" s="2" t="s">
        <v>21</v>
      </c>
      <c r="G185" s="2" t="s">
        <v>362</v>
      </c>
      <c r="H185" s="2" t="s">
        <v>363</v>
      </c>
      <c r="I185" s="2" t="str">
        <f>IFERROR(VLOOKUP(C185,Index[],2,FALSE),"нет индекса")</f>
        <v>нет индекса</v>
      </c>
      <c r="J185" s="11" t="s">
        <v>364</v>
      </c>
      <c r="K185" s="12">
        <v>88040</v>
      </c>
    </row>
    <row r="186" spans="1:11" x14ac:dyDescent="0.25">
      <c r="A186" s="8">
        <f t="shared" si="3"/>
        <v>183</v>
      </c>
      <c r="B186" s="9" t="s">
        <v>365</v>
      </c>
      <c r="C186" s="8">
        <v>1979</v>
      </c>
      <c r="D186" s="8">
        <v>773</v>
      </c>
      <c r="E186" s="15">
        <v>16875.3</v>
      </c>
      <c r="F186" s="2" t="s">
        <v>21</v>
      </c>
      <c r="G186" s="2" t="s">
        <v>366</v>
      </c>
      <c r="H186" s="2" t="s">
        <v>367</v>
      </c>
      <c r="I186" s="2" t="str">
        <f>IFERROR(VLOOKUP(C186,Index[],2,FALSE),"нет индекса")</f>
        <v>нет индекса</v>
      </c>
      <c r="J186" s="11" t="s">
        <v>368</v>
      </c>
      <c r="K186" s="12">
        <v>900000</v>
      </c>
    </row>
    <row r="187" spans="1:11" x14ac:dyDescent="0.25">
      <c r="A187" s="8">
        <f t="shared" si="3"/>
        <v>184</v>
      </c>
      <c r="B187" s="9" t="s">
        <v>369</v>
      </c>
      <c r="C187" s="8">
        <v>1980</v>
      </c>
      <c r="D187" s="8">
        <v>2238</v>
      </c>
      <c r="E187" s="10">
        <v>2040.77</v>
      </c>
      <c r="F187" s="2" t="s">
        <v>21</v>
      </c>
      <c r="G187" s="2" t="s">
        <v>370</v>
      </c>
      <c r="H187" s="18" t="s">
        <v>369</v>
      </c>
      <c r="I187" s="2" t="str">
        <f>IFERROR(VLOOKUP(C187,Index[],2,FALSE),"нет индекса")</f>
        <v>нет индекса</v>
      </c>
      <c r="J187" s="11" t="s">
        <v>371</v>
      </c>
      <c r="K187" s="12">
        <v>4000</v>
      </c>
    </row>
    <row r="188" spans="1:11" x14ac:dyDescent="0.25">
      <c r="A188" s="8">
        <f t="shared" si="3"/>
        <v>185</v>
      </c>
      <c r="B188" s="9" t="s">
        <v>372</v>
      </c>
      <c r="C188" s="8">
        <v>1961</v>
      </c>
      <c r="D188" s="8">
        <v>748</v>
      </c>
      <c r="E188" s="10">
        <v>3499.61</v>
      </c>
      <c r="F188" s="2" t="s">
        <v>21</v>
      </c>
      <c r="G188" s="2" t="s">
        <v>0</v>
      </c>
      <c r="H188" s="2" t="s">
        <v>0</v>
      </c>
      <c r="I188" s="2" t="str">
        <f>IFERROR(VLOOKUP(C188,Index[],2,FALSE),"нет индекса")</f>
        <v>нет индекса</v>
      </c>
      <c r="J188" s="2" t="s">
        <v>38</v>
      </c>
    </row>
    <row r="189" spans="1:11" x14ac:dyDescent="0.25">
      <c r="A189" s="8">
        <f t="shared" si="3"/>
        <v>186</v>
      </c>
      <c r="B189" s="9" t="s">
        <v>373</v>
      </c>
      <c r="C189" s="8">
        <v>1983</v>
      </c>
      <c r="D189" s="8">
        <v>2241</v>
      </c>
      <c r="E189" s="16">
        <v>799.23</v>
      </c>
      <c r="F189" s="2" t="s">
        <v>21</v>
      </c>
      <c r="G189" s="2" t="s">
        <v>374</v>
      </c>
      <c r="H189" s="2" t="s">
        <v>375</v>
      </c>
      <c r="I189" s="2" t="str">
        <f>IFERROR(VLOOKUP(C189,Index[],2,FALSE),"нет индекса")</f>
        <v>нет индекса</v>
      </c>
      <c r="J189" s="2" t="s">
        <v>376</v>
      </c>
      <c r="K189" s="12">
        <v>4480</v>
      </c>
    </row>
    <row r="190" spans="1:11" x14ac:dyDescent="0.25">
      <c r="A190" s="8">
        <f t="shared" si="3"/>
        <v>187</v>
      </c>
      <c r="B190" s="9" t="s">
        <v>377</v>
      </c>
      <c r="C190" s="8">
        <v>1990</v>
      </c>
      <c r="D190" s="9" t="s">
        <v>378</v>
      </c>
      <c r="E190" s="10">
        <v>1562.42</v>
      </c>
      <c r="F190" s="2" t="s">
        <v>21</v>
      </c>
      <c r="G190" s="1" t="s">
        <v>379</v>
      </c>
      <c r="H190" s="1" t="s">
        <v>380</v>
      </c>
      <c r="I190" s="2" t="str">
        <f>IFERROR(VLOOKUP(C190,Index[],2,FALSE),"нет индекса")</f>
        <v>нет индекса</v>
      </c>
      <c r="J190" s="17" t="s">
        <v>381</v>
      </c>
      <c r="K190" s="19">
        <v>9400</v>
      </c>
    </row>
    <row r="191" spans="1:11" x14ac:dyDescent="0.25">
      <c r="A191" s="8">
        <f t="shared" si="3"/>
        <v>188</v>
      </c>
      <c r="B191" s="9" t="s">
        <v>382</v>
      </c>
      <c r="C191" s="8">
        <v>2009</v>
      </c>
      <c r="D191" s="9" t="s">
        <v>383</v>
      </c>
      <c r="E191" s="10">
        <v>43220.34</v>
      </c>
      <c r="F191" s="2" t="s">
        <v>21</v>
      </c>
      <c r="G191" s="2" t="s">
        <v>384</v>
      </c>
      <c r="H191" s="2" t="s">
        <v>385</v>
      </c>
      <c r="I191" s="2">
        <f>IFERROR(VLOOKUP(C191,Index[],2,FALSE),"нет индекса")</f>
        <v>1.5534557613875548</v>
      </c>
      <c r="J191" s="11" t="s">
        <v>386</v>
      </c>
      <c r="K191" s="12">
        <v>33000</v>
      </c>
    </row>
    <row r="192" spans="1:11" x14ac:dyDescent="0.25">
      <c r="A192" s="8">
        <f t="shared" si="3"/>
        <v>189</v>
      </c>
      <c r="B192" s="9" t="s">
        <v>387</v>
      </c>
      <c r="C192" s="8">
        <v>2009</v>
      </c>
      <c r="D192" s="9" t="s">
        <v>388</v>
      </c>
      <c r="E192" s="10">
        <v>132792.37</v>
      </c>
      <c r="F192" s="2" t="s">
        <v>21</v>
      </c>
      <c r="G192" s="2" t="s">
        <v>389</v>
      </c>
      <c r="H192" s="2" t="s">
        <v>390</v>
      </c>
      <c r="I192" s="2">
        <f>IFERROR(VLOOKUP(C192,Index[],2,FALSE),"нет индекса")</f>
        <v>1.5534557613875548</v>
      </c>
      <c r="J192" s="11" t="s">
        <v>391</v>
      </c>
      <c r="K192" s="12">
        <v>395261</v>
      </c>
    </row>
    <row r="193" spans="1:11" x14ac:dyDescent="0.25">
      <c r="A193" s="8">
        <f t="shared" si="3"/>
        <v>190</v>
      </c>
      <c r="B193" s="9" t="s">
        <v>392</v>
      </c>
      <c r="C193" s="8">
        <v>2000</v>
      </c>
      <c r="D193" s="9" t="s">
        <v>393</v>
      </c>
      <c r="E193" s="15">
        <v>4812.5</v>
      </c>
      <c r="F193" s="2" t="s">
        <v>21</v>
      </c>
      <c r="G193" s="2" t="s">
        <v>394</v>
      </c>
      <c r="H193" s="2" t="s">
        <v>395</v>
      </c>
      <c r="I193" s="2">
        <f>IFERROR(VLOOKUP(C193,Index[],2,FALSE),"нет индекса")</f>
        <v>4.7898366805477579</v>
      </c>
      <c r="J193" s="11" t="s">
        <v>396</v>
      </c>
      <c r="K193" s="12">
        <f>13960*2</f>
        <v>27920</v>
      </c>
    </row>
    <row r="194" spans="1:11" x14ac:dyDescent="0.25">
      <c r="A194" s="8">
        <f t="shared" si="3"/>
        <v>191</v>
      </c>
      <c r="B194" s="9" t="s">
        <v>397</v>
      </c>
      <c r="C194" s="8">
        <v>1983</v>
      </c>
      <c r="D194" s="8">
        <v>2485</v>
      </c>
      <c r="E194" s="10">
        <v>2013.29</v>
      </c>
      <c r="F194" s="2" t="s">
        <v>21</v>
      </c>
      <c r="G194" s="2" t="s">
        <v>398</v>
      </c>
      <c r="H194" s="2" t="s">
        <v>399</v>
      </c>
      <c r="I194" s="2" t="str">
        <f>IFERROR(VLOOKUP(C194,Index[],2,FALSE),"нет индекса")</f>
        <v>нет индекса</v>
      </c>
      <c r="J194" s="11" t="s">
        <v>400</v>
      </c>
      <c r="K194" s="12">
        <v>267139</v>
      </c>
    </row>
    <row r="195" spans="1:11" x14ac:dyDescent="0.25">
      <c r="A195" s="8">
        <f t="shared" si="3"/>
        <v>192</v>
      </c>
      <c r="B195" s="9" t="s">
        <v>397</v>
      </c>
      <c r="C195" s="8">
        <v>1984</v>
      </c>
      <c r="D195" s="8">
        <v>2484</v>
      </c>
      <c r="E195" s="10">
        <v>2013.29</v>
      </c>
      <c r="F195" s="2" t="s">
        <v>21</v>
      </c>
      <c r="G195" s="2" t="s">
        <v>398</v>
      </c>
      <c r="H195" s="2" t="s">
        <v>399</v>
      </c>
      <c r="I195" s="2" t="str">
        <f>IFERROR(VLOOKUP(C195,Index[],2,FALSE),"нет индекса")</f>
        <v>нет индекса</v>
      </c>
      <c r="J195" s="11" t="s">
        <v>400</v>
      </c>
      <c r="K195" s="12">
        <v>267139</v>
      </c>
    </row>
    <row r="196" spans="1:11" x14ac:dyDescent="0.25">
      <c r="A196" s="8">
        <f t="shared" si="3"/>
        <v>193</v>
      </c>
      <c r="B196" s="9" t="s">
        <v>401</v>
      </c>
      <c r="C196" s="8">
        <v>1972</v>
      </c>
      <c r="D196" s="9" t="s">
        <v>402</v>
      </c>
      <c r="E196" s="10">
        <v>1013.67</v>
      </c>
      <c r="F196" s="2" t="s">
        <v>21</v>
      </c>
      <c r="G196" s="2" t="s">
        <v>403</v>
      </c>
      <c r="H196" s="2" t="s">
        <v>404</v>
      </c>
      <c r="I196" s="2" t="str">
        <f>IFERROR(VLOOKUP(C196,Index[],2,FALSE),"нет индекса")</f>
        <v>нет индекса</v>
      </c>
      <c r="J196" s="11" t="s">
        <v>405</v>
      </c>
      <c r="K196" s="12">
        <v>69229.66</v>
      </c>
    </row>
    <row r="197" spans="1:11" x14ac:dyDescent="0.25">
      <c r="A197" s="8">
        <f t="shared" ref="A197:A260" si="4">A196+1</f>
        <v>194</v>
      </c>
      <c r="B197" s="9" t="s">
        <v>406</v>
      </c>
      <c r="C197" s="8">
        <v>2002</v>
      </c>
      <c r="D197" s="8">
        <v>1307</v>
      </c>
      <c r="E197" s="10">
        <v>15304.17</v>
      </c>
      <c r="F197" s="2" t="s">
        <v>21</v>
      </c>
      <c r="G197" s="2" t="s">
        <v>407</v>
      </c>
      <c r="H197" s="2" t="s">
        <v>408</v>
      </c>
      <c r="I197" s="2">
        <f>IFERROR(VLOOKUP(C197,Index[],2,FALSE),"нет индекса")</f>
        <v>3.5768743057938264</v>
      </c>
      <c r="J197" s="11" t="s">
        <v>409</v>
      </c>
      <c r="K197" s="12">
        <v>89412.73</v>
      </c>
    </row>
    <row r="198" spans="1:11" x14ac:dyDescent="0.25">
      <c r="A198" s="8">
        <f t="shared" si="4"/>
        <v>195</v>
      </c>
      <c r="B198" s="9" t="s">
        <v>410</v>
      </c>
      <c r="C198" s="8">
        <v>2000</v>
      </c>
      <c r="D198" s="9" t="s">
        <v>411</v>
      </c>
      <c r="E198" s="14">
        <v>25990</v>
      </c>
      <c r="F198" s="2" t="s">
        <v>21</v>
      </c>
      <c r="G198" s="2" t="s">
        <v>412</v>
      </c>
      <c r="H198" s="2" t="s">
        <v>413</v>
      </c>
      <c r="I198" s="2">
        <f>IFERROR(VLOOKUP(C198,Index[],2,FALSE),"нет индекса")</f>
        <v>4.7898366805477579</v>
      </c>
      <c r="J198" s="11" t="s">
        <v>414</v>
      </c>
      <c r="K198" s="12">
        <v>75590.080000000002</v>
      </c>
    </row>
    <row r="199" spans="1:11" x14ac:dyDescent="0.25">
      <c r="A199" s="8">
        <f t="shared" si="4"/>
        <v>196</v>
      </c>
      <c r="B199" s="9" t="s">
        <v>415</v>
      </c>
      <c r="C199" s="8">
        <v>1961</v>
      </c>
      <c r="D199" s="8">
        <v>770</v>
      </c>
      <c r="E199" s="10">
        <v>10839.12</v>
      </c>
      <c r="F199" s="2" t="s">
        <v>21</v>
      </c>
      <c r="G199" s="2" t="s">
        <v>0</v>
      </c>
      <c r="H199" s="2" t="s">
        <v>0</v>
      </c>
      <c r="I199" s="2" t="str">
        <f>IFERROR(VLOOKUP(C199,Index[],2,FALSE),"нет индекса")</f>
        <v>нет индекса</v>
      </c>
      <c r="J199" s="2" t="s">
        <v>38</v>
      </c>
    </row>
    <row r="200" spans="1:11" x14ac:dyDescent="0.25">
      <c r="A200" s="8">
        <f t="shared" si="4"/>
        <v>197</v>
      </c>
      <c r="B200" s="9" t="s">
        <v>416</v>
      </c>
      <c r="C200" s="8">
        <v>1971</v>
      </c>
      <c r="D200" s="8">
        <v>528</v>
      </c>
      <c r="E200" s="10">
        <v>17087.29</v>
      </c>
      <c r="F200" s="2" t="s">
        <v>21</v>
      </c>
      <c r="G200" s="2" t="s">
        <v>0</v>
      </c>
      <c r="H200" s="2" t="s">
        <v>0</v>
      </c>
      <c r="I200" s="2" t="str">
        <f>IFERROR(VLOOKUP(C200,Index[],2,FALSE),"нет индекса")</f>
        <v>нет индекса</v>
      </c>
      <c r="J200" s="2" t="s">
        <v>38</v>
      </c>
    </row>
    <row r="201" spans="1:11" x14ac:dyDescent="0.25">
      <c r="A201" s="8">
        <f t="shared" si="4"/>
        <v>198</v>
      </c>
      <c r="B201" s="9" t="s">
        <v>417</v>
      </c>
      <c r="C201" s="8">
        <v>1971</v>
      </c>
      <c r="D201" s="8">
        <v>529</v>
      </c>
      <c r="E201" s="10">
        <v>17087.29</v>
      </c>
      <c r="F201" s="2" t="s">
        <v>21</v>
      </c>
      <c r="G201" s="2" t="s">
        <v>0</v>
      </c>
      <c r="H201" s="2" t="s">
        <v>0</v>
      </c>
      <c r="I201" s="2" t="str">
        <f>IFERROR(VLOOKUP(C201,Index[],2,FALSE),"нет индекса")</f>
        <v>нет индекса</v>
      </c>
      <c r="J201" s="2" t="s">
        <v>38</v>
      </c>
    </row>
    <row r="202" spans="1:11" x14ac:dyDescent="0.25">
      <c r="A202" s="8">
        <f t="shared" si="4"/>
        <v>199</v>
      </c>
      <c r="B202" s="9" t="s">
        <v>418</v>
      </c>
      <c r="C202" s="8">
        <v>1962</v>
      </c>
      <c r="D202" s="8">
        <v>715</v>
      </c>
      <c r="E202" s="10">
        <v>195160.47</v>
      </c>
      <c r="F202" s="2" t="s">
        <v>21</v>
      </c>
      <c r="G202" s="2" t="s">
        <v>419</v>
      </c>
      <c r="H202" s="2" t="s">
        <v>420</v>
      </c>
      <c r="I202" s="2" t="str">
        <f>IFERROR(VLOOKUP(C202,Index[],2,FALSE),"нет индекса")</f>
        <v>нет индекса</v>
      </c>
      <c r="J202" s="11" t="s">
        <v>421</v>
      </c>
      <c r="K202" s="12">
        <v>740000</v>
      </c>
    </row>
    <row r="203" spans="1:11" x14ac:dyDescent="0.25">
      <c r="A203" s="8">
        <f t="shared" si="4"/>
        <v>200</v>
      </c>
      <c r="B203" s="9" t="s">
        <v>418</v>
      </c>
      <c r="C203" s="8">
        <v>1961</v>
      </c>
      <c r="D203" s="8">
        <v>716</v>
      </c>
      <c r="E203" s="10">
        <v>195160.47</v>
      </c>
      <c r="F203" s="2" t="s">
        <v>21</v>
      </c>
      <c r="G203" s="2" t="s">
        <v>419</v>
      </c>
      <c r="H203" s="2" t="s">
        <v>420</v>
      </c>
      <c r="I203" s="2" t="str">
        <f>IFERROR(VLOOKUP(C203,Index[],2,FALSE),"нет индекса")</f>
        <v>нет индекса</v>
      </c>
      <c r="J203" s="11" t="s">
        <v>421</v>
      </c>
      <c r="K203" s="12">
        <v>740000</v>
      </c>
    </row>
    <row r="204" spans="1:11" x14ac:dyDescent="0.25">
      <c r="A204" s="8">
        <f t="shared" si="4"/>
        <v>201</v>
      </c>
      <c r="B204" s="9" t="s">
        <v>422</v>
      </c>
      <c r="C204" s="8">
        <v>1984</v>
      </c>
      <c r="D204" s="8">
        <v>2893</v>
      </c>
      <c r="E204" s="10">
        <v>13590.22</v>
      </c>
      <c r="F204" s="2" t="s">
        <v>21</v>
      </c>
      <c r="G204" s="2" t="s">
        <v>423</v>
      </c>
      <c r="H204" s="2" t="str">
        <f>B203</f>
        <v>Паровой котел т/с 12-39</v>
      </c>
      <c r="I204" s="2" t="str">
        <f>IFERROR(VLOOKUP(C204,Index[],2,FALSE),"нет индекса")</f>
        <v>нет индекса</v>
      </c>
      <c r="J204" s="11" t="s">
        <v>24</v>
      </c>
      <c r="K204" s="12">
        <v>350000</v>
      </c>
    </row>
    <row r="205" spans="1:11" x14ac:dyDescent="0.25">
      <c r="A205" s="8">
        <f t="shared" si="4"/>
        <v>202</v>
      </c>
      <c r="B205" s="9" t="s">
        <v>422</v>
      </c>
      <c r="C205" s="8">
        <v>1984</v>
      </c>
      <c r="D205" s="8">
        <v>2865</v>
      </c>
      <c r="E205" s="10">
        <v>13590.22</v>
      </c>
      <c r="F205" s="2" t="s">
        <v>21</v>
      </c>
      <c r="G205" s="2" t="s">
        <v>423</v>
      </c>
      <c r="H205" s="2" t="str">
        <f>B204</f>
        <v>Подогреватель ПДС-10-100</v>
      </c>
      <c r="I205" s="2" t="str">
        <f>IFERROR(VLOOKUP(C205,Index[],2,FALSE),"нет индекса")</f>
        <v>нет индекса</v>
      </c>
      <c r="J205" s="11" t="s">
        <v>24</v>
      </c>
      <c r="K205" s="12">
        <v>350000</v>
      </c>
    </row>
    <row r="206" spans="1:11" x14ac:dyDescent="0.25">
      <c r="A206" s="8">
        <f t="shared" si="4"/>
        <v>203</v>
      </c>
      <c r="B206" s="9" t="s">
        <v>424</v>
      </c>
      <c r="C206" s="8">
        <v>1984</v>
      </c>
      <c r="D206" s="8">
        <v>2864</v>
      </c>
      <c r="E206" s="10">
        <v>12780.96</v>
      </c>
      <c r="F206" s="2" t="s">
        <v>21</v>
      </c>
      <c r="G206" s="2" t="s">
        <v>423</v>
      </c>
      <c r="H206" s="2" t="str">
        <f>B205</f>
        <v>Подогреватель ПДС-10-100</v>
      </c>
      <c r="I206" s="2" t="str">
        <f>IFERROR(VLOOKUP(C206,Index[],2,FALSE),"нет индекса")</f>
        <v>нет индекса</v>
      </c>
      <c r="J206" s="11" t="s">
        <v>24</v>
      </c>
      <c r="K206" s="12">
        <v>350000</v>
      </c>
    </row>
    <row r="207" spans="1:11" x14ac:dyDescent="0.25">
      <c r="A207" s="8">
        <f t="shared" si="4"/>
        <v>204</v>
      </c>
      <c r="B207" s="9" t="s">
        <v>424</v>
      </c>
      <c r="C207" s="8">
        <v>1983</v>
      </c>
      <c r="D207" s="8">
        <v>2994</v>
      </c>
      <c r="E207" s="10">
        <v>12351.52</v>
      </c>
      <c r="F207" s="2" t="s">
        <v>21</v>
      </c>
      <c r="G207" s="2" t="s">
        <v>423</v>
      </c>
      <c r="H207" s="2" t="str">
        <f>B206</f>
        <v>Подогреватель ПДС-10-30</v>
      </c>
      <c r="I207" s="2" t="str">
        <f>IFERROR(VLOOKUP(C207,Index[],2,FALSE),"нет индекса")</f>
        <v>нет индекса</v>
      </c>
      <c r="J207" s="11" t="s">
        <v>24</v>
      </c>
      <c r="K207" s="12">
        <v>350000</v>
      </c>
    </row>
    <row r="208" spans="1:11" x14ac:dyDescent="0.25">
      <c r="A208" s="8">
        <f t="shared" si="4"/>
        <v>205</v>
      </c>
      <c r="B208" s="9" t="s">
        <v>424</v>
      </c>
      <c r="C208" s="8">
        <v>1983</v>
      </c>
      <c r="D208" s="8">
        <v>2922</v>
      </c>
      <c r="E208" s="10">
        <v>12351.52</v>
      </c>
      <c r="F208" s="2" t="s">
        <v>21</v>
      </c>
      <c r="G208" s="2" t="s">
        <v>423</v>
      </c>
      <c r="H208" s="2" t="str">
        <f>B207</f>
        <v>Подогреватель ПДС-10-30</v>
      </c>
      <c r="I208" s="2" t="str">
        <f>IFERROR(VLOOKUP(C208,Index[],2,FALSE),"нет индекса")</f>
        <v>нет индекса</v>
      </c>
      <c r="J208" s="11" t="s">
        <v>24</v>
      </c>
      <c r="K208" s="12">
        <v>350000</v>
      </c>
    </row>
    <row r="209" spans="1:11" x14ac:dyDescent="0.25">
      <c r="A209" s="8">
        <f t="shared" si="4"/>
        <v>206</v>
      </c>
      <c r="B209" s="9" t="s">
        <v>425</v>
      </c>
      <c r="C209" s="8">
        <v>1961</v>
      </c>
      <c r="D209" s="8">
        <v>754</v>
      </c>
      <c r="E209" s="10">
        <v>5599.38</v>
      </c>
      <c r="F209" s="2" t="s">
        <v>21</v>
      </c>
      <c r="G209" s="2" t="s">
        <v>0</v>
      </c>
      <c r="H209" s="2" t="s">
        <v>0</v>
      </c>
      <c r="I209" s="2" t="str">
        <f>IFERROR(VLOOKUP(C209,Index[],2,FALSE),"нет индекса")</f>
        <v>нет индекса</v>
      </c>
      <c r="J209" s="2" t="s">
        <v>38</v>
      </c>
    </row>
    <row r="210" spans="1:11" x14ac:dyDescent="0.25">
      <c r="A210" s="8">
        <f t="shared" si="4"/>
        <v>207</v>
      </c>
      <c r="B210" s="9" t="s">
        <v>425</v>
      </c>
      <c r="C210" s="8">
        <v>1961</v>
      </c>
      <c r="D210" s="8">
        <v>753</v>
      </c>
      <c r="E210" s="10">
        <v>5599.38</v>
      </c>
      <c r="F210" s="2" t="s">
        <v>21</v>
      </c>
      <c r="G210" s="2" t="s">
        <v>0</v>
      </c>
      <c r="H210" s="2" t="s">
        <v>0</v>
      </c>
      <c r="I210" s="2" t="str">
        <f>IFERROR(VLOOKUP(C210,Index[],2,FALSE),"нет индекса")</f>
        <v>нет индекса</v>
      </c>
      <c r="J210" s="2" t="s">
        <v>38</v>
      </c>
    </row>
    <row r="211" spans="1:11" x14ac:dyDescent="0.25">
      <c r="A211" s="8">
        <f t="shared" si="4"/>
        <v>208</v>
      </c>
      <c r="B211" s="9" t="s">
        <v>426</v>
      </c>
      <c r="C211" s="8">
        <v>1961</v>
      </c>
      <c r="D211" s="8">
        <v>728</v>
      </c>
      <c r="E211" s="15">
        <v>2391.4</v>
      </c>
      <c r="F211" s="2" t="s">
        <v>21</v>
      </c>
      <c r="G211" s="2" t="s">
        <v>0</v>
      </c>
      <c r="H211" s="2" t="s">
        <v>0</v>
      </c>
      <c r="I211" s="2" t="str">
        <f>IFERROR(VLOOKUP(C211,Index[],2,FALSE),"нет индекса")</f>
        <v>нет индекса</v>
      </c>
      <c r="J211" s="2" t="s">
        <v>38</v>
      </c>
    </row>
    <row r="212" spans="1:11" x14ac:dyDescent="0.25">
      <c r="A212" s="8">
        <f t="shared" si="4"/>
        <v>209</v>
      </c>
      <c r="B212" s="9" t="s">
        <v>427</v>
      </c>
      <c r="C212" s="8">
        <v>2006</v>
      </c>
      <c r="D212" s="8">
        <v>717</v>
      </c>
      <c r="E212" s="14">
        <v>11268</v>
      </c>
      <c r="F212" s="2" t="s">
        <v>21</v>
      </c>
      <c r="G212" s="2" t="s">
        <v>428</v>
      </c>
      <c r="H212" s="2" t="s">
        <v>429</v>
      </c>
      <c r="I212" s="2">
        <f>IFERROR(VLOOKUP(C212,Index[],2,FALSE),"нет индекса")</f>
        <v>2.3164013641056336</v>
      </c>
      <c r="J212" s="11" t="s">
        <v>430</v>
      </c>
      <c r="K212" s="12">
        <v>38764.5</v>
      </c>
    </row>
    <row r="213" spans="1:11" x14ac:dyDescent="0.25">
      <c r="A213" s="8">
        <f t="shared" si="4"/>
        <v>210</v>
      </c>
      <c r="B213" s="9" t="s">
        <v>431</v>
      </c>
      <c r="C213" s="8">
        <v>2009</v>
      </c>
      <c r="D213" s="9" t="s">
        <v>432</v>
      </c>
      <c r="E213" s="14">
        <v>335502</v>
      </c>
      <c r="F213" s="2" t="s">
        <v>21</v>
      </c>
      <c r="G213" s="2" t="s">
        <v>0</v>
      </c>
      <c r="H213" s="2" t="s">
        <v>0</v>
      </c>
      <c r="I213" s="2">
        <f>IFERROR(VLOOKUP(C213,Index[],2,FALSE),"нет индекса")</f>
        <v>1.5534557613875548</v>
      </c>
      <c r="J213" s="2" t="s">
        <v>38</v>
      </c>
    </row>
    <row r="214" spans="1:11" x14ac:dyDescent="0.25">
      <c r="A214" s="8">
        <f t="shared" si="4"/>
        <v>211</v>
      </c>
      <c r="B214" s="9" t="s">
        <v>433</v>
      </c>
      <c r="C214" s="8">
        <v>2009</v>
      </c>
      <c r="D214" s="9" t="s">
        <v>434</v>
      </c>
      <c r="E214" s="14">
        <v>1196130</v>
      </c>
      <c r="F214" s="2" t="s">
        <v>21</v>
      </c>
      <c r="G214" s="2" t="s">
        <v>0</v>
      </c>
      <c r="H214" s="2" t="s">
        <v>0</v>
      </c>
      <c r="I214" s="2">
        <f>IFERROR(VLOOKUP(C214,Index[],2,FALSE),"нет индекса")</f>
        <v>1.5534557613875548</v>
      </c>
      <c r="J214" s="2" t="s">
        <v>38</v>
      </c>
    </row>
    <row r="215" spans="1:11" x14ac:dyDescent="0.25">
      <c r="A215" s="8">
        <f t="shared" si="4"/>
        <v>212</v>
      </c>
      <c r="B215" s="9" t="s">
        <v>435</v>
      </c>
      <c r="C215" s="8">
        <v>2009</v>
      </c>
      <c r="D215" s="9" t="s">
        <v>436</v>
      </c>
      <c r="E215" s="14">
        <v>476034</v>
      </c>
      <c r="F215" s="2" t="s">
        <v>21</v>
      </c>
      <c r="G215" s="2" t="s">
        <v>0</v>
      </c>
      <c r="H215" s="2" t="s">
        <v>0</v>
      </c>
      <c r="I215" s="2">
        <f>IFERROR(VLOOKUP(C215,Index[],2,FALSE),"нет индекса")</f>
        <v>1.5534557613875548</v>
      </c>
      <c r="J215" s="2" t="s">
        <v>38</v>
      </c>
    </row>
    <row r="216" spans="1:11" x14ac:dyDescent="0.25">
      <c r="A216" s="8">
        <f t="shared" si="4"/>
        <v>213</v>
      </c>
      <c r="B216" s="9" t="s">
        <v>437</v>
      </c>
      <c r="C216" s="8">
        <v>1984</v>
      </c>
      <c r="D216" s="8">
        <v>2888</v>
      </c>
      <c r="E216" s="10">
        <v>11074.72</v>
      </c>
      <c r="F216" s="2" t="s">
        <v>21</v>
      </c>
      <c r="G216" s="2" t="s">
        <v>0</v>
      </c>
      <c r="H216" s="2" t="s">
        <v>0</v>
      </c>
      <c r="I216" s="2" t="str">
        <f>IFERROR(VLOOKUP(C216,Index[],2,FALSE),"нет индекса")</f>
        <v>нет индекса</v>
      </c>
      <c r="J216" s="2" t="s">
        <v>38</v>
      </c>
    </row>
    <row r="217" spans="1:11" x14ac:dyDescent="0.25">
      <c r="A217" s="8">
        <f t="shared" si="4"/>
        <v>214</v>
      </c>
      <c r="B217" s="9" t="s">
        <v>437</v>
      </c>
      <c r="C217" s="8">
        <v>1984</v>
      </c>
      <c r="D217" s="9" t="s">
        <v>438</v>
      </c>
      <c r="E217" s="10">
        <v>11074.72</v>
      </c>
      <c r="F217" s="2" t="s">
        <v>21</v>
      </c>
      <c r="G217" s="2" t="s">
        <v>0</v>
      </c>
      <c r="H217" s="2" t="s">
        <v>0</v>
      </c>
      <c r="I217" s="2" t="str">
        <f>IFERROR(VLOOKUP(C217,Index[],2,FALSE),"нет индекса")</f>
        <v>нет индекса</v>
      </c>
      <c r="J217" s="2" t="s">
        <v>38</v>
      </c>
    </row>
    <row r="218" spans="1:11" x14ac:dyDescent="0.25">
      <c r="A218" s="8">
        <f t="shared" si="4"/>
        <v>215</v>
      </c>
      <c r="B218" s="9" t="s">
        <v>439</v>
      </c>
      <c r="C218" s="8">
        <v>1961</v>
      </c>
      <c r="D218" s="8">
        <v>746</v>
      </c>
      <c r="E218" s="10">
        <v>2799.69</v>
      </c>
      <c r="F218" s="2" t="s">
        <v>21</v>
      </c>
      <c r="G218" s="1" t="s">
        <v>440</v>
      </c>
      <c r="H218" s="2" t="s">
        <v>441</v>
      </c>
      <c r="I218" s="2" t="str">
        <f>IFERROR(VLOOKUP(C218,Index[],2,FALSE),"нет индекса")</f>
        <v>нет индекса</v>
      </c>
      <c r="J218" s="11" t="s">
        <v>442</v>
      </c>
      <c r="K218" s="12">
        <v>12780</v>
      </c>
    </row>
    <row r="219" spans="1:11" x14ac:dyDescent="0.25">
      <c r="A219" s="8">
        <f t="shared" si="4"/>
        <v>216</v>
      </c>
      <c r="B219" s="9" t="s">
        <v>443</v>
      </c>
      <c r="C219" s="8">
        <v>1990</v>
      </c>
      <c r="D219" s="9" t="s">
        <v>444</v>
      </c>
      <c r="E219" s="16">
        <v>601.74</v>
      </c>
      <c r="F219" s="2" t="s">
        <v>21</v>
      </c>
      <c r="G219" s="1" t="s">
        <v>0</v>
      </c>
      <c r="H219" s="2" t="s">
        <v>0</v>
      </c>
      <c r="I219" s="2" t="str">
        <f>IFERROR(VLOOKUP(C219,Index[],2,FALSE),"нет индекса")</f>
        <v>нет индекса</v>
      </c>
      <c r="J219" s="2" t="s">
        <v>38</v>
      </c>
    </row>
    <row r="220" spans="1:11" x14ac:dyDescent="0.25">
      <c r="A220" s="8">
        <f t="shared" si="4"/>
        <v>217</v>
      </c>
      <c r="B220" s="9" t="s">
        <v>445</v>
      </c>
      <c r="C220" s="8">
        <v>1983</v>
      </c>
      <c r="D220" s="8">
        <v>2482</v>
      </c>
      <c r="E220" s="10">
        <v>1937.99</v>
      </c>
      <c r="F220" s="2" t="s">
        <v>21</v>
      </c>
      <c r="G220" s="2" t="s">
        <v>446</v>
      </c>
      <c r="H220" s="2" t="s">
        <v>447</v>
      </c>
      <c r="I220" s="2" t="str">
        <f>IFERROR(VLOOKUP(C220,Index[],2,FALSE),"нет индекса")</f>
        <v>нет индекса</v>
      </c>
      <c r="J220" s="11" t="s">
        <v>448</v>
      </c>
      <c r="K220" s="12">
        <v>287500</v>
      </c>
    </row>
    <row r="221" spans="1:11" x14ac:dyDescent="0.25">
      <c r="A221" s="8">
        <f t="shared" si="4"/>
        <v>218</v>
      </c>
      <c r="B221" s="9" t="s">
        <v>449</v>
      </c>
      <c r="C221" s="8">
        <v>1998</v>
      </c>
      <c r="D221" s="9" t="s">
        <v>450</v>
      </c>
      <c r="E221" s="14">
        <v>12975</v>
      </c>
      <c r="F221" s="2" t="s">
        <v>21</v>
      </c>
      <c r="G221" s="2" t="str">
        <f>H221</f>
        <v>Электродвигатель АИР 90х3000 АИР 250M2</v>
      </c>
      <c r="H221" s="2" t="s">
        <v>451</v>
      </c>
      <c r="I221" s="2">
        <f>IFERROR(VLOOKUP(C221,Index[],2,FALSE),"нет индекса")</f>
        <v>13.28667376183329</v>
      </c>
      <c r="J221" s="11" t="s">
        <v>452</v>
      </c>
      <c r="K221" s="12">
        <v>58100</v>
      </c>
    </row>
    <row r="222" spans="1:11" x14ac:dyDescent="0.25">
      <c r="A222" s="8">
        <f t="shared" si="4"/>
        <v>219</v>
      </c>
      <c r="B222" s="9" t="s">
        <v>453</v>
      </c>
      <c r="C222" s="8">
        <v>2009</v>
      </c>
      <c r="D222" s="9" t="s">
        <v>454</v>
      </c>
      <c r="E222" s="15">
        <v>37783.9</v>
      </c>
      <c r="F222" s="2" t="s">
        <v>21</v>
      </c>
      <c r="G222" s="2" t="s">
        <v>455</v>
      </c>
      <c r="H222" s="2" t="s">
        <v>456</v>
      </c>
      <c r="I222" s="2">
        <f>IFERROR(VLOOKUP(C222,Index[],2,FALSE),"нет индекса")</f>
        <v>1.5534557613875548</v>
      </c>
      <c r="J222" s="11" t="s">
        <v>457</v>
      </c>
      <c r="K222" s="12">
        <v>42868</v>
      </c>
    </row>
    <row r="223" spans="1:11" x14ac:dyDescent="0.25">
      <c r="A223" s="8">
        <f t="shared" si="4"/>
        <v>220</v>
      </c>
      <c r="B223" s="9" t="s">
        <v>458</v>
      </c>
      <c r="C223" s="8">
        <v>2010</v>
      </c>
      <c r="D223" s="9" t="s">
        <v>459</v>
      </c>
      <c r="E223" s="10">
        <v>115593.22</v>
      </c>
      <c r="F223" s="2" t="s">
        <v>21</v>
      </c>
      <c r="G223" s="2" t="s">
        <v>460</v>
      </c>
      <c r="H223" s="2" t="s">
        <v>461</v>
      </c>
      <c r="I223" s="2">
        <f>IFERROR(VLOOKUP(C223,Index[],2,FALSE),"нет индекса")</f>
        <v>1.4977246993222353</v>
      </c>
      <c r="J223" s="11" t="s">
        <v>462</v>
      </c>
      <c r="K223" s="12">
        <v>240000</v>
      </c>
    </row>
    <row r="224" spans="1:11" x14ac:dyDescent="0.25">
      <c r="A224" s="8">
        <f t="shared" si="4"/>
        <v>221</v>
      </c>
      <c r="B224" s="9" t="s">
        <v>463</v>
      </c>
      <c r="C224" s="8">
        <v>1197</v>
      </c>
      <c r="D224" s="8">
        <v>479</v>
      </c>
      <c r="E224" s="10">
        <v>5929.64</v>
      </c>
      <c r="F224" s="2" t="s">
        <v>21</v>
      </c>
      <c r="G224" s="2" t="s">
        <v>464</v>
      </c>
      <c r="H224" s="2" t="s">
        <v>465</v>
      </c>
      <c r="I224" s="2" t="str">
        <f>IFERROR(VLOOKUP(C224,Index[],2,FALSE),"нет индекса")</f>
        <v>нет индекса</v>
      </c>
      <c r="J224" s="11" t="s">
        <v>466</v>
      </c>
      <c r="K224" s="12">
        <f>2.61*52000</f>
        <v>135720</v>
      </c>
    </row>
    <row r="225" spans="1:11" x14ac:dyDescent="0.25">
      <c r="A225" s="8">
        <f t="shared" si="4"/>
        <v>222</v>
      </c>
      <c r="B225" s="9" t="s">
        <v>467</v>
      </c>
      <c r="C225" s="8">
        <v>2007</v>
      </c>
      <c r="D225" s="8">
        <v>23</v>
      </c>
      <c r="E225" s="14">
        <v>17130</v>
      </c>
      <c r="F225" s="2" t="s">
        <v>21</v>
      </c>
      <c r="G225" s="2" t="s">
        <v>468</v>
      </c>
      <c r="H225" s="2" t="s">
        <v>469</v>
      </c>
      <c r="I225" s="2">
        <f>IFERROR(VLOOKUP(C225,Index[],2,FALSE),"нет индекса")</f>
        <v>2.09708376520312</v>
      </c>
      <c r="J225" s="11" t="s">
        <v>470</v>
      </c>
      <c r="K225" s="12">
        <v>24500</v>
      </c>
    </row>
    <row r="226" spans="1:11" x14ac:dyDescent="0.25">
      <c r="A226" s="8">
        <f t="shared" si="4"/>
        <v>223</v>
      </c>
      <c r="B226" s="9" t="s">
        <v>471</v>
      </c>
      <c r="C226" s="8">
        <v>2000</v>
      </c>
      <c r="D226" s="9" t="s">
        <v>472</v>
      </c>
      <c r="E226" s="14">
        <v>42417</v>
      </c>
      <c r="F226" s="2" t="s">
        <v>21</v>
      </c>
      <c r="G226" s="2" t="s">
        <v>473</v>
      </c>
      <c r="H226" s="2" t="s">
        <v>474</v>
      </c>
      <c r="I226" s="2">
        <f>IFERROR(VLOOKUP(C226,Index[],2,FALSE),"нет индекса")</f>
        <v>4.7898366805477579</v>
      </c>
      <c r="J226" s="11" t="s">
        <v>475</v>
      </c>
      <c r="K226" s="12">
        <v>36970</v>
      </c>
    </row>
    <row r="227" spans="1:11" x14ac:dyDescent="0.25">
      <c r="A227" s="8">
        <f t="shared" si="4"/>
        <v>224</v>
      </c>
      <c r="B227" s="9" t="s">
        <v>476</v>
      </c>
      <c r="C227" s="9"/>
      <c r="D227" s="9" t="s">
        <v>477</v>
      </c>
      <c r="E227" s="10">
        <v>23305.09</v>
      </c>
      <c r="F227" s="2" t="s">
        <v>21</v>
      </c>
      <c r="G227" s="2" t="s">
        <v>478</v>
      </c>
      <c r="H227" s="2" t="s">
        <v>479</v>
      </c>
      <c r="I227" s="2" t="str">
        <f>IFERROR(VLOOKUP(C227,Index[],2,FALSE),"нет индекса")</f>
        <v>нет индекса</v>
      </c>
      <c r="J227" s="11" t="s">
        <v>480</v>
      </c>
      <c r="K227" s="12">
        <v>47200</v>
      </c>
    </row>
    <row r="228" spans="1:11" x14ac:dyDescent="0.25">
      <c r="A228" s="8">
        <f t="shared" si="4"/>
        <v>225</v>
      </c>
      <c r="B228" s="9" t="s">
        <v>481</v>
      </c>
      <c r="C228" s="9"/>
      <c r="D228" s="8">
        <v>1032</v>
      </c>
      <c r="E228" s="10">
        <v>3231.58</v>
      </c>
      <c r="F228" s="2" t="s">
        <v>21</v>
      </c>
      <c r="G228" s="2" t="str">
        <f>H228</f>
        <v>Вакуумная сушилка СПТ-20</v>
      </c>
      <c r="H228" s="2" t="str">
        <f>B228</f>
        <v>Вакуумная сушилка СПТ-20</v>
      </c>
      <c r="I228" s="2" t="str">
        <f>IFERROR(VLOOKUP(C228,Index[],2,FALSE),"нет индекса")</f>
        <v>нет индекса</v>
      </c>
      <c r="J228" s="11" t="s">
        <v>482</v>
      </c>
      <c r="K228" s="12">
        <v>152600</v>
      </c>
    </row>
    <row r="229" spans="1:11" x14ac:dyDescent="0.25">
      <c r="A229" s="8">
        <f t="shared" si="4"/>
        <v>226</v>
      </c>
      <c r="B229" s="9" t="s">
        <v>483</v>
      </c>
      <c r="C229" s="8">
        <v>1985</v>
      </c>
      <c r="D229" s="9" t="s">
        <v>484</v>
      </c>
      <c r="E229" s="15">
        <v>5085.3999999999996</v>
      </c>
      <c r="F229" s="2" t="s">
        <v>21</v>
      </c>
      <c r="G229" s="2" t="s">
        <v>485</v>
      </c>
      <c r="H229" s="2" t="s">
        <v>485</v>
      </c>
      <c r="I229" s="2" t="str">
        <f>IFERROR(VLOOKUP(C229,Index[],2,FALSE),"нет индекса")</f>
        <v>нет индекса</v>
      </c>
      <c r="J229" s="11" t="s">
        <v>486</v>
      </c>
      <c r="K229" s="12">
        <v>245000</v>
      </c>
    </row>
    <row r="230" spans="1:11" x14ac:dyDescent="0.25">
      <c r="A230" s="8">
        <f t="shared" si="4"/>
        <v>227</v>
      </c>
      <c r="B230" s="9" t="s">
        <v>483</v>
      </c>
      <c r="C230" s="8">
        <v>1983</v>
      </c>
      <c r="D230" s="8">
        <v>3043</v>
      </c>
      <c r="E230" s="15">
        <v>5085.3999999999996</v>
      </c>
      <c r="F230" s="2" t="s">
        <v>21</v>
      </c>
      <c r="G230" s="2" t="s">
        <v>485</v>
      </c>
      <c r="H230" s="2" t="s">
        <v>485</v>
      </c>
      <c r="I230" s="2" t="str">
        <f>IFERROR(VLOOKUP(C230,Index[],2,FALSE),"нет индекса")</f>
        <v>нет индекса</v>
      </c>
      <c r="J230" s="11" t="s">
        <v>486</v>
      </c>
      <c r="K230" s="12">
        <v>245000</v>
      </c>
    </row>
    <row r="231" spans="1:11" x14ac:dyDescent="0.25">
      <c r="A231" s="8">
        <f t="shared" si="4"/>
        <v>228</v>
      </c>
      <c r="B231" s="9" t="s">
        <v>487</v>
      </c>
      <c r="C231" s="8">
        <v>2010</v>
      </c>
      <c r="D231" s="9" t="s">
        <v>488</v>
      </c>
      <c r="E231" s="10">
        <v>55522.03</v>
      </c>
      <c r="F231" s="2" t="s">
        <v>21</v>
      </c>
      <c r="G231" s="2" t="s">
        <v>489</v>
      </c>
      <c r="H231" s="2" t="s">
        <v>490</v>
      </c>
      <c r="I231" s="2">
        <f>IFERROR(VLOOKUP(C231,Index[],2,FALSE),"нет индекса")</f>
        <v>1.4977246993222353</v>
      </c>
      <c r="J231" s="11" t="s">
        <v>491</v>
      </c>
      <c r="K231" s="12">
        <v>64171</v>
      </c>
    </row>
    <row r="232" spans="1:11" x14ac:dyDescent="0.25">
      <c r="A232" s="8">
        <f t="shared" si="4"/>
        <v>229</v>
      </c>
      <c r="B232" s="9" t="s">
        <v>492</v>
      </c>
      <c r="C232" s="9">
        <v>2010</v>
      </c>
      <c r="D232" s="9" t="s">
        <v>493</v>
      </c>
      <c r="E232" s="14">
        <v>54639</v>
      </c>
      <c r="F232" s="2" t="s">
        <v>21</v>
      </c>
      <c r="G232" s="2" t="s">
        <v>0</v>
      </c>
      <c r="H232" s="2" t="s">
        <v>0</v>
      </c>
      <c r="I232" s="2">
        <f>IFERROR(VLOOKUP(C232,Index[],2,FALSE),"нет индекса")</f>
        <v>1.4977246993222353</v>
      </c>
      <c r="J232" s="2" t="s">
        <v>38</v>
      </c>
    </row>
    <row r="233" spans="1:11" x14ac:dyDescent="0.25">
      <c r="A233" s="8">
        <f t="shared" si="4"/>
        <v>230</v>
      </c>
      <c r="B233" s="9" t="s">
        <v>494</v>
      </c>
      <c r="C233" s="8">
        <v>1995</v>
      </c>
      <c r="D233" s="8">
        <v>1154</v>
      </c>
      <c r="E233" s="10">
        <v>1165.32</v>
      </c>
      <c r="F233" s="2" t="s">
        <v>21</v>
      </c>
      <c r="G233" s="2" t="s">
        <v>0</v>
      </c>
      <c r="H233" s="2" t="s">
        <v>0</v>
      </c>
      <c r="I233" s="2" t="str">
        <f>IFERROR(VLOOKUP(C233,Index[],2,FALSE),"нет индекса")</f>
        <v>нет индекса</v>
      </c>
      <c r="J233" s="2" t="s">
        <v>38</v>
      </c>
    </row>
    <row r="234" spans="1:11" x14ac:dyDescent="0.25">
      <c r="A234" s="8">
        <f t="shared" si="4"/>
        <v>231</v>
      </c>
      <c r="B234" s="9" t="s">
        <v>495</v>
      </c>
      <c r="C234" s="8">
        <v>2001</v>
      </c>
      <c r="D234" s="8">
        <v>1283</v>
      </c>
      <c r="E234" s="14">
        <v>3000</v>
      </c>
      <c r="F234" s="2" t="s">
        <v>21</v>
      </c>
      <c r="G234" s="2" t="s">
        <v>0</v>
      </c>
      <c r="H234" s="2" t="s">
        <v>0</v>
      </c>
      <c r="I234" s="2">
        <f>IFERROR(VLOOKUP(C234,Index[],2,FALSE),"нет индекса")</f>
        <v>4.038310530235762</v>
      </c>
      <c r="J234" s="2" t="s">
        <v>38</v>
      </c>
    </row>
    <row r="235" spans="1:11" x14ac:dyDescent="0.25">
      <c r="A235" s="8">
        <f t="shared" si="4"/>
        <v>232</v>
      </c>
      <c r="B235" s="9" t="s">
        <v>496</v>
      </c>
      <c r="C235" s="8">
        <v>2001</v>
      </c>
      <c r="D235" s="8">
        <v>1282</v>
      </c>
      <c r="E235" s="14">
        <v>6200</v>
      </c>
      <c r="F235" s="2" t="s">
        <v>21</v>
      </c>
      <c r="G235" s="2" t="s">
        <v>0</v>
      </c>
      <c r="H235" s="2" t="s">
        <v>0</v>
      </c>
      <c r="I235" s="2">
        <f>IFERROR(VLOOKUP(C235,Index[],2,FALSE),"нет индекса")</f>
        <v>4.038310530235762</v>
      </c>
      <c r="J235" s="2" t="s">
        <v>38</v>
      </c>
    </row>
    <row r="236" spans="1:11" x14ac:dyDescent="0.25">
      <c r="A236" s="8">
        <f t="shared" si="4"/>
        <v>233</v>
      </c>
      <c r="B236" s="9" t="s">
        <v>497</v>
      </c>
      <c r="C236" s="8">
        <v>1973</v>
      </c>
      <c r="D236" s="8">
        <v>36</v>
      </c>
      <c r="E236" s="10">
        <v>3226.48</v>
      </c>
      <c r="F236" s="2" t="s">
        <v>21</v>
      </c>
      <c r="G236" s="2" t="s">
        <v>0</v>
      </c>
      <c r="H236" s="2" t="s">
        <v>0</v>
      </c>
      <c r="I236" s="2" t="str">
        <f>IFERROR(VLOOKUP(C236,Index[],2,FALSE),"нет индекса")</f>
        <v>нет индекса</v>
      </c>
      <c r="J236" s="2" t="s">
        <v>38</v>
      </c>
    </row>
    <row r="237" spans="1:11" x14ac:dyDescent="0.25">
      <c r="A237" s="8">
        <f t="shared" si="4"/>
        <v>234</v>
      </c>
      <c r="B237" s="9" t="s">
        <v>498</v>
      </c>
      <c r="C237" s="8">
        <v>2007</v>
      </c>
      <c r="D237" s="8">
        <v>990</v>
      </c>
      <c r="E237" s="10">
        <v>15254.24</v>
      </c>
      <c r="F237" s="2" t="s">
        <v>21</v>
      </c>
      <c r="G237" s="2" t="s">
        <v>499</v>
      </c>
      <c r="H237" s="2" t="s">
        <v>500</v>
      </c>
      <c r="I237" s="2">
        <f>IFERROR(VLOOKUP(C237,Index[],2,FALSE),"нет индекса")</f>
        <v>2.09708376520312</v>
      </c>
      <c r="J237" s="11" t="s">
        <v>501</v>
      </c>
      <c r="K237" s="12">
        <v>79950</v>
      </c>
    </row>
    <row r="238" spans="1:11" x14ac:dyDescent="0.25">
      <c r="A238" s="8">
        <f t="shared" si="4"/>
        <v>235</v>
      </c>
      <c r="B238" s="9" t="s">
        <v>502</v>
      </c>
      <c r="C238" s="8">
        <v>1991</v>
      </c>
      <c r="D238" s="8">
        <v>629</v>
      </c>
      <c r="E238" s="10">
        <v>67182.97</v>
      </c>
      <c r="F238" s="2" t="s">
        <v>21</v>
      </c>
      <c r="G238" s="2" t="s">
        <v>0</v>
      </c>
      <c r="H238" s="2" t="s">
        <v>0</v>
      </c>
      <c r="I238" s="2" t="str">
        <f>IFERROR(VLOOKUP(C238,Index[],2,FALSE),"нет индекса")</f>
        <v>нет индекса</v>
      </c>
      <c r="J238" s="2" t="s">
        <v>38</v>
      </c>
    </row>
    <row r="239" spans="1:11" x14ac:dyDescent="0.25">
      <c r="A239" s="8">
        <f t="shared" si="4"/>
        <v>236</v>
      </c>
      <c r="B239" s="9" t="s">
        <v>503</v>
      </c>
      <c r="C239" s="8">
        <v>1967</v>
      </c>
      <c r="D239" s="8">
        <v>2530</v>
      </c>
      <c r="E239" s="10">
        <v>2415.5500000000002</v>
      </c>
      <c r="F239" s="2" t="s">
        <v>21</v>
      </c>
      <c r="G239" s="2" t="s">
        <v>0</v>
      </c>
      <c r="H239" s="2" t="s">
        <v>0</v>
      </c>
      <c r="I239" s="2" t="str">
        <f>IFERROR(VLOOKUP(C239,Index[],2,FALSE),"нет индекса")</f>
        <v>нет индекса</v>
      </c>
      <c r="J239" s="2" t="s">
        <v>38</v>
      </c>
    </row>
    <row r="240" spans="1:11" x14ac:dyDescent="0.25">
      <c r="A240" s="8">
        <f t="shared" si="4"/>
        <v>237</v>
      </c>
      <c r="B240" s="9" t="s">
        <v>503</v>
      </c>
      <c r="C240" s="8">
        <v>1967</v>
      </c>
      <c r="D240" s="8">
        <v>2529</v>
      </c>
      <c r="E240" s="10">
        <v>2415.5500000000002</v>
      </c>
      <c r="F240" s="2" t="s">
        <v>21</v>
      </c>
      <c r="G240" s="2" t="s">
        <v>0</v>
      </c>
      <c r="H240" s="2" t="s">
        <v>0</v>
      </c>
      <c r="I240" s="2" t="str">
        <f>IFERROR(VLOOKUP(C240,Index[],2,FALSE),"нет индекса")</f>
        <v>нет индекса</v>
      </c>
      <c r="J240" s="2" t="s">
        <v>38</v>
      </c>
    </row>
    <row r="241" spans="1:11" x14ac:dyDescent="0.25">
      <c r="A241" s="8">
        <f t="shared" si="4"/>
        <v>238</v>
      </c>
      <c r="B241" s="9" t="s">
        <v>503</v>
      </c>
      <c r="C241" s="8">
        <v>1967</v>
      </c>
      <c r="D241" s="8">
        <v>2528</v>
      </c>
      <c r="E241" s="10">
        <v>2415.5500000000002</v>
      </c>
      <c r="F241" s="2" t="s">
        <v>21</v>
      </c>
      <c r="G241" s="2" t="s">
        <v>0</v>
      </c>
      <c r="H241" s="2" t="s">
        <v>0</v>
      </c>
      <c r="I241" s="2" t="str">
        <f>IFERROR(VLOOKUP(C241,Index[],2,FALSE),"нет индекса")</f>
        <v>нет индекса</v>
      </c>
      <c r="J241" s="2" t="s">
        <v>38</v>
      </c>
    </row>
    <row r="242" spans="1:11" x14ac:dyDescent="0.25">
      <c r="A242" s="8">
        <f t="shared" si="4"/>
        <v>239</v>
      </c>
      <c r="B242" s="9" t="s">
        <v>503</v>
      </c>
      <c r="C242" s="8">
        <v>1967</v>
      </c>
      <c r="D242" s="8">
        <v>2531</v>
      </c>
      <c r="E242" s="10">
        <v>2415.5500000000002</v>
      </c>
      <c r="F242" s="2" t="s">
        <v>21</v>
      </c>
      <c r="G242" s="2" t="s">
        <v>0</v>
      </c>
      <c r="H242" s="2" t="s">
        <v>0</v>
      </c>
      <c r="I242" s="2" t="str">
        <f>IFERROR(VLOOKUP(C242,Index[],2,FALSE),"нет индекса")</f>
        <v>нет индекса</v>
      </c>
      <c r="J242" s="2" t="s">
        <v>38</v>
      </c>
    </row>
    <row r="243" spans="1:11" x14ac:dyDescent="0.25">
      <c r="A243" s="8">
        <f t="shared" si="4"/>
        <v>240</v>
      </c>
      <c r="B243" s="9" t="s">
        <v>503</v>
      </c>
      <c r="C243" s="8">
        <v>1967</v>
      </c>
      <c r="D243" s="8">
        <v>2532</v>
      </c>
      <c r="E243" s="10">
        <v>2415.5500000000002</v>
      </c>
      <c r="F243" s="2" t="s">
        <v>21</v>
      </c>
      <c r="G243" s="2" t="s">
        <v>0</v>
      </c>
      <c r="H243" s="2" t="s">
        <v>0</v>
      </c>
      <c r="I243" s="2" t="str">
        <f>IFERROR(VLOOKUP(C243,Index[],2,FALSE),"нет индекса")</f>
        <v>нет индекса</v>
      </c>
      <c r="J243" s="2" t="s">
        <v>38</v>
      </c>
    </row>
    <row r="244" spans="1:11" x14ac:dyDescent="0.25">
      <c r="A244" s="8">
        <f t="shared" si="4"/>
        <v>241</v>
      </c>
      <c r="B244" s="9" t="s">
        <v>503</v>
      </c>
      <c r="C244" s="8">
        <v>1967</v>
      </c>
      <c r="D244" s="8">
        <v>2533</v>
      </c>
      <c r="E244" s="10">
        <v>2415.5500000000002</v>
      </c>
      <c r="F244" s="2" t="s">
        <v>21</v>
      </c>
      <c r="G244" s="2" t="s">
        <v>0</v>
      </c>
      <c r="H244" s="2" t="s">
        <v>0</v>
      </c>
      <c r="I244" s="2" t="str">
        <f>IFERROR(VLOOKUP(C244,Index[],2,FALSE),"нет индекса")</f>
        <v>нет индекса</v>
      </c>
      <c r="J244" s="2" t="s">
        <v>38</v>
      </c>
    </row>
    <row r="245" spans="1:11" x14ac:dyDescent="0.25">
      <c r="A245" s="8">
        <f t="shared" si="4"/>
        <v>242</v>
      </c>
      <c r="B245" s="9" t="s">
        <v>504</v>
      </c>
      <c r="C245" s="8">
        <v>1997</v>
      </c>
      <c r="D245" s="8">
        <v>1043</v>
      </c>
      <c r="E245" s="15">
        <v>2767601.8</v>
      </c>
      <c r="F245" s="2" t="s">
        <v>21</v>
      </c>
      <c r="G245" s="2" t="s">
        <v>505</v>
      </c>
      <c r="H245" s="2" t="s">
        <v>506</v>
      </c>
      <c r="I245" s="2" t="str">
        <f>IFERROR(VLOOKUP(C245,Index[],2,FALSE),"нет индекса")</f>
        <v>нет индекса</v>
      </c>
      <c r="J245" s="2" t="s">
        <v>507</v>
      </c>
      <c r="K245" s="12">
        <f>195000*K2</f>
        <v>12877800.000000002</v>
      </c>
    </row>
    <row r="246" spans="1:11" x14ac:dyDescent="0.25">
      <c r="A246" s="8">
        <f t="shared" si="4"/>
        <v>243</v>
      </c>
      <c r="B246" s="9" t="s">
        <v>504</v>
      </c>
      <c r="C246" s="8">
        <v>1996</v>
      </c>
      <c r="D246" s="8">
        <v>1183</v>
      </c>
      <c r="E246" s="10">
        <v>2264519.0099999998</v>
      </c>
      <c r="F246" s="2" t="s">
        <v>21</v>
      </c>
      <c r="G246" s="2" t="s">
        <v>505</v>
      </c>
      <c r="H246" s="2" t="s">
        <v>508</v>
      </c>
      <c r="I246" s="2" t="str">
        <f>IFERROR(VLOOKUP(C246,Index[],2,FALSE),"нет индекса")</f>
        <v>нет индекса</v>
      </c>
      <c r="J246" s="2" t="s">
        <v>509</v>
      </c>
      <c r="K246" s="12">
        <f>195000*K2</f>
        <v>12877800.000000002</v>
      </c>
    </row>
    <row r="247" spans="1:11" x14ac:dyDescent="0.25">
      <c r="A247" s="8">
        <f t="shared" si="4"/>
        <v>244</v>
      </c>
      <c r="B247" s="9" t="s">
        <v>510</v>
      </c>
      <c r="C247" s="8">
        <v>2009</v>
      </c>
      <c r="D247" s="9" t="s">
        <v>511</v>
      </c>
      <c r="E247" s="10">
        <v>108016.95</v>
      </c>
      <c r="F247" s="2" t="s">
        <v>21</v>
      </c>
      <c r="G247" s="2" t="s">
        <v>512</v>
      </c>
      <c r="H247" s="2" t="s">
        <v>513</v>
      </c>
      <c r="I247" s="2">
        <f>IFERROR(VLOOKUP(C247,Index[],2,FALSE),"нет индекса")</f>
        <v>1.5534557613875548</v>
      </c>
      <c r="J247" s="11" t="s">
        <v>514</v>
      </c>
      <c r="K247" s="12">
        <v>91000</v>
      </c>
    </row>
    <row r="248" spans="1:11" x14ac:dyDescent="0.25">
      <c r="A248" s="8">
        <f t="shared" si="4"/>
        <v>245</v>
      </c>
      <c r="B248" s="9" t="s">
        <v>515</v>
      </c>
      <c r="C248" s="8">
        <v>2009</v>
      </c>
      <c r="D248" s="9" t="s">
        <v>516</v>
      </c>
      <c r="E248" s="10">
        <v>32728.81</v>
      </c>
      <c r="F248" s="2" t="s">
        <v>21</v>
      </c>
      <c r="G248" s="2" t="s">
        <v>512</v>
      </c>
      <c r="H248" s="2" t="s">
        <v>513</v>
      </c>
      <c r="I248" s="2">
        <f>IFERROR(VLOOKUP(C248,Index[],2,FALSE),"нет индекса")</f>
        <v>1.5534557613875548</v>
      </c>
      <c r="J248" s="11" t="s">
        <v>514</v>
      </c>
      <c r="K248" s="12">
        <v>91000</v>
      </c>
    </row>
    <row r="249" spans="1:11" x14ac:dyDescent="0.25">
      <c r="A249" s="8">
        <f t="shared" si="4"/>
        <v>246</v>
      </c>
      <c r="B249" s="9" t="s">
        <v>517</v>
      </c>
      <c r="C249" s="8">
        <v>2009</v>
      </c>
      <c r="D249" s="9" t="s">
        <v>518</v>
      </c>
      <c r="E249" s="10">
        <v>492807.34</v>
      </c>
      <c r="F249" s="2" t="s">
        <v>21</v>
      </c>
      <c r="G249" s="2" t="s">
        <v>0</v>
      </c>
      <c r="H249" s="2" t="s">
        <v>0</v>
      </c>
      <c r="I249" s="2">
        <f>IFERROR(VLOOKUP(C249,Index[],2,FALSE),"нет индекса")</f>
        <v>1.5534557613875548</v>
      </c>
      <c r="J249" s="2" t="s">
        <v>38</v>
      </c>
    </row>
    <row r="250" spans="1:11" x14ac:dyDescent="0.25">
      <c r="A250" s="8">
        <f t="shared" si="4"/>
        <v>247</v>
      </c>
      <c r="B250" s="9" t="s">
        <v>519</v>
      </c>
      <c r="C250" s="8">
        <v>1989</v>
      </c>
      <c r="D250" s="9" t="s">
        <v>520</v>
      </c>
      <c r="E250" s="16">
        <v>970.85</v>
      </c>
      <c r="F250" s="2" t="s">
        <v>21</v>
      </c>
      <c r="G250" s="2" t="s">
        <v>0</v>
      </c>
      <c r="H250" s="2" t="s">
        <v>0</v>
      </c>
      <c r="I250" s="2" t="str">
        <f>IFERROR(VLOOKUP(C250,Index[],2,FALSE),"нет индекса")</f>
        <v>нет индекса</v>
      </c>
      <c r="J250" s="2" t="s">
        <v>38</v>
      </c>
    </row>
    <row r="251" spans="1:11" x14ac:dyDescent="0.25">
      <c r="A251" s="8">
        <f t="shared" si="4"/>
        <v>248</v>
      </c>
      <c r="B251" s="9" t="s">
        <v>521</v>
      </c>
      <c r="C251" s="8">
        <v>2007</v>
      </c>
      <c r="D251" s="9" t="s">
        <v>522</v>
      </c>
      <c r="E251" s="10">
        <v>149730.51</v>
      </c>
      <c r="F251" s="2" t="s">
        <v>21</v>
      </c>
      <c r="G251" s="2" t="s">
        <v>523</v>
      </c>
      <c r="H251" s="2" t="s">
        <v>524</v>
      </c>
      <c r="I251" s="2">
        <f>IFERROR(VLOOKUP(C251,Index[],2,FALSE),"нет индекса")</f>
        <v>2.09708376520312</v>
      </c>
      <c r="J251" s="11" t="s">
        <v>525</v>
      </c>
      <c r="K251" s="12">
        <v>302000</v>
      </c>
    </row>
    <row r="252" spans="1:11" x14ac:dyDescent="0.25">
      <c r="A252" s="8">
        <f t="shared" si="4"/>
        <v>249</v>
      </c>
      <c r="B252" s="9" t="s">
        <v>526</v>
      </c>
      <c r="C252" s="8">
        <v>2007</v>
      </c>
      <c r="D252" s="8">
        <v>986</v>
      </c>
      <c r="E252" s="10">
        <v>67936.44</v>
      </c>
      <c r="F252" s="2" t="s">
        <v>21</v>
      </c>
      <c r="G252" s="2" t="s">
        <v>527</v>
      </c>
      <c r="H252" s="2" t="s">
        <v>528</v>
      </c>
      <c r="I252" s="2">
        <f>IFERROR(VLOOKUP(C252,Index[],2,FALSE),"нет индекса")</f>
        <v>2.09708376520312</v>
      </c>
      <c r="J252" s="11" t="s">
        <v>529</v>
      </c>
      <c r="K252" s="12">
        <v>147000</v>
      </c>
    </row>
    <row r="253" spans="1:11" x14ac:dyDescent="0.25">
      <c r="A253" s="8">
        <f t="shared" si="4"/>
        <v>250</v>
      </c>
      <c r="B253" s="9" t="s">
        <v>530</v>
      </c>
      <c r="C253" s="8">
        <v>2010</v>
      </c>
      <c r="D253" s="9" t="s">
        <v>531</v>
      </c>
      <c r="E253" s="10">
        <v>22559.32</v>
      </c>
      <c r="F253" s="2" t="s">
        <v>21</v>
      </c>
      <c r="G253" s="2" t="s">
        <v>532</v>
      </c>
      <c r="H253" s="2" t="s">
        <v>533</v>
      </c>
      <c r="I253" s="2">
        <f>IFERROR(VLOOKUP(C253,Index[],2,FALSE),"нет индекса")</f>
        <v>1.4977246993222353</v>
      </c>
      <c r="J253" s="11" t="s">
        <v>534</v>
      </c>
      <c r="K253" s="12">
        <v>44452.800000000003</v>
      </c>
    </row>
    <row r="254" spans="1:11" x14ac:dyDescent="0.25">
      <c r="A254" s="8">
        <f t="shared" si="4"/>
        <v>251</v>
      </c>
      <c r="B254" s="9" t="s">
        <v>535</v>
      </c>
      <c r="C254" s="8">
        <v>2007</v>
      </c>
      <c r="D254" s="8">
        <v>965</v>
      </c>
      <c r="E254" s="10">
        <v>19623.73</v>
      </c>
      <c r="F254" s="2" t="s">
        <v>21</v>
      </c>
      <c r="G254" s="2" t="s">
        <v>536</v>
      </c>
      <c r="H254" s="2" t="s">
        <v>537</v>
      </c>
      <c r="I254" s="2">
        <f>IFERROR(VLOOKUP(C254,Index[],2,FALSE),"нет индекса")</f>
        <v>2.09708376520312</v>
      </c>
      <c r="J254" s="2" t="s">
        <v>538</v>
      </c>
      <c r="K254" s="12">
        <v>37672</v>
      </c>
    </row>
    <row r="255" spans="1:11" x14ac:dyDescent="0.25">
      <c r="A255" s="8">
        <f t="shared" si="4"/>
        <v>252</v>
      </c>
      <c r="B255" s="9" t="s">
        <v>539</v>
      </c>
      <c r="C255" s="8">
        <v>2007</v>
      </c>
      <c r="D255" s="8">
        <v>1000</v>
      </c>
      <c r="E255" s="10">
        <v>80726.259999999995</v>
      </c>
      <c r="F255" s="2" t="s">
        <v>21</v>
      </c>
      <c r="G255" s="2" t="s">
        <v>0</v>
      </c>
      <c r="H255" s="2" t="s">
        <v>0</v>
      </c>
      <c r="I255" s="2">
        <f>IFERROR(VLOOKUP(C255,Index[],2,FALSE),"нет индекса")</f>
        <v>2.09708376520312</v>
      </c>
      <c r="J255" s="2" t="s">
        <v>38</v>
      </c>
    </row>
    <row r="256" spans="1:11" x14ac:dyDescent="0.25">
      <c r="A256" s="8">
        <f t="shared" si="4"/>
        <v>253</v>
      </c>
      <c r="B256" s="9" t="s">
        <v>540</v>
      </c>
      <c r="C256" s="8">
        <v>2007</v>
      </c>
      <c r="D256" s="8">
        <v>999</v>
      </c>
      <c r="E256" s="10">
        <v>117989.03</v>
      </c>
      <c r="F256" s="2" t="s">
        <v>21</v>
      </c>
      <c r="G256" s="2" t="s">
        <v>541</v>
      </c>
      <c r="H256" s="2" t="s">
        <v>542</v>
      </c>
      <c r="I256" s="2">
        <f>IFERROR(VLOOKUP(C256,Index[],2,FALSE),"нет индекса")</f>
        <v>2.09708376520312</v>
      </c>
      <c r="J256" s="11" t="s">
        <v>543</v>
      </c>
      <c r="K256" s="12">
        <v>34850</v>
      </c>
    </row>
    <row r="257" spans="1:11" x14ac:dyDescent="0.25">
      <c r="A257" s="8">
        <f t="shared" si="4"/>
        <v>254</v>
      </c>
      <c r="B257" s="9" t="s">
        <v>544</v>
      </c>
      <c r="C257" s="8">
        <v>2009</v>
      </c>
      <c r="D257" s="9" t="s">
        <v>545</v>
      </c>
      <c r="E257" s="10">
        <v>112439.77</v>
      </c>
      <c r="F257" s="2" t="s">
        <v>21</v>
      </c>
      <c r="G257" s="2" t="s">
        <v>541</v>
      </c>
      <c r="H257" s="2" t="s">
        <v>542</v>
      </c>
      <c r="I257" s="2">
        <f>IFERROR(VLOOKUP(C257,Index[],2,FALSE),"нет индекса")</f>
        <v>1.5534557613875548</v>
      </c>
      <c r="J257" s="11" t="s">
        <v>543</v>
      </c>
      <c r="K257" s="12">
        <v>34850</v>
      </c>
    </row>
    <row r="258" spans="1:11" x14ac:dyDescent="0.25">
      <c r="A258" s="8">
        <f t="shared" si="4"/>
        <v>255</v>
      </c>
      <c r="B258" s="9" t="s">
        <v>546</v>
      </c>
      <c r="C258" s="8">
        <v>2009</v>
      </c>
      <c r="D258" s="8">
        <v>1155</v>
      </c>
      <c r="E258" s="10">
        <v>125368.94</v>
      </c>
      <c r="F258" s="2" t="s">
        <v>21</v>
      </c>
      <c r="G258" s="2" t="s">
        <v>0</v>
      </c>
      <c r="H258" s="2" t="s">
        <v>0</v>
      </c>
      <c r="I258" s="2">
        <f>IFERROR(VLOOKUP(C258,Index[],2,FALSE),"нет индекса")</f>
        <v>1.5534557613875548</v>
      </c>
      <c r="J258" s="2" t="s">
        <v>38</v>
      </c>
    </row>
    <row r="259" spans="1:11" x14ac:dyDescent="0.25">
      <c r="A259" s="8">
        <f t="shared" si="4"/>
        <v>256</v>
      </c>
      <c r="B259" s="9" t="s">
        <v>547</v>
      </c>
      <c r="C259" s="8">
        <v>2010</v>
      </c>
      <c r="D259" s="9" t="s">
        <v>548</v>
      </c>
      <c r="E259" s="15">
        <v>1818093.2</v>
      </c>
      <c r="F259" s="2" t="s">
        <v>21</v>
      </c>
      <c r="G259" s="2" t="s">
        <v>0</v>
      </c>
      <c r="H259" s="2" t="s">
        <v>0</v>
      </c>
      <c r="I259" s="2">
        <f>IFERROR(VLOOKUP(C259,Index[],2,FALSE),"нет индекса")</f>
        <v>1.4977246993222353</v>
      </c>
      <c r="J259" s="2" t="s">
        <v>38</v>
      </c>
    </row>
    <row r="260" spans="1:11" x14ac:dyDescent="0.25">
      <c r="A260" s="8">
        <f t="shared" si="4"/>
        <v>257</v>
      </c>
      <c r="B260" s="9" t="s">
        <v>549</v>
      </c>
      <c r="C260" s="8">
        <v>2007</v>
      </c>
      <c r="D260" s="8">
        <v>1245</v>
      </c>
      <c r="E260" s="10">
        <v>8013.96</v>
      </c>
      <c r="F260" s="2" t="s">
        <v>21</v>
      </c>
      <c r="G260" s="2" t="s">
        <v>550</v>
      </c>
      <c r="H260" s="2" t="s">
        <v>551</v>
      </c>
      <c r="I260" s="2">
        <f>IFERROR(VLOOKUP(C260,Index[],2,FALSE),"нет индекса")</f>
        <v>2.09708376520312</v>
      </c>
      <c r="J260" s="11" t="s">
        <v>552</v>
      </c>
      <c r="K260" s="12">
        <v>33180</v>
      </c>
    </row>
    <row r="261" spans="1:11" x14ac:dyDescent="0.25">
      <c r="A261" s="8">
        <f t="shared" ref="A261:A311" si="5">A260+1</f>
        <v>258</v>
      </c>
      <c r="B261" s="9" t="s">
        <v>553</v>
      </c>
      <c r="C261" s="8">
        <v>1962</v>
      </c>
      <c r="D261" s="9" t="s">
        <v>554</v>
      </c>
      <c r="E261" s="10">
        <v>173244.61</v>
      </c>
      <c r="F261" s="2" t="s">
        <v>21</v>
      </c>
      <c r="G261" s="2" t="s">
        <v>0</v>
      </c>
      <c r="H261" s="2" t="s">
        <v>0</v>
      </c>
      <c r="I261" s="2" t="str">
        <f>IFERROR(VLOOKUP(C261,Index[],2,FALSE),"нет индекса")</f>
        <v>нет индекса</v>
      </c>
      <c r="J261" s="2" t="s">
        <v>38</v>
      </c>
    </row>
    <row r="262" spans="1:11" x14ac:dyDescent="0.25">
      <c r="A262" s="8">
        <f t="shared" si="5"/>
        <v>259</v>
      </c>
      <c r="B262" s="9" t="s">
        <v>555</v>
      </c>
      <c r="C262" s="8">
        <v>2007</v>
      </c>
      <c r="D262" s="8">
        <v>991</v>
      </c>
      <c r="E262" s="10">
        <v>15254.24</v>
      </c>
      <c r="F262" s="2" t="s">
        <v>21</v>
      </c>
      <c r="G262" s="2" t="s">
        <v>556</v>
      </c>
      <c r="H262" s="2" t="s">
        <v>557</v>
      </c>
      <c r="I262" s="2">
        <f>IFERROR(VLOOKUP(C262,Index[],2,FALSE),"нет индекса")</f>
        <v>2.09708376520312</v>
      </c>
      <c r="J262" s="11" t="s">
        <v>558</v>
      </c>
      <c r="K262" s="12">
        <v>17950</v>
      </c>
    </row>
    <row r="263" spans="1:11" x14ac:dyDescent="0.25">
      <c r="A263" s="8">
        <f t="shared" si="5"/>
        <v>260</v>
      </c>
      <c r="B263" s="9" t="s">
        <v>559</v>
      </c>
      <c r="C263" s="8">
        <v>2009</v>
      </c>
      <c r="D263" s="9" t="s">
        <v>560</v>
      </c>
      <c r="E263" s="10">
        <v>25423.73</v>
      </c>
      <c r="F263" s="2" t="s">
        <v>21</v>
      </c>
      <c r="G263" s="2" t="s">
        <v>0</v>
      </c>
      <c r="H263" s="2" t="s">
        <v>0</v>
      </c>
      <c r="I263" s="2">
        <f>IFERROR(VLOOKUP(C263,Index[],2,FALSE),"нет индекса")</f>
        <v>1.5534557613875548</v>
      </c>
      <c r="J263" s="2" t="s">
        <v>38</v>
      </c>
    </row>
    <row r="264" spans="1:11" x14ac:dyDescent="0.25">
      <c r="A264" s="8">
        <f t="shared" si="5"/>
        <v>261</v>
      </c>
      <c r="B264" s="9" t="s">
        <v>561</v>
      </c>
      <c r="C264" s="8">
        <v>2010</v>
      </c>
      <c r="D264" s="9" t="s">
        <v>562</v>
      </c>
      <c r="E264" s="14">
        <v>204470</v>
      </c>
      <c r="F264" s="2" t="s">
        <v>21</v>
      </c>
      <c r="G264" s="2" t="s">
        <v>0</v>
      </c>
      <c r="H264" s="2" t="s">
        <v>0</v>
      </c>
      <c r="I264" s="2">
        <f>IFERROR(VLOOKUP(C264,Index[],2,FALSE),"нет индекса")</f>
        <v>1.4977246993222353</v>
      </c>
      <c r="J264" s="2" t="s">
        <v>38</v>
      </c>
    </row>
    <row r="265" spans="1:11" x14ac:dyDescent="0.25">
      <c r="A265" s="8">
        <f t="shared" si="5"/>
        <v>262</v>
      </c>
      <c r="B265" s="9" t="s">
        <v>563</v>
      </c>
      <c r="C265" s="8">
        <v>1995</v>
      </c>
      <c r="D265" s="9" t="s">
        <v>564</v>
      </c>
      <c r="E265" s="16">
        <v>327.82</v>
      </c>
      <c r="F265" s="2" t="s">
        <v>21</v>
      </c>
      <c r="G265" s="2" t="s">
        <v>0</v>
      </c>
      <c r="H265" s="2" t="s">
        <v>0</v>
      </c>
      <c r="I265" s="2" t="str">
        <f>IFERROR(VLOOKUP(C265,Index[],2,FALSE),"нет индекса")</f>
        <v>нет индекса</v>
      </c>
      <c r="J265" s="2" t="s">
        <v>38</v>
      </c>
    </row>
    <row r="266" spans="1:11" x14ac:dyDescent="0.25">
      <c r="A266" s="8">
        <f t="shared" si="5"/>
        <v>263</v>
      </c>
      <c r="B266" s="9" t="s">
        <v>565</v>
      </c>
      <c r="C266" s="8">
        <v>2001</v>
      </c>
      <c r="D266" s="9" t="s">
        <v>566</v>
      </c>
      <c r="E266" s="14">
        <v>7700</v>
      </c>
      <c r="F266" s="2" t="s">
        <v>21</v>
      </c>
      <c r="G266" s="2" t="s">
        <v>567</v>
      </c>
      <c r="H266" s="2" t="s">
        <v>568</v>
      </c>
      <c r="I266" s="2">
        <f>IFERROR(VLOOKUP(C266,Index[],2,FALSE),"нет индекса")</f>
        <v>4.038310530235762</v>
      </c>
      <c r="J266" s="11" t="s">
        <v>569</v>
      </c>
      <c r="K266" s="12">
        <v>1478</v>
      </c>
    </row>
    <row r="267" spans="1:11" x14ac:dyDescent="0.25">
      <c r="A267" s="8">
        <f t="shared" si="5"/>
        <v>264</v>
      </c>
      <c r="B267" s="9" t="s">
        <v>570</v>
      </c>
      <c r="C267" s="8">
        <v>2001</v>
      </c>
      <c r="D267" s="9" t="s">
        <v>571</v>
      </c>
      <c r="E267" s="14">
        <v>1140</v>
      </c>
      <c r="F267" s="2" t="s">
        <v>21</v>
      </c>
      <c r="G267" s="2" t="s">
        <v>0</v>
      </c>
      <c r="H267" s="2" t="s">
        <v>0</v>
      </c>
      <c r="I267" s="2">
        <f>IFERROR(VLOOKUP(C267,Index[],2,FALSE),"нет индекса")</f>
        <v>4.038310530235762</v>
      </c>
      <c r="J267" s="2" t="s">
        <v>38</v>
      </c>
    </row>
    <row r="268" spans="1:11" x14ac:dyDescent="0.25">
      <c r="A268" s="8">
        <f t="shared" si="5"/>
        <v>265</v>
      </c>
      <c r="B268" s="9" t="s">
        <v>572</v>
      </c>
      <c r="C268" s="8">
        <v>1991</v>
      </c>
      <c r="D268" s="8">
        <v>628</v>
      </c>
      <c r="E268" s="10">
        <v>10759.32</v>
      </c>
      <c r="F268" s="2" t="s">
        <v>21</v>
      </c>
      <c r="G268" s="2" t="s">
        <v>0</v>
      </c>
      <c r="H268" s="2" t="s">
        <v>0</v>
      </c>
      <c r="I268" s="2" t="str">
        <f>IFERROR(VLOOKUP(C268,Index[],2,FALSE),"нет индекса")</f>
        <v>нет индекса</v>
      </c>
      <c r="J268" s="2" t="s">
        <v>38</v>
      </c>
    </row>
    <row r="269" spans="1:11" x14ac:dyDescent="0.25">
      <c r="A269" s="8">
        <f t="shared" si="5"/>
        <v>266</v>
      </c>
      <c r="B269" s="9" t="s">
        <v>573</v>
      </c>
      <c r="C269" s="8">
        <v>1991</v>
      </c>
      <c r="D269" s="8">
        <v>3007</v>
      </c>
      <c r="E269" s="10">
        <v>39950.06</v>
      </c>
      <c r="F269" s="2" t="s">
        <v>21</v>
      </c>
      <c r="G269" s="2" t="s">
        <v>574</v>
      </c>
      <c r="H269" s="2" t="s">
        <v>575</v>
      </c>
      <c r="I269" s="2" t="str">
        <f>IFERROR(VLOOKUP(C269,Index[],2,FALSE),"нет индекса")</f>
        <v>нет индекса</v>
      </c>
      <c r="J269" s="2" t="s">
        <v>576</v>
      </c>
      <c r="K269" s="12">
        <v>80000</v>
      </c>
    </row>
    <row r="270" spans="1:11" x14ac:dyDescent="0.25">
      <c r="A270" s="8">
        <f t="shared" si="5"/>
        <v>267</v>
      </c>
      <c r="B270" s="9" t="s">
        <v>577</v>
      </c>
      <c r="C270" s="8">
        <v>1991</v>
      </c>
      <c r="D270" s="8">
        <v>3006</v>
      </c>
      <c r="E270" s="10">
        <v>35104.44</v>
      </c>
      <c r="F270" s="2" t="s">
        <v>21</v>
      </c>
      <c r="G270" s="2" t="s">
        <v>574</v>
      </c>
      <c r="H270" s="2" t="s">
        <v>578</v>
      </c>
      <c r="I270" s="2" t="str">
        <f>IFERROR(VLOOKUP(C270,Index[],2,FALSE),"нет индекса")</f>
        <v>нет индекса</v>
      </c>
      <c r="J270" s="11" t="s">
        <v>576</v>
      </c>
      <c r="K270" s="12">
        <v>95000</v>
      </c>
    </row>
    <row r="271" spans="1:11" x14ac:dyDescent="0.25">
      <c r="A271" s="8">
        <f t="shared" si="5"/>
        <v>268</v>
      </c>
      <c r="B271" s="9" t="s">
        <v>579</v>
      </c>
      <c r="C271" s="8">
        <v>1961</v>
      </c>
      <c r="D271" s="9" t="s">
        <v>580</v>
      </c>
      <c r="E271" s="15">
        <v>94624.6</v>
      </c>
      <c r="F271" s="2" t="s">
        <v>21</v>
      </c>
      <c r="G271" s="2" t="s">
        <v>0</v>
      </c>
      <c r="H271" s="2" t="s">
        <v>0</v>
      </c>
      <c r="I271" s="2" t="str">
        <f>IFERROR(VLOOKUP(C271,Index[],2,FALSE),"нет индекса")</f>
        <v>нет индекса</v>
      </c>
      <c r="J271" s="2" t="s">
        <v>38</v>
      </c>
    </row>
    <row r="272" spans="1:11" x14ac:dyDescent="0.25">
      <c r="A272" s="8">
        <f t="shared" si="5"/>
        <v>269</v>
      </c>
      <c r="B272" s="9" t="s">
        <v>581</v>
      </c>
      <c r="C272" s="8">
        <v>1961</v>
      </c>
      <c r="D272" s="8">
        <v>917</v>
      </c>
      <c r="E272" s="15">
        <v>94624.6</v>
      </c>
      <c r="F272" s="2" t="s">
        <v>21</v>
      </c>
      <c r="G272" s="2" t="s">
        <v>0</v>
      </c>
      <c r="H272" s="2" t="s">
        <v>0</v>
      </c>
      <c r="I272" s="2" t="str">
        <f>IFERROR(VLOOKUP(C272,Index[],2,FALSE),"нет индекса")</f>
        <v>нет индекса</v>
      </c>
      <c r="J272" s="2" t="s">
        <v>38</v>
      </c>
    </row>
    <row r="273" spans="1:11" x14ac:dyDescent="0.25">
      <c r="A273" s="8">
        <f t="shared" si="5"/>
        <v>270</v>
      </c>
      <c r="B273" s="9" t="s">
        <v>582</v>
      </c>
      <c r="C273" s="8">
        <v>2010</v>
      </c>
      <c r="D273" s="9" t="s">
        <v>583</v>
      </c>
      <c r="E273" s="14">
        <v>34040</v>
      </c>
      <c r="F273" s="2" t="s">
        <v>21</v>
      </c>
      <c r="G273" s="2" t="s">
        <v>584</v>
      </c>
      <c r="H273" s="2" t="s">
        <v>585</v>
      </c>
      <c r="I273" s="2">
        <f>IFERROR(VLOOKUP(C273,Index[],2,FALSE),"нет индекса")</f>
        <v>1.4977246993222353</v>
      </c>
      <c r="J273" s="11" t="s">
        <v>586</v>
      </c>
      <c r="K273" s="12">
        <v>60000</v>
      </c>
    </row>
    <row r="274" spans="1:11" x14ac:dyDescent="0.25">
      <c r="A274" s="8">
        <f t="shared" si="5"/>
        <v>271</v>
      </c>
      <c r="B274" s="9" t="s">
        <v>582</v>
      </c>
      <c r="C274" s="8">
        <v>2010</v>
      </c>
      <c r="D274" s="9" t="s">
        <v>587</v>
      </c>
      <c r="E274" s="14">
        <v>34040</v>
      </c>
      <c r="F274" s="2" t="s">
        <v>21</v>
      </c>
      <c r="G274" s="2" t="s">
        <v>584</v>
      </c>
      <c r="H274" s="2" t="s">
        <v>585</v>
      </c>
      <c r="I274" s="2">
        <f>IFERROR(VLOOKUP(C274,Index[],2,FALSE),"нет индекса")</f>
        <v>1.4977246993222353</v>
      </c>
      <c r="J274" s="11" t="s">
        <v>586</v>
      </c>
      <c r="K274" s="12">
        <v>60000</v>
      </c>
    </row>
    <row r="275" spans="1:11" x14ac:dyDescent="0.25">
      <c r="A275" s="8">
        <f t="shared" si="5"/>
        <v>272</v>
      </c>
      <c r="B275" s="9" t="s">
        <v>588</v>
      </c>
      <c r="C275" s="8">
        <v>2010</v>
      </c>
      <c r="D275" s="9" t="s">
        <v>589</v>
      </c>
      <c r="E275" s="10">
        <v>47542.37</v>
      </c>
      <c r="F275" s="2" t="s">
        <v>21</v>
      </c>
      <c r="G275" s="2" t="s">
        <v>590</v>
      </c>
      <c r="H275" s="2" t="s">
        <v>588</v>
      </c>
      <c r="I275" s="2">
        <f>IFERROR(VLOOKUP(C275,Index[],2,FALSE),"нет индекса")</f>
        <v>1.4977246993222353</v>
      </c>
      <c r="J275" s="11" t="s">
        <v>591</v>
      </c>
      <c r="K275" s="12">
        <v>45000</v>
      </c>
    </row>
    <row r="276" spans="1:11" x14ac:dyDescent="0.25">
      <c r="A276" s="8">
        <f t="shared" si="5"/>
        <v>273</v>
      </c>
      <c r="B276" s="9" t="s">
        <v>592</v>
      </c>
      <c r="C276" s="8">
        <v>2008</v>
      </c>
      <c r="D276" s="8">
        <v>984</v>
      </c>
      <c r="E276" s="14">
        <v>87300</v>
      </c>
      <c r="F276" s="2" t="s">
        <v>21</v>
      </c>
      <c r="G276" s="2" t="s">
        <v>593</v>
      </c>
      <c r="H276" s="2" t="s">
        <v>594</v>
      </c>
      <c r="I276" s="2">
        <f>IFERROR(VLOOKUP(C276,Index[],2,FALSE),"нет индекса")</f>
        <v>1.8406177948990146</v>
      </c>
      <c r="J276" s="11" t="s">
        <v>595</v>
      </c>
      <c r="K276" s="12">
        <v>99000</v>
      </c>
    </row>
    <row r="277" spans="1:11" x14ac:dyDescent="0.25">
      <c r="A277" s="8">
        <f t="shared" si="5"/>
        <v>274</v>
      </c>
      <c r="B277" s="9" t="s">
        <v>596</v>
      </c>
      <c r="C277" s="8">
        <v>2010</v>
      </c>
      <c r="D277" s="9" t="s">
        <v>597</v>
      </c>
      <c r="E277" s="10">
        <v>107881.36</v>
      </c>
      <c r="F277" s="2" t="s">
        <v>21</v>
      </c>
      <c r="G277" s="2" t="s">
        <v>598</v>
      </c>
      <c r="H277" s="2" t="s">
        <v>599</v>
      </c>
      <c r="I277" s="2">
        <f>IFERROR(VLOOKUP(C277,Index[],2,FALSE),"нет индекса")</f>
        <v>1.4977246993222353</v>
      </c>
      <c r="J277" s="11" t="s">
        <v>600</v>
      </c>
      <c r="K277" s="12">
        <v>140000</v>
      </c>
    </row>
    <row r="278" spans="1:11" x14ac:dyDescent="0.25">
      <c r="A278" s="8">
        <f t="shared" si="5"/>
        <v>275</v>
      </c>
      <c r="B278" s="9" t="s">
        <v>601</v>
      </c>
      <c r="C278" s="8">
        <v>1993</v>
      </c>
      <c r="D278" s="8">
        <v>1069</v>
      </c>
      <c r="E278" s="10">
        <v>22380.39</v>
      </c>
      <c r="F278" s="2" t="s">
        <v>21</v>
      </c>
      <c r="G278" s="2" t="s">
        <v>602</v>
      </c>
      <c r="H278" s="2" t="s">
        <v>603</v>
      </c>
      <c r="I278" s="2" t="str">
        <f>IFERROR(VLOOKUP(C278,Index[],2,FALSE),"нет индекса")</f>
        <v>нет индекса</v>
      </c>
      <c r="J278" s="2" t="s">
        <v>604</v>
      </c>
      <c r="K278" s="12">
        <v>235000</v>
      </c>
    </row>
    <row r="279" spans="1:11" x14ac:dyDescent="0.25">
      <c r="A279" s="8">
        <f t="shared" si="5"/>
        <v>276</v>
      </c>
      <c r="B279" s="9" t="s">
        <v>605</v>
      </c>
      <c r="C279" s="8">
        <v>1963</v>
      </c>
      <c r="D279" s="8">
        <v>630</v>
      </c>
      <c r="E279" s="10">
        <v>17181.740000000002</v>
      </c>
      <c r="F279" s="2" t="s">
        <v>21</v>
      </c>
      <c r="G279" s="2" t="s">
        <v>0</v>
      </c>
      <c r="H279" s="2" t="s">
        <v>0</v>
      </c>
      <c r="I279" s="2" t="str">
        <f>IFERROR(VLOOKUP(C279,Index[],2,FALSE),"нет индекса")</f>
        <v>нет индекса</v>
      </c>
      <c r="J279" s="2" t="s">
        <v>38</v>
      </c>
    </row>
    <row r="280" spans="1:11" x14ac:dyDescent="0.25">
      <c r="A280" s="8">
        <f t="shared" si="5"/>
        <v>277</v>
      </c>
      <c r="B280" s="9" t="s">
        <v>606</v>
      </c>
      <c r="C280" s="8">
        <v>1963</v>
      </c>
      <c r="D280" s="8">
        <v>631</v>
      </c>
      <c r="E280" s="10">
        <v>17181.740000000002</v>
      </c>
      <c r="F280" s="2" t="s">
        <v>21</v>
      </c>
      <c r="G280" s="2" t="s">
        <v>0</v>
      </c>
      <c r="H280" s="2" t="s">
        <v>0</v>
      </c>
      <c r="I280" s="2" t="str">
        <f>IFERROR(VLOOKUP(C280,Index[],2,FALSE),"нет индекса")</f>
        <v>нет индекса</v>
      </c>
      <c r="J280" s="2" t="s">
        <v>38</v>
      </c>
    </row>
    <row r="281" spans="1:11" x14ac:dyDescent="0.25">
      <c r="A281" s="8">
        <f t="shared" si="5"/>
        <v>278</v>
      </c>
      <c r="B281" s="9" t="s">
        <v>606</v>
      </c>
      <c r="C281" s="8">
        <v>1963</v>
      </c>
      <c r="D281" s="8">
        <v>633</v>
      </c>
      <c r="E281" s="10">
        <v>17181.740000000002</v>
      </c>
      <c r="F281" s="2" t="s">
        <v>21</v>
      </c>
      <c r="G281" s="2" t="s">
        <v>0</v>
      </c>
      <c r="H281" s="2" t="s">
        <v>0</v>
      </c>
      <c r="I281" s="2" t="str">
        <f>IFERROR(VLOOKUP(C281,Index[],2,FALSE),"нет индекса")</f>
        <v>нет индекса</v>
      </c>
      <c r="J281" s="2" t="s">
        <v>38</v>
      </c>
    </row>
    <row r="282" spans="1:11" x14ac:dyDescent="0.25">
      <c r="A282" s="8">
        <f t="shared" si="5"/>
        <v>279</v>
      </c>
      <c r="B282" s="9" t="s">
        <v>606</v>
      </c>
      <c r="C282" s="8">
        <v>1963</v>
      </c>
      <c r="D282" s="8">
        <v>632</v>
      </c>
      <c r="E282" s="10">
        <v>17181.740000000002</v>
      </c>
      <c r="F282" s="2" t="s">
        <v>21</v>
      </c>
      <c r="G282" s="2" t="s">
        <v>0</v>
      </c>
      <c r="H282" s="2" t="s">
        <v>0</v>
      </c>
      <c r="I282" s="2" t="str">
        <f>IFERROR(VLOOKUP(C282,Index[],2,FALSE),"нет индекса")</f>
        <v>нет индекса</v>
      </c>
      <c r="J282" s="2" t="s">
        <v>38</v>
      </c>
    </row>
    <row r="283" spans="1:11" x14ac:dyDescent="0.25">
      <c r="A283" s="8">
        <f t="shared" si="5"/>
        <v>280</v>
      </c>
      <c r="B283" s="9" t="s">
        <v>607</v>
      </c>
      <c r="C283" s="8">
        <v>2010</v>
      </c>
      <c r="D283" s="9" t="s">
        <v>608</v>
      </c>
      <c r="E283" s="14">
        <v>30690</v>
      </c>
      <c r="F283" s="2" t="s">
        <v>21</v>
      </c>
      <c r="G283" s="2" t="s">
        <v>609</v>
      </c>
      <c r="H283" s="2" t="s">
        <v>610</v>
      </c>
      <c r="I283" s="2">
        <f>IFERROR(VLOOKUP(C283,Index[],2,FALSE),"нет индекса")</f>
        <v>1.4977246993222353</v>
      </c>
      <c r="J283" s="11" t="s">
        <v>611</v>
      </c>
      <c r="K283" s="12">
        <v>42500</v>
      </c>
    </row>
    <row r="284" spans="1:11" x14ac:dyDescent="0.25">
      <c r="A284" s="8">
        <f t="shared" si="5"/>
        <v>281</v>
      </c>
      <c r="B284" s="9" t="s">
        <v>612</v>
      </c>
      <c r="C284" s="8">
        <v>2010</v>
      </c>
      <c r="D284" s="9" t="s">
        <v>613</v>
      </c>
      <c r="E284" s="14">
        <v>30690</v>
      </c>
      <c r="F284" s="2" t="s">
        <v>21</v>
      </c>
      <c r="G284" s="2" t="s">
        <v>609</v>
      </c>
      <c r="H284" s="2" t="s">
        <v>610</v>
      </c>
      <c r="I284" s="2">
        <f>IFERROR(VLOOKUP(C284,Index[],2,FALSE),"нет индекса")</f>
        <v>1.4977246993222353</v>
      </c>
      <c r="J284" s="11" t="s">
        <v>611</v>
      </c>
      <c r="K284" s="12">
        <v>42500</v>
      </c>
    </row>
    <row r="285" spans="1:11" x14ac:dyDescent="0.25">
      <c r="A285" s="8">
        <f t="shared" si="5"/>
        <v>282</v>
      </c>
      <c r="B285" s="9" t="s">
        <v>614</v>
      </c>
      <c r="C285" s="9"/>
      <c r="D285" s="8">
        <v>1049</v>
      </c>
      <c r="E285" s="10">
        <v>3804.93</v>
      </c>
      <c r="F285" s="2" t="s">
        <v>21</v>
      </c>
      <c r="G285" s="2" t="s">
        <v>0</v>
      </c>
      <c r="H285" s="2" t="s">
        <v>0</v>
      </c>
      <c r="I285" s="2" t="str">
        <f>IFERROR(VLOOKUP(C285,Index[],2,FALSE),"нет индекса")</f>
        <v>нет индекса</v>
      </c>
      <c r="J285" s="2" t="s">
        <v>38</v>
      </c>
    </row>
    <row r="286" spans="1:11" x14ac:dyDescent="0.25">
      <c r="A286" s="8">
        <f t="shared" si="5"/>
        <v>283</v>
      </c>
      <c r="B286" s="9" t="s">
        <v>615</v>
      </c>
      <c r="C286" s="8">
        <v>1965</v>
      </c>
      <c r="D286" s="8">
        <v>1115</v>
      </c>
      <c r="E286" s="10">
        <v>8792.31</v>
      </c>
      <c r="F286" s="2" t="s">
        <v>21</v>
      </c>
      <c r="G286" s="2" t="s">
        <v>616</v>
      </c>
      <c r="H286" s="2" t="s">
        <v>617</v>
      </c>
      <c r="I286" s="2" t="str">
        <f>IFERROR(VLOOKUP(C286,Index[],2,FALSE),"нет индекса")</f>
        <v>нет индекса</v>
      </c>
      <c r="J286" s="11" t="s">
        <v>618</v>
      </c>
      <c r="K286" s="12">
        <v>150000</v>
      </c>
    </row>
    <row r="287" spans="1:11" x14ac:dyDescent="0.25">
      <c r="A287" s="8">
        <f t="shared" si="5"/>
        <v>284</v>
      </c>
      <c r="B287" s="9" t="s">
        <v>615</v>
      </c>
      <c r="C287" s="8">
        <v>1961</v>
      </c>
      <c r="D287" s="8">
        <v>1114</v>
      </c>
      <c r="E287" s="10">
        <v>8792.31</v>
      </c>
      <c r="F287" s="2" t="s">
        <v>21</v>
      </c>
      <c r="G287" s="2" t="s">
        <v>616</v>
      </c>
      <c r="H287" s="2" t="s">
        <v>617</v>
      </c>
      <c r="I287" s="2" t="str">
        <f>IFERROR(VLOOKUP(C287,Index[],2,FALSE),"нет индекса")</f>
        <v>нет индекса</v>
      </c>
      <c r="J287" s="11" t="s">
        <v>618</v>
      </c>
      <c r="K287" s="12">
        <v>150000</v>
      </c>
    </row>
    <row r="288" spans="1:11" x14ac:dyDescent="0.25">
      <c r="A288" s="8">
        <f t="shared" si="5"/>
        <v>285</v>
      </c>
      <c r="B288" s="9" t="s">
        <v>619</v>
      </c>
      <c r="C288" s="8">
        <v>1970</v>
      </c>
      <c r="D288" s="8">
        <v>2526</v>
      </c>
      <c r="E288" s="10">
        <v>6314.38</v>
      </c>
      <c r="F288" s="2" t="s">
        <v>21</v>
      </c>
      <c r="G288" s="2" t="s">
        <v>620</v>
      </c>
      <c r="H288" s="2" t="s">
        <v>621</v>
      </c>
      <c r="I288" s="2" t="str">
        <f>IFERROR(VLOOKUP(C288,Index[],2,FALSE),"нет индекса")</f>
        <v>нет индекса</v>
      </c>
      <c r="J288" s="11" t="s">
        <v>622</v>
      </c>
      <c r="K288" s="12">
        <v>220000</v>
      </c>
    </row>
    <row r="289" spans="1:11" x14ac:dyDescent="0.25">
      <c r="A289" s="8">
        <f t="shared" si="5"/>
        <v>286</v>
      </c>
      <c r="B289" s="9" t="s">
        <v>282</v>
      </c>
      <c r="C289" s="8">
        <v>1988</v>
      </c>
      <c r="D289" s="9" t="s">
        <v>623</v>
      </c>
      <c r="E289" s="10">
        <v>439854.92</v>
      </c>
      <c r="F289" s="2" t="s">
        <v>21</v>
      </c>
      <c r="G289" s="2" t="s">
        <v>0</v>
      </c>
      <c r="H289" s="2" t="s">
        <v>0</v>
      </c>
      <c r="I289" s="2" t="str">
        <f>IFERROR(VLOOKUP(C289,Index[],2,FALSE),"нет индекса")</f>
        <v>нет индекса</v>
      </c>
      <c r="J289" s="2" t="s">
        <v>38</v>
      </c>
    </row>
    <row r="290" spans="1:11" x14ac:dyDescent="0.25">
      <c r="A290" s="8">
        <f t="shared" si="5"/>
        <v>287</v>
      </c>
      <c r="B290" s="9" t="s">
        <v>624</v>
      </c>
      <c r="C290" s="8">
        <v>2001</v>
      </c>
      <c r="D290" s="8">
        <v>1194</v>
      </c>
      <c r="E290" s="10">
        <v>1794.98</v>
      </c>
      <c r="F290" s="2" t="s">
        <v>21</v>
      </c>
      <c r="G290" s="2" t="s">
        <v>0</v>
      </c>
      <c r="H290" s="2" t="s">
        <v>0</v>
      </c>
      <c r="I290" s="2">
        <f>IFERROR(VLOOKUP(C290,Index[],2,FALSE),"нет индекса")</f>
        <v>4.038310530235762</v>
      </c>
      <c r="J290" s="2" t="s">
        <v>38</v>
      </c>
    </row>
    <row r="291" spans="1:11" x14ac:dyDescent="0.25">
      <c r="A291" s="8">
        <f t="shared" si="5"/>
        <v>288</v>
      </c>
      <c r="B291" s="9" t="s">
        <v>625</v>
      </c>
      <c r="C291" s="8">
        <v>2003</v>
      </c>
      <c r="D291" s="8">
        <v>1331</v>
      </c>
      <c r="E291" s="15">
        <v>51594.6</v>
      </c>
      <c r="F291" s="2" t="s">
        <v>21</v>
      </c>
      <c r="G291" s="2" t="s">
        <v>626</v>
      </c>
      <c r="H291" s="2" t="s">
        <v>627</v>
      </c>
      <c r="I291" s="2">
        <f>IFERROR(VLOOKUP(C291,Index[],2,FALSE),"нет индекса")</f>
        <v>3.2119257923740441</v>
      </c>
      <c r="J291" s="11" t="s">
        <v>628</v>
      </c>
      <c r="K291" s="12">
        <v>41251</v>
      </c>
    </row>
    <row r="292" spans="1:11" x14ac:dyDescent="0.25">
      <c r="A292" s="8">
        <f t="shared" si="5"/>
        <v>289</v>
      </c>
      <c r="B292" s="9" t="s">
        <v>629</v>
      </c>
      <c r="C292" s="8">
        <v>2007</v>
      </c>
      <c r="D292" s="8">
        <v>1206</v>
      </c>
      <c r="E292" s="14">
        <v>10324</v>
      </c>
      <c r="F292" s="2" t="s">
        <v>21</v>
      </c>
      <c r="G292" s="2" t="s">
        <v>630</v>
      </c>
      <c r="H292" s="2" t="s">
        <v>631</v>
      </c>
      <c r="I292" s="2">
        <f>IFERROR(VLOOKUP(C292,Index[],2,FALSE),"нет индекса")</f>
        <v>2.09708376520312</v>
      </c>
      <c r="J292" s="11" t="s">
        <v>632</v>
      </c>
      <c r="K292" s="12">
        <v>86000</v>
      </c>
    </row>
    <row r="293" spans="1:11" x14ac:dyDescent="0.25">
      <c r="A293" s="8">
        <f t="shared" si="5"/>
        <v>290</v>
      </c>
      <c r="B293" s="9" t="s">
        <v>633</v>
      </c>
      <c r="C293" s="8">
        <v>2011</v>
      </c>
      <c r="D293" s="9" t="s">
        <v>634</v>
      </c>
      <c r="E293" s="10">
        <v>178774.92</v>
      </c>
      <c r="F293" s="2" t="s">
        <v>21</v>
      </c>
      <c r="G293" s="2" t="s">
        <v>0</v>
      </c>
      <c r="H293" s="2" t="s">
        <v>0</v>
      </c>
      <c r="I293" s="2">
        <f>IFERROR(VLOOKUP(C293,Index[],2,FALSE),"нет индекса")</f>
        <v>1.4201177903444158</v>
      </c>
      <c r="J293" s="2" t="s">
        <v>38</v>
      </c>
    </row>
    <row r="294" spans="1:11" x14ac:dyDescent="0.25">
      <c r="A294" s="8">
        <f t="shared" si="5"/>
        <v>291</v>
      </c>
      <c r="B294" s="9" t="s">
        <v>635</v>
      </c>
      <c r="C294" s="8">
        <v>2009</v>
      </c>
      <c r="D294" s="8">
        <v>4001</v>
      </c>
      <c r="E294" s="10">
        <v>32372.880000000001</v>
      </c>
      <c r="F294" s="2" t="s">
        <v>21</v>
      </c>
      <c r="G294" s="2" t="s">
        <v>636</v>
      </c>
      <c r="H294" s="2" t="s">
        <v>637</v>
      </c>
      <c r="I294" s="2">
        <f>IFERROR(VLOOKUP(C294,Index[],2,FALSE),"нет индекса")</f>
        <v>1.5534557613875548</v>
      </c>
      <c r="J294" s="11" t="s">
        <v>638</v>
      </c>
      <c r="K294" s="12">
        <v>37290</v>
      </c>
    </row>
    <row r="295" spans="1:11" x14ac:dyDescent="0.25">
      <c r="A295" s="8">
        <f t="shared" si="5"/>
        <v>292</v>
      </c>
      <c r="B295" s="9" t="s">
        <v>639</v>
      </c>
      <c r="C295" s="9"/>
      <c r="D295" s="9" t="s">
        <v>640</v>
      </c>
      <c r="E295" s="14">
        <v>38500</v>
      </c>
      <c r="F295" s="2" t="s">
        <v>21</v>
      </c>
      <c r="G295" s="2" t="s">
        <v>641</v>
      </c>
      <c r="H295" s="2" t="s">
        <v>642</v>
      </c>
      <c r="I295" s="2" t="str">
        <f>IFERROR(VLOOKUP(C295,Index[],2,FALSE),"нет индекса")</f>
        <v>нет индекса</v>
      </c>
      <c r="J295" s="11" t="s">
        <v>643</v>
      </c>
      <c r="K295" s="12">
        <v>48000</v>
      </c>
    </row>
    <row r="296" spans="1:11" x14ac:dyDescent="0.25">
      <c r="A296" s="8">
        <f t="shared" si="5"/>
        <v>293</v>
      </c>
      <c r="B296" s="9" t="s">
        <v>644</v>
      </c>
      <c r="C296" s="9"/>
      <c r="D296" s="8">
        <v>1025</v>
      </c>
      <c r="E296" s="16">
        <v>773.88</v>
      </c>
      <c r="F296" s="2" t="s">
        <v>21</v>
      </c>
      <c r="G296" s="2" t="s">
        <v>645</v>
      </c>
      <c r="H296" s="2" t="s">
        <v>646</v>
      </c>
      <c r="I296" s="2" t="str">
        <f>IFERROR(VLOOKUP(C296,Index[],2,FALSE),"нет индекса")</f>
        <v>нет индекса</v>
      </c>
      <c r="J296" s="11" t="s">
        <v>647</v>
      </c>
      <c r="K296" s="12">
        <v>18000</v>
      </c>
    </row>
    <row r="297" spans="1:11" x14ac:dyDescent="0.25">
      <c r="A297" s="8">
        <f t="shared" si="5"/>
        <v>294</v>
      </c>
      <c r="B297" s="9" t="s">
        <v>648</v>
      </c>
      <c r="C297" s="8">
        <v>1981</v>
      </c>
      <c r="D297" s="8">
        <v>1035</v>
      </c>
      <c r="E297" s="14">
        <v>1000</v>
      </c>
      <c r="F297" s="2" t="s">
        <v>21</v>
      </c>
      <c r="G297" s="2" t="s">
        <v>0</v>
      </c>
      <c r="H297" s="2" t="s">
        <v>0</v>
      </c>
      <c r="I297" s="2" t="str">
        <f>IFERROR(VLOOKUP(C297,Index[],2,FALSE),"нет индекса")</f>
        <v>нет индекса</v>
      </c>
      <c r="J297" s="2" t="s">
        <v>38</v>
      </c>
    </row>
    <row r="298" spans="1:11" x14ac:dyDescent="0.25">
      <c r="A298" s="8">
        <f t="shared" si="5"/>
        <v>295</v>
      </c>
      <c r="B298" s="9" t="s">
        <v>649</v>
      </c>
      <c r="C298" s="8">
        <v>1986</v>
      </c>
      <c r="D298" s="9" t="s">
        <v>650</v>
      </c>
      <c r="E298" s="15">
        <v>4654.3</v>
      </c>
      <c r="F298" s="2" t="s">
        <v>21</v>
      </c>
      <c r="G298" s="2" t="s">
        <v>0</v>
      </c>
      <c r="H298" s="2" t="s">
        <v>0</v>
      </c>
      <c r="I298" s="2" t="str">
        <f>IFERROR(VLOOKUP(C298,Index[],2,FALSE),"нет индекса")</f>
        <v>нет индекса</v>
      </c>
      <c r="J298" s="2" t="s">
        <v>38</v>
      </c>
    </row>
    <row r="299" spans="1:11" x14ac:dyDescent="0.25">
      <c r="A299" s="8">
        <f t="shared" si="5"/>
        <v>296</v>
      </c>
      <c r="B299" s="9" t="s">
        <v>651</v>
      </c>
      <c r="C299" s="8">
        <v>2010</v>
      </c>
      <c r="D299" s="9" t="s">
        <v>652</v>
      </c>
      <c r="E299" s="10">
        <v>65213.04</v>
      </c>
      <c r="F299" s="2" t="s">
        <v>21</v>
      </c>
      <c r="G299" s="2" t="s">
        <v>653</v>
      </c>
      <c r="H299" s="2" t="s">
        <v>654</v>
      </c>
      <c r="I299" s="2">
        <f>IFERROR(VLOOKUP(C299,Index[],2,FALSE),"нет индекса")</f>
        <v>1.4977246993222353</v>
      </c>
      <c r="J299" s="11" t="s">
        <v>655</v>
      </c>
      <c r="K299" s="12">
        <v>47711</v>
      </c>
    </row>
    <row r="300" spans="1:11" x14ac:dyDescent="0.25">
      <c r="A300" s="8">
        <f t="shared" si="5"/>
        <v>297</v>
      </c>
      <c r="B300" s="9" t="s">
        <v>656</v>
      </c>
      <c r="C300" s="8">
        <v>2009</v>
      </c>
      <c r="D300" s="9" t="s">
        <v>657</v>
      </c>
      <c r="E300" s="10">
        <v>25593.13</v>
      </c>
      <c r="F300" s="2" t="s">
        <v>21</v>
      </c>
      <c r="G300" s="2" t="s">
        <v>658</v>
      </c>
      <c r="H300" s="2" t="s">
        <v>659</v>
      </c>
      <c r="I300" s="2">
        <f>IFERROR(VLOOKUP(C300,Index[],2,FALSE),"нет индекса")</f>
        <v>1.5534557613875548</v>
      </c>
      <c r="J300" s="11" t="s">
        <v>660</v>
      </c>
      <c r="K300" s="12">
        <v>3681</v>
      </c>
    </row>
    <row r="301" spans="1:11" x14ac:dyDescent="0.25">
      <c r="A301" s="8">
        <f t="shared" si="5"/>
        <v>298</v>
      </c>
      <c r="B301" s="9" t="s">
        <v>661</v>
      </c>
      <c r="C301" s="8">
        <v>2009</v>
      </c>
      <c r="D301" s="9" t="s">
        <v>662</v>
      </c>
      <c r="E301" s="10">
        <v>20594.919999999998</v>
      </c>
      <c r="F301" s="2" t="s">
        <v>21</v>
      </c>
      <c r="G301" s="2" t="s">
        <v>663</v>
      </c>
      <c r="H301" s="2" t="str">
        <f>B301</f>
        <v>Эл. шкаф ПР 11М-742-21/1</v>
      </c>
      <c r="I301" s="2">
        <f>IFERROR(VLOOKUP(C301,Index[],2,FALSE),"нет индекса")</f>
        <v>1.5534557613875548</v>
      </c>
      <c r="J301" s="2" t="s">
        <v>38</v>
      </c>
      <c r="K301" s="12">
        <v>107037</v>
      </c>
    </row>
    <row r="302" spans="1:11" x14ac:dyDescent="0.25">
      <c r="A302" s="8">
        <f t="shared" si="5"/>
        <v>299</v>
      </c>
      <c r="B302" s="9" t="s">
        <v>664</v>
      </c>
      <c r="C302" s="8">
        <v>2009</v>
      </c>
      <c r="D302" s="9" t="s">
        <v>665</v>
      </c>
      <c r="E302" s="10">
        <v>20594.919999999998</v>
      </c>
      <c r="F302" s="2" t="s">
        <v>21</v>
      </c>
      <c r="G302" s="2" t="s">
        <v>663</v>
      </c>
      <c r="H302" s="2" t="str">
        <f>B302</f>
        <v>Эл. шкаф ПР 11М-742-21/2</v>
      </c>
      <c r="I302" s="2">
        <f>IFERROR(VLOOKUP(C302,Index[],2,FALSE),"нет индекса")</f>
        <v>1.5534557613875548</v>
      </c>
      <c r="J302" s="2" t="s">
        <v>38</v>
      </c>
      <c r="K302" s="12">
        <v>107037</v>
      </c>
    </row>
    <row r="303" spans="1:11" x14ac:dyDescent="0.25">
      <c r="A303" s="8">
        <f t="shared" si="5"/>
        <v>300</v>
      </c>
      <c r="B303" s="9" t="s">
        <v>666</v>
      </c>
      <c r="C303" s="8">
        <v>2009</v>
      </c>
      <c r="D303" s="9" t="s">
        <v>667</v>
      </c>
      <c r="E303" s="10">
        <v>21235.59</v>
      </c>
      <c r="F303" s="2" t="s">
        <v>21</v>
      </c>
      <c r="G303" s="2" t="s">
        <v>668</v>
      </c>
      <c r="H303" s="2" t="s">
        <v>669</v>
      </c>
      <c r="I303" s="2">
        <f>IFERROR(VLOOKUP(C303,Index[],2,FALSE),"нет индекса")</f>
        <v>1.5534557613875548</v>
      </c>
      <c r="J303" s="11" t="s">
        <v>670</v>
      </c>
      <c r="K303" s="12">
        <v>49774</v>
      </c>
    </row>
    <row r="304" spans="1:11" x14ac:dyDescent="0.25">
      <c r="A304" s="8">
        <f t="shared" si="5"/>
        <v>301</v>
      </c>
      <c r="B304" s="9" t="s">
        <v>671</v>
      </c>
      <c r="C304" s="8">
        <v>2009</v>
      </c>
      <c r="D304" s="9" t="s">
        <v>672</v>
      </c>
      <c r="E304" s="10">
        <v>46386.94</v>
      </c>
      <c r="F304" s="2" t="s">
        <v>21</v>
      </c>
      <c r="G304" s="2" t="s">
        <v>668</v>
      </c>
      <c r="H304" s="2" t="s">
        <v>673</v>
      </c>
      <c r="I304" s="2">
        <f>IFERROR(VLOOKUP(C304,Index[],2,FALSE),"нет индекса")</f>
        <v>1.5534557613875548</v>
      </c>
      <c r="J304" s="11" t="s">
        <v>674</v>
      </c>
      <c r="K304" s="12">
        <v>47259</v>
      </c>
    </row>
    <row r="305" spans="1:11" x14ac:dyDescent="0.25">
      <c r="A305" s="8">
        <f t="shared" si="5"/>
        <v>302</v>
      </c>
      <c r="B305" s="9" t="s">
        <v>675</v>
      </c>
      <c r="C305" s="8">
        <v>2009</v>
      </c>
      <c r="D305" s="9" t="s">
        <v>676</v>
      </c>
      <c r="E305" s="10">
        <v>30272.03</v>
      </c>
      <c r="F305" s="2" t="s">
        <v>21</v>
      </c>
      <c r="G305" s="2" t="s">
        <v>668</v>
      </c>
      <c r="H305" s="2" t="s">
        <v>673</v>
      </c>
      <c r="I305" s="2">
        <f>IFERROR(VLOOKUP(C305,Index[],2,FALSE),"нет индекса")</f>
        <v>1.5534557613875548</v>
      </c>
      <c r="J305" s="11" t="s">
        <v>674</v>
      </c>
      <c r="K305" s="12">
        <v>47259</v>
      </c>
    </row>
    <row r="306" spans="1:11" x14ac:dyDescent="0.25">
      <c r="A306" s="8">
        <f t="shared" si="5"/>
        <v>303</v>
      </c>
      <c r="B306" s="9" t="s">
        <v>677</v>
      </c>
      <c r="C306" s="8">
        <v>2009</v>
      </c>
      <c r="D306" s="9" t="s">
        <v>678</v>
      </c>
      <c r="E306" s="10">
        <v>30211.86</v>
      </c>
      <c r="F306" s="2" t="s">
        <v>21</v>
      </c>
      <c r="G306" s="2" t="s">
        <v>668</v>
      </c>
      <c r="H306" s="2" t="s">
        <v>679</v>
      </c>
      <c r="I306" s="2">
        <f>IFERROR(VLOOKUP(C306,Index[],2,FALSE),"нет индекса")</f>
        <v>1.5534557613875548</v>
      </c>
      <c r="J306" s="11" t="s">
        <v>674</v>
      </c>
      <c r="K306" s="12">
        <v>25886</v>
      </c>
    </row>
    <row r="307" spans="1:11" x14ac:dyDescent="0.25">
      <c r="A307" s="8">
        <f t="shared" si="5"/>
        <v>304</v>
      </c>
      <c r="B307" s="9" t="s">
        <v>680</v>
      </c>
      <c r="C307" s="8">
        <v>2001</v>
      </c>
      <c r="D307" s="8">
        <v>1292</v>
      </c>
      <c r="E307" s="20">
        <v>480</v>
      </c>
      <c r="F307" s="2" t="s">
        <v>21</v>
      </c>
      <c r="G307" s="2" t="s">
        <v>0</v>
      </c>
      <c r="H307" s="2" t="s">
        <v>0</v>
      </c>
      <c r="I307" s="2">
        <f>IFERROR(VLOOKUP(C307,Index[],2,FALSE),"нет индекса")</f>
        <v>4.038310530235762</v>
      </c>
      <c r="J307" s="2" t="s">
        <v>38</v>
      </c>
    </row>
    <row r="308" spans="1:11" x14ac:dyDescent="0.25">
      <c r="A308" s="8">
        <f t="shared" si="5"/>
        <v>305</v>
      </c>
      <c r="B308" s="9" t="s">
        <v>681</v>
      </c>
      <c r="C308" s="8">
        <v>2007</v>
      </c>
      <c r="D308" s="8">
        <v>779</v>
      </c>
      <c r="E308" s="10">
        <v>10755.08</v>
      </c>
      <c r="F308" s="2" t="s">
        <v>21</v>
      </c>
      <c r="G308" s="2" t="s">
        <v>682</v>
      </c>
      <c r="H308" s="2" t="s">
        <v>683</v>
      </c>
      <c r="I308" s="2">
        <f>IFERROR(VLOOKUP(C308,Index[],2,FALSE),"нет индекса")</f>
        <v>2.09708376520312</v>
      </c>
      <c r="J308" s="11" t="s">
        <v>684</v>
      </c>
      <c r="K308" s="12">
        <v>21449</v>
      </c>
    </row>
    <row r="309" spans="1:11" x14ac:dyDescent="0.25">
      <c r="A309" s="8">
        <f t="shared" si="5"/>
        <v>306</v>
      </c>
      <c r="B309" s="9" t="s">
        <v>685</v>
      </c>
      <c r="C309" s="8">
        <v>1992</v>
      </c>
      <c r="D309" s="8">
        <v>1045</v>
      </c>
      <c r="E309" s="10">
        <v>177497.13</v>
      </c>
      <c r="F309" s="2" t="s">
        <v>21</v>
      </c>
      <c r="G309" s="2" t="s">
        <v>0</v>
      </c>
      <c r="H309" s="2" t="s">
        <v>0</v>
      </c>
      <c r="I309" s="2" t="str">
        <f>IFERROR(VLOOKUP(C309,Index[],2,FALSE),"нет индекса")</f>
        <v>нет индекса</v>
      </c>
      <c r="J309" s="2" t="s">
        <v>38</v>
      </c>
    </row>
    <row r="310" spans="1:11" x14ac:dyDescent="0.25">
      <c r="A310" s="8">
        <f t="shared" si="5"/>
        <v>307</v>
      </c>
      <c r="B310" s="9" t="s">
        <v>686</v>
      </c>
      <c r="C310" s="8">
        <v>1999</v>
      </c>
      <c r="D310" s="9" t="s">
        <v>687</v>
      </c>
      <c r="E310" s="10">
        <v>13994.54</v>
      </c>
      <c r="F310" s="2" t="s">
        <v>21</v>
      </c>
      <c r="G310" s="2" t="s">
        <v>0</v>
      </c>
      <c r="H310" s="2" t="s">
        <v>0</v>
      </c>
      <c r="I310" s="2">
        <f>IFERROR(VLOOKUP(C310,Index[],2,FALSE),"нет индекса")</f>
        <v>6.6583777069088717</v>
      </c>
      <c r="J310" s="2" t="s">
        <v>38</v>
      </c>
    </row>
    <row r="311" spans="1:11" x14ac:dyDescent="0.25">
      <c r="A311" s="8">
        <f t="shared" si="5"/>
        <v>308</v>
      </c>
      <c r="B311" s="9" t="s">
        <v>688</v>
      </c>
      <c r="C311" s="8">
        <v>1990</v>
      </c>
      <c r="D311" s="9" t="s">
        <v>689</v>
      </c>
      <c r="E311" s="10">
        <v>2544.62</v>
      </c>
      <c r="F311" s="2" t="s">
        <v>21</v>
      </c>
      <c r="G311" s="2" t="s">
        <v>0</v>
      </c>
      <c r="H311" s="2" t="s">
        <v>0</v>
      </c>
      <c r="I311" s="2" t="str">
        <f>IFERROR(VLOOKUP(C311,Index[],2,FALSE),"нет индекса")</f>
        <v>нет индекса</v>
      </c>
      <c r="J311" s="2" t="s">
        <v>38</v>
      </c>
    </row>
    <row r="312" spans="1:11" x14ac:dyDescent="0.25">
      <c r="G312" s="2" t="s">
        <v>0</v>
      </c>
      <c r="H312" s="2" t="s">
        <v>0</v>
      </c>
    </row>
    <row r="313" spans="1:11" x14ac:dyDescent="0.25">
      <c r="G313" s="2" t="s">
        <v>0</v>
      </c>
      <c r="H313" s="2" t="s">
        <v>0</v>
      </c>
    </row>
    <row r="314" spans="1:11" x14ac:dyDescent="0.25">
      <c r="G314" s="2" t="s">
        <v>0</v>
      </c>
      <c r="H314" s="2" t="s">
        <v>0</v>
      </c>
    </row>
    <row r="315" spans="1:11" x14ac:dyDescent="0.25">
      <c r="G315" s="2" t="s">
        <v>0</v>
      </c>
      <c r="H315" s="2" t="s">
        <v>0</v>
      </c>
    </row>
    <row r="316" spans="1:11" x14ac:dyDescent="0.25">
      <c r="G316" s="2" t="s">
        <v>0</v>
      </c>
      <c r="H316" s="2" t="s">
        <v>0</v>
      </c>
    </row>
    <row r="317" spans="1:11" x14ac:dyDescent="0.25">
      <c r="G317" s="2" t="s">
        <v>0</v>
      </c>
      <c r="H317" s="2" t="s">
        <v>0</v>
      </c>
    </row>
    <row r="318" spans="1:11" x14ac:dyDescent="0.25">
      <c r="G318" s="2" t="s">
        <v>0</v>
      </c>
      <c r="H318" s="2" t="s">
        <v>0</v>
      </c>
    </row>
    <row r="319" spans="1:11" x14ac:dyDescent="0.25">
      <c r="A319" s="21" t="s">
        <v>690</v>
      </c>
      <c r="B319" s="21" t="s">
        <v>11</v>
      </c>
      <c r="G319" s="2" t="s">
        <v>0</v>
      </c>
      <c r="H319" s="2" t="s">
        <v>0</v>
      </c>
    </row>
    <row r="320" spans="1:11" x14ac:dyDescent="0.25">
      <c r="A320">
        <v>1998</v>
      </c>
      <c r="B320">
        <v>13.28667376183329</v>
      </c>
      <c r="G320" s="2" t="s">
        <v>0</v>
      </c>
      <c r="H320" s="2" t="s">
        <v>0</v>
      </c>
    </row>
    <row r="321" spans="1:8" x14ac:dyDescent="0.25">
      <c r="A321">
        <v>1999</v>
      </c>
      <c r="B321">
        <v>6.6583777069088717</v>
      </c>
      <c r="G321" s="2" t="s">
        <v>0</v>
      </c>
      <c r="H321" s="2" t="s">
        <v>0</v>
      </c>
    </row>
    <row r="322" spans="1:8" x14ac:dyDescent="0.25">
      <c r="A322">
        <v>2000</v>
      </c>
      <c r="B322">
        <v>4.7898366805477579</v>
      </c>
      <c r="G322" s="2" t="s">
        <v>0</v>
      </c>
      <c r="H322" s="2" t="s">
        <v>0</v>
      </c>
    </row>
    <row r="323" spans="1:8" x14ac:dyDescent="0.25">
      <c r="A323">
        <v>2001</v>
      </c>
      <c r="B323">
        <v>4.038310530235762</v>
      </c>
      <c r="G323" s="2" t="s">
        <v>0</v>
      </c>
      <c r="H323" s="2" t="s">
        <v>0</v>
      </c>
    </row>
    <row r="324" spans="1:8" x14ac:dyDescent="0.25">
      <c r="A324">
        <v>2002</v>
      </c>
      <c r="B324">
        <v>3.5768743057938264</v>
      </c>
      <c r="G324" s="2" t="s">
        <v>0</v>
      </c>
      <c r="H324" s="2" t="s">
        <v>0</v>
      </c>
    </row>
    <row r="325" spans="1:8" x14ac:dyDescent="0.25">
      <c r="A325">
        <v>2003</v>
      </c>
      <c r="B325">
        <v>3.2119257923740441</v>
      </c>
      <c r="G325" s="2" t="s">
        <v>0</v>
      </c>
      <c r="H325" s="2" t="s">
        <v>0</v>
      </c>
    </row>
    <row r="326" spans="1:8" x14ac:dyDescent="0.25">
      <c r="A326">
        <v>2004</v>
      </c>
      <c r="B326">
        <v>2.9256652281598083</v>
      </c>
      <c r="G326" s="2" t="s">
        <v>0</v>
      </c>
      <c r="H326" s="2" t="s">
        <v>0</v>
      </c>
    </row>
    <row r="327" spans="1:8" x14ac:dyDescent="0.25">
      <c r="A327">
        <v>2005</v>
      </c>
      <c r="B327">
        <v>2.5572167359673688</v>
      </c>
      <c r="G327" s="2" t="s">
        <v>0</v>
      </c>
      <c r="H327" s="2" t="s">
        <v>0</v>
      </c>
    </row>
    <row r="328" spans="1:8" x14ac:dyDescent="0.25">
      <c r="A328">
        <v>2006</v>
      </c>
      <c r="B328">
        <v>2.3164013641056336</v>
      </c>
      <c r="G328" s="2" t="s">
        <v>0</v>
      </c>
      <c r="H328" s="2" t="s">
        <v>0</v>
      </c>
    </row>
    <row r="329" spans="1:8" x14ac:dyDescent="0.25">
      <c r="A329">
        <v>2007</v>
      </c>
      <c r="B329">
        <v>2.09708376520312</v>
      </c>
      <c r="G329" s="2" t="s">
        <v>0</v>
      </c>
      <c r="H329" s="2" t="s">
        <v>0</v>
      </c>
    </row>
    <row r="330" spans="1:8" x14ac:dyDescent="0.25">
      <c r="A330">
        <v>2008</v>
      </c>
      <c r="B330">
        <v>1.8406177948990146</v>
      </c>
      <c r="G330" s="2" t="s">
        <v>0</v>
      </c>
      <c r="H330" s="2" t="s">
        <v>0</v>
      </c>
    </row>
    <row r="331" spans="1:8" x14ac:dyDescent="0.25">
      <c r="A331">
        <v>2009</v>
      </c>
      <c r="B331">
        <v>1.5534557613875548</v>
      </c>
      <c r="G331" s="2" t="s">
        <v>0</v>
      </c>
      <c r="H331" s="2" t="s">
        <v>0</v>
      </c>
    </row>
    <row r="332" spans="1:8" x14ac:dyDescent="0.25">
      <c r="A332">
        <v>2010</v>
      </c>
      <c r="B332">
        <v>1.4977246993222353</v>
      </c>
      <c r="G332" s="2" t="s">
        <v>0</v>
      </c>
      <c r="H332" s="2" t="s">
        <v>0</v>
      </c>
    </row>
    <row r="333" spans="1:8" x14ac:dyDescent="0.25">
      <c r="A333">
        <v>2011</v>
      </c>
      <c r="B333">
        <v>1.4201177903444158</v>
      </c>
      <c r="G333" s="2" t="s">
        <v>0</v>
      </c>
      <c r="H333" s="2" t="s">
        <v>0</v>
      </c>
    </row>
    <row r="334" spans="1:8" x14ac:dyDescent="0.25">
      <c r="A334">
        <v>2012</v>
      </c>
      <c r="B334">
        <v>1.3474078301345096</v>
      </c>
      <c r="G334" s="2" t="s">
        <v>0</v>
      </c>
      <c r="H334" s="2" t="s">
        <v>0</v>
      </c>
    </row>
    <row r="335" spans="1:8" x14ac:dyDescent="0.25">
      <c r="A335">
        <v>2013</v>
      </c>
      <c r="B335">
        <v>1.2945822393554247</v>
      </c>
      <c r="G335" s="2" t="s">
        <v>0</v>
      </c>
      <c r="H335" s="2" t="s">
        <v>0</v>
      </c>
    </row>
    <row r="336" spans="1:8" x14ac:dyDescent="0.25">
      <c r="A336">
        <v>2014</v>
      </c>
      <c r="B336">
        <v>1.2686307365406881</v>
      </c>
      <c r="G336" s="2" t="s">
        <v>0</v>
      </c>
      <c r="H336" s="2" t="s">
        <v>0</v>
      </c>
    </row>
    <row r="337" spans="1:8" x14ac:dyDescent="0.25">
      <c r="A337">
        <v>2015</v>
      </c>
      <c r="B337">
        <v>1.1741391020143759</v>
      </c>
      <c r="G337" s="2" t="s">
        <v>0</v>
      </c>
      <c r="H337" s="2" t="s">
        <v>0</v>
      </c>
    </row>
    <row r="338" spans="1:8" x14ac:dyDescent="0.25">
      <c r="A338">
        <v>2016</v>
      </c>
      <c r="B338">
        <v>1.0332281624730804</v>
      </c>
      <c r="G338" s="2" t="s">
        <v>0</v>
      </c>
      <c r="H338" s="2" t="s">
        <v>0</v>
      </c>
    </row>
    <row r="339" spans="1:8" x14ac:dyDescent="0.25">
      <c r="G339" s="2" t="s">
        <v>0</v>
      </c>
      <c r="H339" s="2" t="s">
        <v>0</v>
      </c>
    </row>
    <row r="340" spans="1:8" x14ac:dyDescent="0.25">
      <c r="G340" s="2" t="s">
        <v>0</v>
      </c>
      <c r="H340" s="2" t="s">
        <v>0</v>
      </c>
    </row>
    <row r="341" spans="1:8" x14ac:dyDescent="0.25">
      <c r="G341" s="2" t="s">
        <v>0</v>
      </c>
      <c r="H341" s="2" t="s">
        <v>0</v>
      </c>
    </row>
    <row r="342" spans="1:8" x14ac:dyDescent="0.25">
      <c r="G342" s="2" t="s">
        <v>0</v>
      </c>
      <c r="H342" s="2" t="s">
        <v>0</v>
      </c>
    </row>
    <row r="343" spans="1:8" x14ac:dyDescent="0.25">
      <c r="G343" s="2" t="s">
        <v>0</v>
      </c>
      <c r="H343" s="2" t="s">
        <v>0</v>
      </c>
    </row>
    <row r="344" spans="1:8" x14ac:dyDescent="0.25">
      <c r="G344" s="2" t="s">
        <v>0</v>
      </c>
      <c r="H344" s="2" t="s">
        <v>0</v>
      </c>
    </row>
    <row r="345" spans="1:8" x14ac:dyDescent="0.25">
      <c r="G345" s="2" t="s">
        <v>0</v>
      </c>
      <c r="H345" s="2" t="s">
        <v>0</v>
      </c>
    </row>
    <row r="346" spans="1:8" x14ac:dyDescent="0.25">
      <c r="G346" s="2" t="s">
        <v>0</v>
      </c>
      <c r="H346" s="2" t="s">
        <v>0</v>
      </c>
    </row>
    <row r="347" spans="1:8" x14ac:dyDescent="0.25">
      <c r="G347" s="2" t="s">
        <v>0</v>
      </c>
      <c r="H347" s="2" t="s">
        <v>0</v>
      </c>
    </row>
    <row r="348" spans="1:8" x14ac:dyDescent="0.25">
      <c r="G348" s="2" t="s">
        <v>0</v>
      </c>
      <c r="H348" s="2" t="s">
        <v>0</v>
      </c>
    </row>
    <row r="349" spans="1:8" x14ac:dyDescent="0.25">
      <c r="G349" s="2" t="s">
        <v>0</v>
      </c>
      <c r="H349" s="2" t="s">
        <v>0</v>
      </c>
    </row>
    <row r="350" spans="1:8" x14ac:dyDescent="0.25">
      <c r="G350" s="2" t="s">
        <v>0</v>
      </c>
      <c r="H350" s="2" t="s">
        <v>0</v>
      </c>
    </row>
    <row r="351" spans="1:8" x14ac:dyDescent="0.25">
      <c r="G351" s="2" t="s">
        <v>0</v>
      </c>
      <c r="H351" s="2" t="s">
        <v>0</v>
      </c>
    </row>
    <row r="352" spans="1:8" x14ac:dyDescent="0.25">
      <c r="G352" s="2" t="s">
        <v>0</v>
      </c>
      <c r="H352" s="2" t="s">
        <v>0</v>
      </c>
    </row>
    <row r="353" spans="7:8" x14ac:dyDescent="0.25">
      <c r="G353" s="2" t="s">
        <v>0</v>
      </c>
      <c r="H353" s="2" t="s">
        <v>0</v>
      </c>
    </row>
    <row r="354" spans="7:8" x14ac:dyDescent="0.25">
      <c r="G354" s="2" t="s">
        <v>0</v>
      </c>
      <c r="H354" s="2" t="s">
        <v>0</v>
      </c>
    </row>
    <row r="355" spans="7:8" x14ac:dyDescent="0.25">
      <c r="G355" s="2" t="s">
        <v>0</v>
      </c>
      <c r="H355" s="2" t="s">
        <v>0</v>
      </c>
    </row>
    <row r="356" spans="7:8" x14ac:dyDescent="0.25">
      <c r="G356" s="2" t="s">
        <v>0</v>
      </c>
      <c r="H356" s="2" t="s">
        <v>0</v>
      </c>
    </row>
    <row r="357" spans="7:8" x14ac:dyDescent="0.25">
      <c r="G357" s="2" t="s">
        <v>0</v>
      </c>
      <c r="H357" s="2" t="s">
        <v>0</v>
      </c>
    </row>
    <row r="358" spans="7:8" x14ac:dyDescent="0.25">
      <c r="G358" s="2" t="s">
        <v>0</v>
      </c>
      <c r="H358" s="2" t="s">
        <v>0</v>
      </c>
    </row>
    <row r="359" spans="7:8" x14ac:dyDescent="0.25">
      <c r="G359" s="2" t="s">
        <v>0</v>
      </c>
      <c r="H359" s="2" t="s">
        <v>0</v>
      </c>
    </row>
    <row r="360" spans="7:8" x14ac:dyDescent="0.25">
      <c r="G360" s="2" t="s">
        <v>0</v>
      </c>
      <c r="H360" s="2" t="s">
        <v>0</v>
      </c>
    </row>
    <row r="361" spans="7:8" x14ac:dyDescent="0.25">
      <c r="G361" s="2" t="s">
        <v>0</v>
      </c>
      <c r="H361" s="2" t="s">
        <v>0</v>
      </c>
    </row>
    <row r="362" spans="7:8" x14ac:dyDescent="0.25">
      <c r="G362" s="2" t="s">
        <v>0</v>
      </c>
      <c r="H362" s="2" t="s">
        <v>0</v>
      </c>
    </row>
  </sheetData>
  <hyperlinks>
    <hyperlink ref="J4" r:id="rId1"/>
    <hyperlink ref="J5" r:id="rId2" display="http://www.oborud.info/catalog/price2.php?ivr=2&amp;rub=23&amp;id=2872"/>
    <hyperlink ref="J6" r:id="rId3" display="http://www.oborud.info/catalog/price2.php?ivr=2&amp;rub=23&amp;id=2872"/>
    <hyperlink ref="J7" r:id="rId4" display="http://www.oborud.info/catalog/price2.php?ivr=2&amp;rub=23&amp;id=2872"/>
    <hyperlink ref="J8" r:id="rId5" display="http://www.oborud.info/catalog/price2.php?ivr=2&amp;rub=23&amp;id=2872"/>
    <hyperlink ref="J9" r:id="rId6" display="http://www.oborud.info/catalog/price2.php?ivr=2&amp;rub=23&amp;id=2872"/>
    <hyperlink ref="J10" r:id="rId7" display="http://www.oborud.info/catalog/price2.php?ivr=2&amp;rub=23&amp;id=2872"/>
    <hyperlink ref="J11" r:id="rId8" display="http://www.oborud.info/catalog/price2.php?ivr=2&amp;rub=23&amp;id=2872"/>
    <hyperlink ref="J12" r:id="rId9" display="http://www.oborud.info/catalog/price2.php?ivr=2&amp;rub=23&amp;id=2872"/>
    <hyperlink ref="J24" r:id="rId10"/>
    <hyperlink ref="J79" r:id="rId11"/>
    <hyperlink ref="J80" r:id="rId12"/>
    <hyperlink ref="J81" r:id="rId13"/>
    <hyperlink ref="J82" r:id="rId14"/>
    <hyperlink ref="J86" r:id="rId15"/>
    <hyperlink ref="J88" r:id="rId16"/>
    <hyperlink ref="J89" r:id="rId17"/>
    <hyperlink ref="J95" r:id="rId18"/>
    <hyperlink ref="J96" r:id="rId19"/>
    <hyperlink ref="J132" r:id="rId20"/>
    <hyperlink ref="J133" r:id="rId21"/>
    <hyperlink ref="J152" r:id="rId22"/>
    <hyperlink ref="J124" r:id="rId23"/>
    <hyperlink ref="J116" r:id="rId24"/>
    <hyperlink ref="J148" r:id="rId25"/>
    <hyperlink ref="J170" r:id="rId26"/>
    <hyperlink ref="J172" r:id="rId27"/>
    <hyperlink ref="J177" r:id="rId28"/>
    <hyperlink ref="J178" r:id="rId29"/>
    <hyperlink ref="J179" r:id="rId30"/>
    <hyperlink ref="J180" r:id="rId31"/>
    <hyperlink ref="J184" r:id="rId32"/>
    <hyperlink ref="J185" r:id="rId33"/>
    <hyperlink ref="J187" r:id="rId34"/>
    <hyperlink ref="J191" r:id="rId35"/>
    <hyperlink ref="J192" r:id="rId36"/>
    <hyperlink ref="J193" r:id="rId37"/>
    <hyperlink ref="J194" r:id="rId38"/>
    <hyperlink ref="J195" r:id="rId39"/>
    <hyperlink ref="J196" r:id="rId40"/>
    <hyperlink ref="J197" r:id="rId41"/>
    <hyperlink ref="J198" r:id="rId42"/>
    <hyperlink ref="J212" r:id="rId43"/>
    <hyperlink ref="J222" r:id="rId44"/>
    <hyperlink ref="J223" r:id="rId45"/>
    <hyperlink ref="J225" r:id="rId46"/>
    <hyperlink ref="J226" r:id="rId47"/>
    <hyperlink ref="J227" r:id="rId48"/>
    <hyperlink ref="J231" r:id="rId49"/>
    <hyperlink ref="J237" r:id="rId50"/>
    <hyperlink ref="J247" r:id="rId51"/>
    <hyperlink ref="J248" r:id="rId52"/>
    <hyperlink ref="J251" r:id="rId53"/>
    <hyperlink ref="J252" r:id="rId54"/>
    <hyperlink ref="J253" r:id="rId55"/>
    <hyperlink ref="J256" r:id="rId56"/>
    <hyperlink ref="J257" r:id="rId57"/>
    <hyperlink ref="J260" r:id="rId58"/>
    <hyperlink ref="J262" r:id="rId59"/>
    <hyperlink ref="J266" r:id="rId60"/>
    <hyperlink ref="J273" r:id="rId61"/>
    <hyperlink ref="J274" r:id="rId62"/>
    <hyperlink ref="J275" r:id="rId63"/>
    <hyperlink ref="J276" r:id="rId64"/>
    <hyperlink ref="J277" r:id="rId65"/>
    <hyperlink ref="J283" r:id="rId66"/>
    <hyperlink ref="J284" r:id="rId67"/>
    <hyperlink ref="J287" r:id="rId68"/>
    <hyperlink ref="J288" r:id="rId69"/>
    <hyperlink ref="J291" r:id="rId70"/>
    <hyperlink ref="J292" r:id="rId71"/>
    <hyperlink ref="J294" r:id="rId72"/>
    <hyperlink ref="J295" r:id="rId73"/>
    <hyperlink ref="J299" r:id="rId74"/>
    <hyperlink ref="J300" r:id="rId75"/>
    <hyperlink ref="J303" r:id="rId76"/>
    <hyperlink ref="J305" r:id="rId77"/>
    <hyperlink ref="J306" r:id="rId78"/>
    <hyperlink ref="J304" r:id="rId79"/>
    <hyperlink ref="J308" r:id="rId80"/>
    <hyperlink ref="J224" r:id="rId81"/>
    <hyperlink ref="J220" r:id="rId82"/>
    <hyperlink ref="J155" r:id="rId83"/>
    <hyperlink ref="J134" r:id="rId84"/>
    <hyperlink ref="J171" r:id="rId85"/>
    <hyperlink ref="J221" r:id="rId86"/>
    <hyperlink ref="J296" r:id="rId87"/>
    <hyperlink ref="J158" r:id="rId88"/>
    <hyperlink ref="J159" r:id="rId89"/>
    <hyperlink ref="J167" r:id="rId90"/>
    <hyperlink ref="J168" r:id="rId91"/>
    <hyperlink ref="J169" r:id="rId92"/>
    <hyperlink ref="J186" r:id="rId93"/>
    <hyperlink ref="J190" r:id="rId94"/>
    <hyperlink ref="J202" r:id="rId95"/>
    <hyperlink ref="J203" r:id="rId96"/>
    <hyperlink ref="J205" r:id="rId97"/>
    <hyperlink ref="J204" r:id="rId98"/>
    <hyperlink ref="J206" r:id="rId99"/>
    <hyperlink ref="J208" r:id="rId100"/>
    <hyperlink ref="J207" r:id="rId101"/>
    <hyperlink ref="J218" r:id="rId102"/>
    <hyperlink ref="J228" r:id="rId103"/>
    <hyperlink ref="J229" r:id="rId104"/>
    <hyperlink ref="J230" r:id="rId105"/>
    <hyperlink ref="J270" r:id="rId106"/>
    <hyperlink ref="J286" r:id="rId107"/>
  </hyperlinks>
  <pageMargins left="0.7" right="0.7" top="0.75" bottom="0.75" header="0.3" footer="0.3"/>
  <tableParts count="1">
    <tablePart r:id="rId10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 Захарюта</dc:creator>
  <cp:lastModifiedBy>Хан Михаил Викторович</cp:lastModifiedBy>
  <dcterms:created xsi:type="dcterms:W3CDTF">2016-06-29T06:48:10Z</dcterms:created>
  <dcterms:modified xsi:type="dcterms:W3CDTF">2016-06-29T07:13:23Z</dcterms:modified>
</cp:coreProperties>
</file>