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ГСМ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<sst xmlns="http://schemas.openxmlformats.org/spreadsheetml/2006/main" count="24" uniqueCount="22">
  <si>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Средний расход ГСМ (л)</t>
  </si>
  <si>
    <t xml:space="preserve">Средний расход денег </t>
  </si>
  <si>
    <t>За</t>
  </si>
  <si>
    <t xml:space="preserve">в день </t>
  </si>
  <si>
    <t>на 1 км</t>
  </si>
  <si>
    <t xml:space="preserve">период </t>
  </si>
  <si>
    <t>Дата</t>
  </si>
  <si>
    <t>Спидо-</t>
  </si>
  <si>
    <t>Пробег</t>
  </si>
  <si>
    <t>Заправка</t>
  </si>
  <si>
    <t>Расход л</t>
  </si>
  <si>
    <t>дн</t>
  </si>
  <si>
    <t>заправки</t>
  </si>
  <si>
    <t>метр</t>
  </si>
  <si>
    <t>км</t>
  </si>
  <si>
    <t>цена</t>
  </si>
  <si>
    <t>скидка</t>
  </si>
  <si>
    <t>сумма</t>
  </si>
  <si>
    <t>литры</t>
  </si>
  <si>
    <t>на 100 км</t>
  </si>
  <si>
    <t>пробег с начала:</t>
  </si>
  <si>
    <t>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</si>
</sst>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dd/mm/yy;@"/>
    <numFmt numFmtId="169" formatCode="#,##0.0&quot;р.&quot;"/>
    <numFmt numFmtId="170" formatCode="0.0"/>
    <numFmt numFmtId="171" formatCode="#,##0&quot;р.&quot;"/>
    <numFmt numFmtId="172" formatCode="#,##0.00&quot;р.&quot;"/>
  </numFmts>
  <fonts count="1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Times New Roman"/>
      <family val="2"/>
    </font>
    <font>
      <b/>
      <i/>
      <sz val="10"/>
      <color indexed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imes New Roman"/>
      <family val="2"/>
    </font>
    <font>
      <b/>
      <u val="singleAccounting"/>
      <sz val="10"/>
      <color indexed="10"/>
      <name val="Tahoma"/>
      <family val="2"/>
    </font>
    <font>
      <b/>
      <i/>
      <sz val="10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168" fontId="5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169" fontId="4" fillId="2" borderId="0" xfId="0" applyNumberFormat="1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"/>
    </xf>
    <xf numFmtId="168" fontId="4" fillId="2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68" fontId="4" fillId="3" borderId="0" xfId="0" applyNumberFormat="1" applyFont="1" applyFill="1" applyAlignment="1">
      <alignment horizontal="center"/>
    </xf>
    <xf numFmtId="172" fontId="6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68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Continuous"/>
    </xf>
    <xf numFmtId="170" fontId="7" fillId="4" borderId="0" xfId="0" applyNumberFormat="1" applyFont="1" applyFill="1" applyAlignment="1">
      <alignment horizontal="centerContinuous"/>
    </xf>
    <xf numFmtId="171" fontId="7" fillId="4" borderId="0" xfId="0" applyNumberFormat="1" applyFont="1" applyFill="1" applyAlignment="1">
      <alignment horizontal="centerContinuous"/>
    </xf>
    <xf numFmtId="0" fontId="4" fillId="5" borderId="1" xfId="0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9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168" fontId="8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right"/>
    </xf>
    <xf numFmtId="0" fontId="9" fillId="0" borderId="0" xfId="0" applyFont="1" applyAlignment="1">
      <alignment/>
    </xf>
    <xf numFmtId="171" fontId="4" fillId="7" borderId="0" xfId="0" applyNumberFormat="1" applyFont="1" applyFill="1" applyAlignment="1">
      <alignment horizontal="center"/>
    </xf>
    <xf numFmtId="2" fontId="4" fillId="8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1" fontId="4" fillId="7" borderId="0" xfId="0" applyNumberFormat="1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pane ySplit="5" topLeftCell="BM6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8.140625" style="34" bestFit="1" customWidth="1"/>
    <col min="2" max="2" width="14.28125" style="7" bestFit="1" customWidth="1"/>
    <col min="3" max="3" width="7.7109375" style="7" customWidth="1"/>
    <col min="4" max="4" width="6.140625" style="22" bestFit="1" customWidth="1"/>
    <col min="5" max="5" width="7.140625" style="23" bestFit="1" customWidth="1"/>
    <col min="6" max="6" width="9.57421875" style="24" bestFit="1" customWidth="1"/>
    <col min="7" max="7" width="7.140625" style="25" bestFit="1" customWidth="1"/>
    <col min="8" max="8" width="7.28125" style="7" bestFit="1" customWidth="1"/>
    <col min="9" max="9" width="7.57421875" style="7" bestFit="1" customWidth="1"/>
    <col min="10" max="255" width="9.140625" style="36" bestFit="1" customWidth="1"/>
    <col min="256" max="16384" width="9.140625" style="37" customWidth="1"/>
  </cols>
  <sheetData>
    <row r="1" spans="1:9" s="1" customFormat="1" ht="12.75">
      <c r="A1" s="2" t="s">
        <v>0</v>
      </c>
      <c r="B1" s="3"/>
      <c r="C1" s="3"/>
      <c r="D1" s="4"/>
      <c r="E1" s="5" t="s">
        <v>1</v>
      </c>
      <c r="F1" s="5"/>
      <c r="G1" s="5"/>
      <c r="H1" s="5"/>
      <c r="I1" s="6" t="s">
        <v>2</v>
      </c>
    </row>
    <row r="2" spans="1:9" s="1" customFormat="1" ht="12.75">
      <c r="A2" s="8" t="s">
        <v>3</v>
      </c>
      <c r="B2" s="9">
        <f>G5/I5</f>
        <v>4.0671939028897794</v>
      </c>
      <c r="C2" s="10" t="s">
        <v>4</v>
      </c>
      <c r="D2" s="9">
        <f>H5/100</f>
        <v>0.08180004255148436</v>
      </c>
      <c r="E2" s="11" t="s">
        <v>3</v>
      </c>
      <c r="F2" s="12">
        <f>F5/I5</f>
        <v>117.85714285714286</v>
      </c>
      <c r="G2" s="13" t="s">
        <v>4</v>
      </c>
      <c r="H2" s="12">
        <f>F5/C5</f>
        <v>0.06535947712418301</v>
      </c>
      <c r="I2" s="14" t="s">
        <v>5</v>
      </c>
    </row>
    <row r="3" spans="1:9" s="1" customFormat="1" ht="25.5">
      <c r="A3" s="15" t="s">
        <v>6</v>
      </c>
      <c r="B3" s="16" t="s">
        <v>7</v>
      </c>
      <c r="C3" s="16" t="s">
        <v>8</v>
      </c>
      <c r="D3" s="17" t="s">
        <v>9</v>
      </c>
      <c r="E3" s="18"/>
      <c r="F3" s="19"/>
      <c r="G3" s="17"/>
      <c r="H3" s="20" t="s">
        <v>10</v>
      </c>
      <c r="I3" s="6" t="s">
        <v>11</v>
      </c>
    </row>
    <row r="4" spans="1:9" s="1" customFormat="1" ht="25.5">
      <c r="A4" s="21" t="s">
        <v>12</v>
      </c>
      <c r="B4" s="16" t="s">
        <v>13</v>
      </c>
      <c r="C4" s="16" t="s">
        <v>14</v>
      </c>
      <c r="D4" s="22" t="s">
        <v>15</v>
      </c>
      <c r="E4" s="23" t="s">
        <v>16</v>
      </c>
      <c r="F4" s="24" t="s">
        <v>17</v>
      </c>
      <c r="G4" s="25" t="s">
        <v>18</v>
      </c>
      <c r="H4" s="26" t="s">
        <v>19</v>
      </c>
      <c r="I4" s="6"/>
    </row>
    <row r="5" spans="1:9" s="1" customFormat="1" ht="15">
      <c r="A5" s="27"/>
      <c r="B5" s="28" t="s">
        <v>20</v>
      </c>
      <c r="C5" s="13">
        <f>SUM(C6:C699)+B6</f>
        <v>50490</v>
      </c>
      <c r="D5" s="29">
        <f>IF(C5&gt;67940,"масло","")</f>
      </c>
      <c r="E5" s="23" t="s">
        <v>21</v>
      </c>
      <c r="F5" s="30">
        <f>SUM(F6:F699)</f>
        <v>3300</v>
      </c>
      <c r="G5" s="31">
        <f>SUM(G6:G699)</f>
        <v>113.88142928091382</v>
      </c>
      <c r="H5" s="32">
        <f>AVERAGE(H6:H699)</f>
        <v>8.180004255148436</v>
      </c>
      <c r="I5" s="33">
        <f>SUM(I6:I699)</f>
        <v>28</v>
      </c>
    </row>
    <row r="6" spans="1:9" s="1" customFormat="1" ht="12.75">
      <c r="A6" s="34">
        <v>41500</v>
      </c>
      <c r="B6" s="7">
        <v>49193</v>
      </c>
      <c r="C6" s="7">
        <v>0</v>
      </c>
      <c r="D6" s="22">
        <v>28.6</v>
      </c>
      <c r="E6" s="23">
        <v>0</v>
      </c>
      <c r="F6" s="24">
        <v>500</v>
      </c>
      <c r="G6" s="25">
        <f>(F6+E6*F6/100)/D6</f>
        <v>17.482517482517483</v>
      </c>
      <c r="H6" s="25">
        <v>8.5</v>
      </c>
      <c r="I6" s="35">
        <f>4</f>
        <v>4</v>
      </c>
    </row>
    <row r="7" spans="1:9" s="1" customFormat="1" ht="12.75">
      <c r="A7" s="34">
        <v>41504</v>
      </c>
      <c r="B7" s="7">
        <v>49404</v>
      </c>
      <c r="C7" s="7">
        <f>B7-B6</f>
        <v>211</v>
      </c>
      <c r="D7" s="22">
        <v>29.1</v>
      </c>
      <c r="E7" s="23">
        <v>0</v>
      </c>
      <c r="F7" s="24">
        <v>500</v>
      </c>
      <c r="G7" s="25">
        <f>(F7+E7*F7/100)/D7</f>
        <v>17.18213058419244</v>
      </c>
      <c r="H7" s="25">
        <f>G7*100/C7</f>
        <v>8.14318985032817</v>
      </c>
      <c r="I7" s="35">
        <f>A7-A6</f>
        <v>4</v>
      </c>
    </row>
    <row r="8" spans="1:9" s="1" customFormat="1" ht="12.75">
      <c r="A8" s="34">
        <v>41517</v>
      </c>
      <c r="B8" s="7">
        <v>49695</v>
      </c>
      <c r="C8" s="7">
        <f>B8-B7</f>
        <v>291</v>
      </c>
      <c r="D8" s="22">
        <v>29.1</v>
      </c>
      <c r="E8" s="23">
        <v>0</v>
      </c>
      <c r="F8" s="24">
        <v>1000</v>
      </c>
      <c r="G8" s="25">
        <f>(F8+E8*F8/100)/D8</f>
        <v>34.36426116838488</v>
      </c>
      <c r="H8" s="25">
        <f>G8*100/C8</f>
        <v>11.809024456489649</v>
      </c>
      <c r="I8" s="35">
        <f>A8-A7</f>
        <v>13</v>
      </c>
    </row>
    <row r="9" spans="1:9" s="1" customFormat="1" ht="12.75">
      <c r="A9" s="34">
        <v>41522</v>
      </c>
      <c r="B9" s="7">
        <v>50180</v>
      </c>
      <c r="C9" s="7">
        <f>B9-B8</f>
        <v>485</v>
      </c>
      <c r="D9" s="22">
        <v>28.8</v>
      </c>
      <c r="E9" s="23">
        <v>0</v>
      </c>
      <c r="F9" s="24">
        <v>500</v>
      </c>
      <c r="G9" s="25">
        <f>(F9+E9*F9/100)/D9</f>
        <v>17.36111111111111</v>
      </c>
      <c r="H9" s="25">
        <f>G9*100/C9</f>
        <v>3.579610538373425</v>
      </c>
      <c r="I9" s="35">
        <f>A9-A8</f>
        <v>5</v>
      </c>
    </row>
    <row r="10" spans="1:9" ht="12.75">
      <c r="A10" s="34">
        <v>41524</v>
      </c>
      <c r="B10" s="7">
        <v>50490</v>
      </c>
      <c r="C10" s="7">
        <f>B10-B9</f>
        <v>310</v>
      </c>
      <c r="D10" s="22">
        <v>29.1</v>
      </c>
      <c r="E10" s="23">
        <v>0</v>
      </c>
      <c r="F10" s="24">
        <v>800</v>
      </c>
      <c r="G10" s="25">
        <f>(F10+E10*F10/100)/D10</f>
        <v>27.491408934707902</v>
      </c>
      <c r="H10" s="25">
        <f>G10*100/C10</f>
        <v>8.868196430550936</v>
      </c>
      <c r="I10" s="35">
        <f>A10-A9</f>
        <v>2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Loner-XP</cp:lastModifiedBy>
  <dcterms:modified xsi:type="dcterms:W3CDTF">2013-10-11T09:36:27Z</dcterms:modified>
  <cp:category/>
  <cp:version/>
  <cp:contentType/>
  <cp:contentStatus/>
</cp:coreProperties>
</file>