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105" yWindow="-15" windowWidth="11940" windowHeight="10230"/>
  </bookViews>
  <sheets>
    <sheet name="Основной" sheetId="1" r:id="rId1"/>
    <sheet name="Дополнительный" sheetId="2" r:id="rId2"/>
    <sheet name="Графики" sheetId="3" r:id="rId3"/>
    <sheet name="Работа_Деньги" sheetId="4" r:id="rId4"/>
  </sheets>
  <definedNames>
    <definedName name="Одометр" localSheetId="0">Основной!$B$29:$B$150</definedName>
  </definedNames>
  <calcPr calcId="125725"/>
</workbook>
</file>

<file path=xl/calcChain.xml><?xml version="1.0" encoding="utf-8"?>
<calcChain xmlns="http://schemas.openxmlformats.org/spreadsheetml/2006/main">
  <c r="E3" i="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2"/>
  <c r="F2"/>
  <c r="B14"/>
  <c r="B15"/>
  <c r="B16"/>
  <c r="B17"/>
  <c r="B18"/>
  <c r="B19"/>
  <c r="B20"/>
  <c r="B21"/>
  <c r="B22"/>
  <c r="B23"/>
  <c r="B24"/>
  <c r="B25"/>
  <c r="B26"/>
  <c r="B27"/>
  <c r="B28"/>
  <c r="B29"/>
  <c r="D3"/>
  <c r="D4"/>
  <c r="D5"/>
  <c r="D6"/>
  <c r="D7"/>
  <c r="D8"/>
  <c r="D9"/>
  <c r="D10"/>
  <c r="D11"/>
  <c r="D12"/>
  <c r="D13"/>
  <c r="D2"/>
  <c r="B3"/>
  <c r="B4"/>
  <c r="B5"/>
  <c r="B6"/>
  <c r="B7"/>
  <c r="B8"/>
  <c r="B9"/>
  <c r="B10"/>
  <c r="B11"/>
  <c r="B12"/>
  <c r="B13"/>
  <c r="B2"/>
  <c r="F3"/>
  <c r="F4"/>
  <c r="F5"/>
  <c r="F6"/>
  <c r="F7"/>
  <c r="F8"/>
  <c r="F9"/>
  <c r="F10"/>
  <c r="F11"/>
  <c r="F12"/>
  <c r="F13"/>
  <c r="Q1" i="1" l="1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60"/>
  <c r="I61"/>
  <c r="I62"/>
  <c r="I63"/>
  <c r="I64"/>
  <c r="I65"/>
  <c r="I66"/>
  <c r="I67"/>
  <c r="I68"/>
  <c r="I69"/>
  <c r="I70"/>
  <c r="I71"/>
  <c r="I72"/>
  <c r="I73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57"/>
  <c r="F56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B12" i="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3"/>
  <c r="B4"/>
  <c r="B5"/>
  <c r="B6"/>
  <c r="B7"/>
  <c r="B8"/>
  <c r="B9"/>
  <c r="B10"/>
  <c r="B11"/>
  <c r="B2"/>
  <c r="AB58" i="1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57"/>
  <c r="A17" i="2"/>
  <c r="C17"/>
  <c r="A18"/>
  <c r="C18"/>
  <c r="A19"/>
  <c r="C19"/>
  <c r="A20"/>
  <c r="C20"/>
  <c r="A21"/>
  <c r="C21"/>
  <c r="A22"/>
  <c r="C22"/>
  <c r="A23"/>
  <c r="C23"/>
  <c r="A24"/>
  <c r="C24"/>
  <c r="A25"/>
  <c r="C25"/>
  <c r="A26"/>
  <c r="C26"/>
  <c r="A27"/>
  <c r="C27"/>
  <c r="A28"/>
  <c r="C28"/>
  <c r="A29"/>
  <c r="C29"/>
  <c r="A30"/>
  <c r="C30"/>
  <c r="A31"/>
  <c r="C31"/>
  <c r="A32"/>
  <c r="C32"/>
  <c r="A33"/>
  <c r="C33"/>
  <c r="A34"/>
  <c r="C34"/>
  <c r="A35"/>
  <c r="C35"/>
  <c r="A36"/>
  <c r="C36"/>
  <c r="A37"/>
  <c r="C37"/>
  <c r="A38"/>
  <c r="C38"/>
  <c r="A39"/>
  <c r="C39"/>
  <c r="A40"/>
  <c r="C40"/>
  <c r="A41"/>
  <c r="C41"/>
  <c r="A42"/>
  <c r="C42"/>
  <c r="A43"/>
  <c r="C43"/>
  <c r="A44"/>
  <c r="C44"/>
  <c r="A45"/>
  <c r="C45"/>
  <c r="A46"/>
  <c r="C46"/>
  <c r="A47"/>
  <c r="C47"/>
  <c r="A48"/>
  <c r="C48"/>
  <c r="A9"/>
  <c r="C9"/>
  <c r="A10"/>
  <c r="C10"/>
  <c r="A11"/>
  <c r="C11"/>
  <c r="A12"/>
  <c r="C12"/>
  <c r="A13"/>
  <c r="C13"/>
  <c r="A14"/>
  <c r="C14"/>
  <c r="A15"/>
  <c r="C15"/>
  <c r="A16"/>
  <c r="C16"/>
  <c r="P57" i="1"/>
  <c r="F52"/>
  <c r="F53"/>
  <c r="F54"/>
  <c r="F55"/>
  <c r="P63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F65"/>
  <c r="H65"/>
  <c r="F66"/>
  <c r="H66"/>
  <c r="F67"/>
  <c r="H67"/>
  <c r="F68"/>
  <c r="H68"/>
  <c r="F69"/>
  <c r="H69"/>
  <c r="F70"/>
  <c r="H70"/>
  <c r="F71"/>
  <c r="H71"/>
  <c r="F72"/>
  <c r="H72"/>
  <c r="F73"/>
  <c r="H73"/>
  <c r="F74"/>
  <c r="H74"/>
  <c r="F75"/>
  <c r="H75"/>
  <c r="F76"/>
  <c r="H76"/>
  <c r="F77"/>
  <c r="H77"/>
  <c r="F78"/>
  <c r="H78"/>
  <c r="F79"/>
  <c r="H79"/>
  <c r="F80"/>
  <c r="H80"/>
  <c r="F81"/>
  <c r="H81"/>
  <c r="F82"/>
  <c r="H82"/>
  <c r="F83"/>
  <c r="H83"/>
  <c r="F84"/>
  <c r="H84"/>
  <c r="F85"/>
  <c r="H85"/>
  <c r="F86"/>
  <c r="H86"/>
  <c r="F87"/>
  <c r="H87"/>
  <c r="F88"/>
  <c r="H88"/>
  <c r="F89"/>
  <c r="H89"/>
  <c r="F90"/>
  <c r="H90"/>
  <c r="F91"/>
  <c r="H91"/>
  <c r="F92"/>
  <c r="H92"/>
  <c r="F93"/>
  <c r="H93"/>
  <c r="F94"/>
  <c r="H94"/>
  <c r="F95"/>
  <c r="H95"/>
  <c r="F96"/>
  <c r="H96"/>
  <c r="F97"/>
  <c r="H97"/>
  <c r="F98"/>
  <c r="H98"/>
  <c r="F99"/>
  <c r="H99"/>
  <c r="F100"/>
  <c r="H100"/>
  <c r="F101"/>
  <c r="H101"/>
  <c r="F102"/>
  <c r="H102"/>
  <c r="F103"/>
  <c r="H103"/>
  <c r="F104"/>
  <c r="H104"/>
  <c r="F105"/>
  <c r="H105"/>
  <c r="F106"/>
  <c r="H106"/>
  <c r="F107"/>
  <c r="H107"/>
  <c r="F108"/>
  <c r="H108"/>
  <c r="F109"/>
  <c r="H109"/>
  <c r="F110"/>
  <c r="H110"/>
  <c r="F111"/>
  <c r="H111"/>
  <c r="F112"/>
  <c r="H112"/>
  <c r="F113"/>
  <c r="H113"/>
  <c r="F114"/>
  <c r="H114"/>
  <c r="F115"/>
  <c r="H115"/>
  <c r="F116"/>
  <c r="H116"/>
  <c r="F117"/>
  <c r="H117"/>
  <c r="F118"/>
  <c r="H118"/>
  <c r="F119"/>
  <c r="H119"/>
  <c r="F120"/>
  <c r="H120"/>
  <c r="F121"/>
  <c r="H121"/>
  <c r="F122"/>
  <c r="H122"/>
  <c r="F123"/>
  <c r="H123"/>
  <c r="F124"/>
  <c r="H124"/>
  <c r="F125"/>
  <c r="H125"/>
  <c r="F126"/>
  <c r="H126"/>
  <c r="F127"/>
  <c r="H127"/>
  <c r="F128"/>
  <c r="H128"/>
  <c r="F129"/>
  <c r="H129"/>
  <c r="F130"/>
  <c r="H130"/>
  <c r="F131"/>
  <c r="H131"/>
  <c r="F132"/>
  <c r="H132"/>
  <c r="F133"/>
  <c r="H133"/>
  <c r="F134"/>
  <c r="H134"/>
  <c r="F135"/>
  <c r="H135"/>
  <c r="F136"/>
  <c r="H136"/>
  <c r="F137"/>
  <c r="H137"/>
  <c r="F138"/>
  <c r="H138"/>
  <c r="F139"/>
  <c r="H139"/>
  <c r="F140"/>
  <c r="H140"/>
  <c r="F141"/>
  <c r="H141"/>
  <c r="F142"/>
  <c r="H142"/>
  <c r="F143"/>
  <c r="H143"/>
  <c r="F144"/>
  <c r="H144"/>
  <c r="F145"/>
  <c r="H145"/>
  <c r="F146"/>
  <c r="H146"/>
  <c r="F147"/>
  <c r="H147"/>
  <c r="F148"/>
  <c r="H148"/>
  <c r="F149"/>
  <c r="H149"/>
  <c r="F150"/>
  <c r="H150"/>
  <c r="A4" i="2"/>
  <c r="H47" i="1"/>
  <c r="H46"/>
  <c r="H44"/>
  <c r="C6" i="2"/>
  <c r="C7"/>
  <c r="C8"/>
  <c r="A5"/>
  <c r="A6"/>
  <c r="A7"/>
  <c r="A8"/>
  <c r="L13" i="1"/>
  <c r="L17"/>
  <c r="L21"/>
  <c r="L25"/>
  <c r="L26"/>
  <c r="L29"/>
  <c r="L30"/>
  <c r="L32"/>
  <c r="L34"/>
  <c r="L36"/>
  <c r="L61"/>
  <c r="L62"/>
  <c r="L63"/>
  <c r="L64"/>
  <c r="L8"/>
  <c r="L12"/>
  <c r="L4"/>
  <c r="F24"/>
  <c r="H24"/>
  <c r="L24" s="1"/>
  <c r="F25"/>
  <c r="H25"/>
  <c r="F26"/>
  <c r="H26"/>
  <c r="F27"/>
  <c r="H27"/>
  <c r="L27" s="1"/>
  <c r="F28"/>
  <c r="H28"/>
  <c r="L28" s="1"/>
  <c r="F29"/>
  <c r="F30"/>
  <c r="H30"/>
  <c r="F31"/>
  <c r="H31"/>
  <c r="L31" s="1"/>
  <c r="F32"/>
  <c r="H32"/>
  <c r="F33"/>
  <c r="H33"/>
  <c r="L33" s="1"/>
  <c r="F34"/>
  <c r="H34"/>
  <c r="F35"/>
  <c r="H35"/>
  <c r="L35" s="1"/>
  <c r="F36"/>
  <c r="H36"/>
  <c r="F37"/>
  <c r="H37"/>
  <c r="F38"/>
  <c r="H38"/>
  <c r="F39"/>
  <c r="H39"/>
  <c r="F40"/>
  <c r="H40"/>
  <c r="F41"/>
  <c r="H41"/>
  <c r="F42"/>
  <c r="H42"/>
  <c r="F43"/>
  <c r="H43"/>
  <c r="F44"/>
  <c r="F45"/>
  <c r="H45"/>
  <c r="F46"/>
  <c r="F47"/>
  <c r="F48"/>
  <c r="H48"/>
  <c r="F49"/>
  <c r="F50"/>
  <c r="F51"/>
  <c r="H52"/>
  <c r="F57"/>
  <c r="F58"/>
  <c r="F59"/>
  <c r="H59"/>
  <c r="L59" s="1"/>
  <c r="F60"/>
  <c r="H60"/>
  <c r="L60" s="1"/>
  <c r="F61"/>
  <c r="H61"/>
  <c r="F62"/>
  <c r="H62"/>
  <c r="F63"/>
  <c r="H63"/>
  <c r="F64"/>
  <c r="H64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3"/>
  <c r="H5"/>
  <c r="L5" s="1"/>
  <c r="H6"/>
  <c r="L6" s="1"/>
  <c r="H7"/>
  <c r="L7" s="1"/>
  <c r="H8"/>
  <c r="H9"/>
  <c r="L9" s="1"/>
  <c r="H11"/>
  <c r="L11" s="1"/>
  <c r="H12"/>
  <c r="H13"/>
  <c r="H14"/>
  <c r="L14" s="1"/>
  <c r="H15"/>
  <c r="L15" s="1"/>
  <c r="H16"/>
  <c r="L16" s="1"/>
  <c r="H17"/>
  <c r="H18"/>
  <c r="L18" s="1"/>
  <c r="H19"/>
  <c r="L19" s="1"/>
  <c r="H20"/>
  <c r="L20" s="1"/>
  <c r="H21"/>
  <c r="H22"/>
  <c r="L22" s="1"/>
  <c r="H23"/>
  <c r="L23" s="1"/>
  <c r="H4"/>
  <c r="C5" i="2" l="1"/>
  <c r="AC57" i="1"/>
  <c r="P58" s="1"/>
  <c r="H53"/>
  <c r="L52"/>
  <c r="H49"/>
  <c r="L48"/>
  <c r="L46"/>
  <c r="L44"/>
  <c r="L40"/>
  <c r="L38"/>
  <c r="L47"/>
  <c r="L45"/>
  <c r="L43"/>
  <c r="L42"/>
  <c r="L41"/>
  <c r="L39"/>
  <c r="L37"/>
  <c r="H10"/>
  <c r="L10" s="1"/>
  <c r="I59" l="1"/>
  <c r="J59" s="1"/>
  <c r="C4" i="2" s="1"/>
  <c r="I58" i="1"/>
  <c r="I57"/>
  <c r="L49"/>
  <c r="H54"/>
  <c r="L53"/>
  <c r="H50"/>
  <c r="H55" l="1"/>
  <c r="L54"/>
  <c r="H51"/>
  <c r="L50"/>
  <c r="H56" l="1"/>
  <c r="L55"/>
  <c r="L51"/>
  <c r="L56" l="1"/>
  <c r="H57"/>
  <c r="J57" s="1"/>
  <c r="L57" l="1"/>
  <c r="A2" i="2"/>
  <c r="H58" i="1"/>
  <c r="L58" l="1"/>
  <c r="O70" s="1"/>
  <c r="C2" i="2"/>
  <c r="N63" i="1"/>
  <c r="AC15" s="1"/>
  <c r="A3" i="2"/>
  <c r="Q62" i="1" l="1"/>
  <c r="J58"/>
  <c r="R70" s="1"/>
  <c r="AC13"/>
  <c r="O63" s="1"/>
  <c r="R62"/>
  <c r="S62"/>
  <c r="C3" i="2"/>
  <c r="F11" s="1"/>
  <c r="N70" i="1"/>
  <c r="P70"/>
  <c r="Q70" l="1"/>
  <c r="S70"/>
  <c r="AC19"/>
  <c r="AC20" s="1"/>
  <c r="Q2" s="1"/>
  <c r="G11" i="2"/>
  <c r="E11"/>
</calcChain>
</file>

<file path=xl/comments1.xml><?xml version="1.0" encoding="utf-8"?>
<comments xmlns="http://schemas.openxmlformats.org/spreadsheetml/2006/main">
  <authors>
    <author>Николай</author>
  </authors>
  <commentList>
    <comment ref="B29" authorId="0">
      <text>
        <r>
          <rPr>
            <sz val="12"/>
            <color indexed="81"/>
            <rFont val="Tahoma"/>
            <family val="2"/>
            <charset val="204"/>
          </rPr>
          <t>21.07.2015 г.
Заказ-наряд №Ав00013236
Замена щитка приборов. 
Пробег - 18735 км.</t>
        </r>
      </text>
    </comment>
    <comment ref="D49" authorId="0">
      <text>
        <r>
          <rPr>
            <b/>
            <sz val="9"/>
            <color indexed="81"/>
            <rFont val="Tahoma"/>
            <family val="2"/>
            <charset val="204"/>
          </rPr>
          <t>Бонус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0" authorId="0">
      <text>
        <r>
          <rPr>
            <b/>
            <sz val="9"/>
            <color indexed="81"/>
            <rFont val="Tahoma"/>
            <family val="2"/>
            <charset val="204"/>
          </rPr>
          <t>Купавна:
18.02.2016 г.
24.02.2016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0" authorId="0">
      <text>
        <r>
          <rPr>
            <b/>
            <sz val="9"/>
            <color indexed="81"/>
            <rFont val="Tahoma"/>
            <family val="2"/>
            <charset val="204"/>
          </rPr>
          <t>Бонус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1" authorId="0">
      <text>
        <r>
          <rPr>
            <b/>
            <sz val="9"/>
            <color indexed="81"/>
            <rFont val="Tahoma"/>
            <family val="2"/>
            <charset val="204"/>
          </rPr>
          <t>Купавна:
26.02.2016 г.
29.02.2016 г.
01.03.2016 г.</t>
        </r>
      </text>
    </comment>
    <comment ref="D52" authorId="0">
      <text>
        <r>
          <rPr>
            <b/>
            <sz val="9"/>
            <color indexed="81"/>
            <rFont val="Tahoma"/>
            <family val="2"/>
            <charset val="204"/>
          </rPr>
          <t>Бонус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3" authorId="0">
      <text>
        <r>
          <rPr>
            <b/>
            <sz val="9"/>
            <color indexed="81"/>
            <rFont val="Tahoma"/>
            <family val="2"/>
            <charset val="204"/>
          </rPr>
          <t>Бонус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4" authorId="0">
      <text>
        <r>
          <rPr>
            <b/>
            <sz val="9"/>
            <color indexed="81"/>
            <rFont val="Tahoma"/>
            <family val="2"/>
            <charset val="204"/>
          </rPr>
          <t>Купавна: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12.03.2016 г.
14.03.2016 г.
15.03.2016 г.</t>
        </r>
      </text>
    </comment>
    <comment ref="D54" authorId="0">
      <text>
        <r>
          <rPr>
            <b/>
            <sz val="9"/>
            <color indexed="81"/>
            <rFont val="Tahoma"/>
            <family val="2"/>
            <charset val="204"/>
          </rPr>
          <t>Бонус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5" authorId="0">
      <text>
        <r>
          <rPr>
            <b/>
            <sz val="9"/>
            <color indexed="81"/>
            <rFont val="Tahoma"/>
            <family val="2"/>
            <charset val="204"/>
          </rPr>
          <t>Бонус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7" authorId="0">
      <text>
        <r>
          <rPr>
            <b/>
            <sz val="9"/>
            <color indexed="81"/>
            <rFont val="Tahoma"/>
            <family val="2"/>
            <charset val="204"/>
          </rPr>
          <t>27.03.2016 г. ТО2
Одометр - 11529 км.
Пробег - 30299 км.</t>
        </r>
      </text>
    </comment>
  </commentList>
</comments>
</file>

<file path=xl/sharedStrings.xml><?xml version="1.0" encoding="utf-8"?>
<sst xmlns="http://schemas.openxmlformats.org/spreadsheetml/2006/main" count="326" uniqueCount="46">
  <si>
    <t>Дата</t>
  </si>
  <si>
    <t>Одометр</t>
  </si>
  <si>
    <t>Добавлено</t>
  </si>
  <si>
    <t>Стоимость</t>
  </si>
  <si>
    <t>Цена за литр</t>
  </si>
  <si>
    <t>Бензин</t>
  </si>
  <si>
    <t>Стоимость
руб/км</t>
  </si>
  <si>
    <t xml:space="preserve"> -</t>
  </si>
  <si>
    <t>Суммарный
пробег
км</t>
  </si>
  <si>
    <t>БП</t>
  </si>
  <si>
    <t>ШЕЛЛ</t>
  </si>
  <si>
    <t>Расход
л/100 км</t>
  </si>
  <si>
    <t>мин</t>
  </si>
  <si>
    <t>макс</t>
  </si>
  <si>
    <t>среднее</t>
  </si>
  <si>
    <t>До тех.обслуживания осталось =</t>
  </si>
  <si>
    <t>км</t>
  </si>
  <si>
    <t xml:space="preserve">Предпологаемая дата ТО = </t>
  </si>
  <si>
    <t>Средне-суточный пробег</t>
  </si>
  <si>
    <t>ТНК</t>
  </si>
  <si>
    <t>-</t>
  </si>
  <si>
    <t>Средне-суточный
пробег между
заправками</t>
  </si>
  <si>
    <t>Бензо-
колонка</t>
  </si>
  <si>
    <t>Средне-суточный
пробег между заправками</t>
  </si>
  <si>
    <t>Стоимость руб/км</t>
  </si>
  <si>
    <t>Пробег
между
заправками</t>
  </si>
  <si>
    <t>Расход л/100км</t>
  </si>
  <si>
    <t>Интервал</t>
  </si>
  <si>
    <t>Средне-
суточный
(руб.)</t>
  </si>
  <si>
    <t>Мин</t>
  </si>
  <si>
    <t>Среднее</t>
  </si>
  <si>
    <t>Макс</t>
  </si>
  <si>
    <t>Дата предыдущего ТО:</t>
  </si>
  <si>
    <t>Средне-суточный пробег между последней заправкой</t>
  </si>
  <si>
    <t>л.</t>
  </si>
  <si>
    <t>Остаток</t>
  </si>
  <si>
    <t>Бак:</t>
  </si>
  <si>
    <t>Ср. значение:</t>
  </si>
  <si>
    <t>Ёмкость
бака (л)</t>
  </si>
  <si>
    <t>Месяц</t>
  </si>
  <si>
    <t>Затраты
руб.</t>
  </si>
  <si>
    <t>Дата
заправки</t>
  </si>
  <si>
    <t>Кол-во
поездок</t>
  </si>
  <si>
    <t>За
месяц</t>
  </si>
  <si>
    <t>Сожжено бензина:</t>
  </si>
  <si>
    <t>Затраты
на 1 поездку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</si>
</sst>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.00&quot;р.&quot;"/>
  </numFmts>
  <fonts count="8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6"/>
      <color theme="1"/>
      <name val="Times New Roman"/>
      <family val="2"/>
      <charset val="204"/>
    </font>
    <font>
      <sz val="12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 vertical="center"/>
    </xf>
    <xf numFmtId="165" fontId="0" fillId="0" borderId="1" xfId="0" applyNumberFormat="1" applyBorder="1" applyProtection="1">
      <protection locked="0"/>
    </xf>
    <xf numFmtId="14" fontId="0" fillId="0" borderId="6" xfId="0" applyNumberFormat="1" applyBorder="1" applyProtection="1">
      <protection locked="0"/>
    </xf>
    <xf numFmtId="0" fontId="0" fillId="0" borderId="0" xfId="0" applyAlignment="1">
      <alignment horizontal="center"/>
    </xf>
    <xf numFmtId="14" fontId="0" fillId="0" borderId="2" xfId="0" applyNumberFormat="1" applyBorder="1" applyProtection="1"/>
    <xf numFmtId="165" fontId="0" fillId="0" borderId="3" xfId="0" applyNumberFormat="1" applyBorder="1" applyProtection="1"/>
    <xf numFmtId="1" fontId="0" fillId="0" borderId="3" xfId="0" applyNumberFormat="1" applyBorder="1" applyAlignment="1" applyProtection="1">
      <alignment horizontal="center" vertical="center"/>
    </xf>
    <xf numFmtId="1" fontId="0" fillId="0" borderId="7" xfId="0" applyNumberFormat="1" applyFill="1" applyBorder="1" applyAlignment="1" applyProtection="1">
      <alignment horizontal="center" vertical="center"/>
    </xf>
    <xf numFmtId="14" fontId="0" fillId="0" borderId="6" xfId="0" applyNumberFormat="1" applyBorder="1" applyProtection="1"/>
    <xf numFmtId="165" fontId="0" fillId="0" borderId="1" xfId="0" applyNumberFormat="1" applyBorder="1" applyProtection="1"/>
    <xf numFmtId="2" fontId="0" fillId="0" borderId="8" xfId="0" applyNumberFormat="1" applyBorder="1" applyAlignment="1" applyProtection="1">
      <alignment horizontal="center"/>
    </xf>
    <xf numFmtId="0" fontId="0" fillId="0" borderId="6" xfId="0" applyBorder="1" applyProtection="1">
      <protection locked="0"/>
    </xf>
    <xf numFmtId="164" fontId="0" fillId="0" borderId="19" xfId="1" applyFont="1" applyBorder="1" applyProtection="1"/>
    <xf numFmtId="1" fontId="0" fillId="0" borderId="2" xfId="0" applyNumberFormat="1" applyBorder="1" applyAlignment="1" applyProtection="1">
      <alignment horizontal="center" vertical="center"/>
    </xf>
    <xf numFmtId="1" fontId="0" fillId="0" borderId="18" xfId="0" applyNumberFormat="1" applyBorder="1" applyAlignment="1" applyProtection="1">
      <alignment horizontal="center" vertical="center"/>
    </xf>
    <xf numFmtId="1" fontId="0" fillId="0" borderId="6" xfId="0" applyNumberFormat="1" applyBorder="1" applyAlignment="1" applyProtection="1">
      <alignment horizontal="center" vertical="center"/>
    </xf>
    <xf numFmtId="1" fontId="0" fillId="0" borderId="4" xfId="0" applyNumberForma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/>
    <xf numFmtId="0" fontId="0" fillId="0" borderId="0" xfId="0" applyProtection="1"/>
    <xf numFmtId="14" fontId="4" fillId="0" borderId="0" xfId="0" applyNumberFormat="1" applyFont="1" applyAlignment="1">
      <alignment horizontal="center" vertical="center"/>
    </xf>
    <xf numFmtId="14" fontId="0" fillId="0" borderId="0" xfId="0" applyNumberFormat="1"/>
    <xf numFmtId="0" fontId="0" fillId="0" borderId="0" xfId="0" applyBorder="1" applyAlignment="1">
      <alignment vertical="center"/>
    </xf>
    <xf numFmtId="2" fontId="0" fillId="0" borderId="9" xfId="0" applyNumberFormat="1" applyBorder="1" applyAlignment="1" applyProtection="1">
      <alignment horizontal="center"/>
    </xf>
    <xf numFmtId="0" fontId="0" fillId="0" borderId="4" xfId="0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Protection="1"/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0" fontId="0" fillId="0" borderId="15" xfId="0" applyBorder="1" applyProtection="1">
      <protection locked="0"/>
    </xf>
    <xf numFmtId="2" fontId="0" fillId="0" borderId="17" xfId="0" applyNumberFormat="1" applyBorder="1" applyAlignment="1" applyProtection="1">
      <alignment horizontal="center"/>
    </xf>
    <xf numFmtId="1" fontId="0" fillId="0" borderId="0" xfId="0" applyNumberFormat="1"/>
    <xf numFmtId="2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2" fontId="4" fillId="0" borderId="0" xfId="0" applyNumberFormat="1" applyFont="1" applyBorder="1" applyAlignment="1">
      <alignment horizontal="right" vertical="center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164" fontId="0" fillId="0" borderId="0" xfId="1" applyFont="1" applyFill="1" applyProtection="1">
      <protection hidden="1"/>
    </xf>
    <xf numFmtId="1" fontId="0" fillId="0" borderId="10" xfId="0" applyNumberFormat="1" applyBorder="1" applyProtection="1"/>
    <xf numFmtId="1" fontId="0" fillId="0" borderId="42" xfId="0" applyNumberFormat="1" applyBorder="1" applyProtection="1"/>
    <xf numFmtId="0" fontId="0" fillId="0" borderId="42" xfId="0" applyBorder="1" applyProtection="1"/>
    <xf numFmtId="0" fontId="0" fillId="0" borderId="42" xfId="0" applyNumberFormat="1" applyBorder="1" applyProtection="1"/>
    <xf numFmtId="0" fontId="0" fillId="0" borderId="4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1" xfId="0" applyBorder="1" applyProtection="1">
      <protection locked="0"/>
    </xf>
    <xf numFmtId="1" fontId="0" fillId="0" borderId="11" xfId="0" applyNumberFormat="1" applyFill="1" applyBorder="1" applyAlignment="1" applyProtection="1">
      <alignment horizontal="center" vertical="center"/>
    </xf>
    <xf numFmtId="2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 vertical="center"/>
    </xf>
    <xf numFmtId="1" fontId="0" fillId="0" borderId="19" xfId="0" applyNumberFormat="1" applyBorder="1" applyAlignment="1" applyProtection="1">
      <alignment horizontal="center" vertical="center"/>
    </xf>
    <xf numFmtId="2" fontId="0" fillId="0" borderId="0" xfId="0" applyNumberFormat="1"/>
    <xf numFmtId="0" fontId="0" fillId="0" borderId="30" xfId="0" applyBorder="1" applyAlignment="1">
      <alignment horizontal="center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64" fontId="0" fillId="0" borderId="1" xfId="1" applyFont="1" applyBorder="1" applyProtection="1"/>
    <xf numFmtId="164" fontId="0" fillId="0" borderId="3" xfId="1" applyFont="1" applyBorder="1" applyProtection="1"/>
    <xf numFmtId="164" fontId="0" fillId="0" borderId="5" xfId="1" applyFont="1" applyBorder="1" applyProtection="1"/>
    <xf numFmtId="164" fontId="0" fillId="0" borderId="20" xfId="1" applyFont="1" applyBorder="1" applyProtection="1"/>
    <xf numFmtId="164" fontId="0" fillId="0" borderId="18" xfId="1" applyFont="1" applyBorder="1" applyAlignment="1" applyProtection="1">
      <alignment horizontal="center" vertical="center"/>
      <protection hidden="1"/>
    </xf>
    <xf numFmtId="164" fontId="0" fillId="0" borderId="19" xfId="1" applyFont="1" applyBorder="1" applyAlignment="1" applyProtection="1">
      <alignment horizontal="center" vertical="center"/>
      <protection hidden="1"/>
    </xf>
    <xf numFmtId="1" fontId="4" fillId="0" borderId="9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2" fontId="0" fillId="0" borderId="19" xfId="1" applyNumberFormat="1" applyFont="1" applyBorder="1" applyAlignment="1" applyProtection="1">
      <alignment horizontal="center"/>
      <protection hidden="1"/>
    </xf>
    <xf numFmtId="2" fontId="0" fillId="0" borderId="20" xfId="1" applyNumberFormat="1" applyFont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>
      <alignment horizontal="right" vertical="center"/>
    </xf>
    <xf numFmtId="2" fontId="0" fillId="0" borderId="3" xfId="0" applyNumberForma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4" fontId="0" fillId="0" borderId="6" xfId="0" applyNumberFormat="1" applyBorder="1" applyProtection="1">
      <protection hidden="1"/>
    </xf>
    <xf numFmtId="0" fontId="0" fillId="0" borderId="42" xfId="0" applyBorder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165" fontId="0" fillId="0" borderId="1" xfId="0" applyNumberFormat="1" applyBorder="1" applyProtection="1">
      <protection hidden="1"/>
    </xf>
    <xf numFmtId="164" fontId="0" fillId="0" borderId="1" xfId="1" applyFont="1" applyBorder="1" applyProtection="1">
      <protection hidden="1"/>
    </xf>
    <xf numFmtId="1" fontId="0" fillId="0" borderId="6" xfId="0" applyNumberFormat="1" applyBorder="1" applyAlignment="1" applyProtection="1">
      <alignment horizontal="center" vertical="center"/>
      <protection hidden="1"/>
    </xf>
    <xf numFmtId="164" fontId="0" fillId="0" borderId="19" xfId="1" applyFont="1" applyBorder="1" applyProtection="1">
      <protection hidden="1"/>
    </xf>
    <xf numFmtId="0" fontId="0" fillId="0" borderId="12" xfId="0" applyBorder="1" applyAlignment="1" applyProtection="1">
      <alignment horizontal="center"/>
      <protection hidden="1"/>
    </xf>
    <xf numFmtId="2" fontId="0" fillId="0" borderId="8" xfId="0" applyNumberFormat="1" applyBorder="1" applyAlignment="1" applyProtection="1">
      <alignment horizontal="center"/>
      <protection hidden="1"/>
    </xf>
    <xf numFmtId="43" fontId="4" fillId="0" borderId="0" xfId="2" applyFont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center" vertical="center" wrapText="1"/>
    </xf>
    <xf numFmtId="164" fontId="0" fillId="0" borderId="0" xfId="1" applyFont="1"/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  <xf numFmtId="164" fontId="0" fillId="0" borderId="0" xfId="1" applyFont="1" applyProtection="1">
      <protection locked="0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5" xfId="0" applyNumberFormat="1" applyBorder="1" applyAlignment="1" applyProtection="1">
      <alignment horizontal="center"/>
    </xf>
  </cellXfs>
  <cellStyles count="3">
    <cellStyle name="Денежный" xfId="1" builtinId="4"/>
    <cellStyle name="Обычный" xfId="0" builtinId="0"/>
    <cellStyle name="Финансовый" xfId="2" builtinId="3"/>
  </cellStyles>
  <dxfs count="10"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lineChart>
        <c:grouping val="stacked"/>
        <c:ser>
          <c:idx val="0"/>
          <c:order val="0"/>
          <c:marker>
            <c:symbol val="none"/>
          </c:marker>
          <c:val>
            <c:numRef>
              <c:f>Дополнительный!$C$2:$C$48</c:f>
              <c:numCache>
                <c:formatCode>_-* #,##0.00"р."_-;\-* #,##0.00"р."_-;_-* "-"??"р."_-;_-@_-</c:formatCode>
                <c:ptCount val="47"/>
                <c:pt idx="0">
                  <c:v>320.1338823794502</c:v>
                </c:pt>
                <c:pt idx="1">
                  <c:v>262.47200000000009</c:v>
                </c:pt>
                <c:pt idx="2">
                  <c:v>328.30838734567902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marker val="1"/>
        <c:axId val="117753728"/>
        <c:axId val="117755264"/>
      </c:lineChart>
      <c:catAx>
        <c:axId val="117753728"/>
        <c:scaling>
          <c:orientation val="minMax"/>
        </c:scaling>
        <c:axPos val="b"/>
        <c:tickLblPos val="nextTo"/>
        <c:crossAx val="117755264"/>
        <c:crosses val="autoZero"/>
        <c:auto val="1"/>
        <c:lblAlgn val="ctr"/>
        <c:lblOffset val="100"/>
      </c:catAx>
      <c:valAx>
        <c:axId val="117755264"/>
        <c:scaling>
          <c:orientation val="minMax"/>
        </c:scaling>
        <c:axPos val="l"/>
        <c:majorGridlines/>
        <c:numFmt formatCode="_-* #,##0.00&quot;р.&quot;_-;\-* #,##0.00&quot;р.&quot;_-;_-* &quot;-&quot;??&quot;р.&quot;_-;_-@_-" sourceLinked="1"/>
        <c:tickLblPos val="nextTo"/>
        <c:crossAx val="117753728"/>
        <c:crosses val="autoZero"/>
        <c:crossBetween val="between"/>
      </c:valAx>
    </c:plotArea>
    <c:plotVisOnly val="1"/>
    <c:dispBlanksAs val="zero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Расход л/100 км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val>
            <c:numRef>
              <c:f>Основной!$I$57:$I$150</c:f>
              <c:numCache>
                <c:formatCode>0.00</c:formatCode>
                <c:ptCount val="94"/>
                <c:pt idx="0">
                  <c:v>9.2796208530805693</c:v>
                </c:pt>
                <c:pt idx="1">
                  <c:v>8.2749140893470798</c:v>
                </c:pt>
                <c:pt idx="2">
                  <c:v>7.3959484346224684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</c:numCache>
            </c:numRef>
          </c:val>
        </c:ser>
        <c:axId val="119598464"/>
        <c:axId val="119612544"/>
      </c:barChart>
      <c:catAx>
        <c:axId val="119598464"/>
        <c:scaling>
          <c:orientation val="minMax"/>
        </c:scaling>
        <c:delete val="1"/>
        <c:axPos val="b"/>
        <c:majorGridlines/>
        <c:majorTickMark val="none"/>
        <c:tickLblPos val="none"/>
        <c:crossAx val="119612544"/>
        <c:crosses val="autoZero"/>
        <c:auto val="1"/>
        <c:lblAlgn val="ctr"/>
        <c:lblOffset val="100"/>
      </c:catAx>
      <c:valAx>
        <c:axId val="119612544"/>
        <c:scaling>
          <c:orientation val="minMax"/>
          <c:min val="5"/>
        </c:scaling>
        <c:axPos val="l"/>
        <c:majorGridlines/>
        <c:minorGridlines/>
        <c:numFmt formatCode="0.00" sourceLinked="0"/>
        <c:majorTickMark val="none"/>
        <c:tickLblPos val="nextTo"/>
        <c:crossAx val="119598464"/>
        <c:crosses val="autoZero"/>
        <c:crossBetween val="between"/>
      </c:valAx>
    </c:plotArea>
    <c:plotVisOnly val="1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  <a:ln>
      <a:solidFill>
        <a:srgbClr val="FF0000"/>
      </a:solidFill>
    </a:ln>
    <a:effectLst>
      <a:outerShdw blurRad="50800" dist="38100" algn="l" rotWithShape="0">
        <a:srgbClr val="FFFF00">
          <a:alpha val="40000"/>
        </a:srgbClr>
      </a:outerShdw>
    </a:effectLst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Пробег между заправками</a:t>
            </a:r>
          </a:p>
        </c:rich>
      </c:tx>
      <c:layout>
        <c:manualLayout>
          <c:xMode val="edge"/>
          <c:yMode val="edge"/>
          <c:x val="0.33515748544741347"/>
          <c:y val="0"/>
        </c:manualLayout>
      </c:layout>
    </c:title>
    <c:plotArea>
      <c:layout>
        <c:manualLayout>
          <c:layoutTarget val="inner"/>
          <c:xMode val="edge"/>
          <c:yMode val="edge"/>
          <c:x val="5.3831595403559147E-2"/>
          <c:y val="0.10353434081609372"/>
          <c:w val="0.93572778144408264"/>
          <c:h val="0.80363411095353265"/>
        </c:manualLayout>
      </c:layout>
      <c:barChart>
        <c:barDir val="col"/>
        <c:grouping val="clustered"/>
        <c:ser>
          <c:idx val="0"/>
          <c:order val="0"/>
          <c:val>
            <c:numRef>
              <c:f>Основной!$H$57:$H$150</c:f>
              <c:numCache>
                <c:formatCode>0</c:formatCode>
                <c:ptCount val="94"/>
                <c:pt idx="0">
                  <c:v>422</c:v>
                </c:pt>
                <c:pt idx="1">
                  <c:v>582</c:v>
                </c:pt>
                <c:pt idx="2">
                  <c:v>543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</c:numCache>
            </c:numRef>
          </c:val>
        </c:ser>
        <c:axId val="119644928"/>
        <c:axId val="119646464"/>
      </c:barChart>
      <c:catAx>
        <c:axId val="119644928"/>
        <c:scaling>
          <c:orientation val="minMax"/>
        </c:scaling>
        <c:delete val="1"/>
        <c:axPos val="b"/>
        <c:majorGridlines/>
        <c:minorGridlines/>
        <c:tickLblPos val="none"/>
        <c:crossAx val="119646464"/>
        <c:crosses val="autoZero"/>
        <c:auto val="1"/>
        <c:lblAlgn val="ctr"/>
        <c:lblOffset val="100"/>
      </c:catAx>
      <c:valAx>
        <c:axId val="119646464"/>
        <c:scaling>
          <c:orientation val="minMax"/>
          <c:max val="600"/>
          <c:min val="250"/>
        </c:scaling>
        <c:axPos val="l"/>
        <c:majorGridlines/>
        <c:minorGridlines/>
        <c:numFmt formatCode="0" sourceLinked="1"/>
        <c:majorTickMark val="none"/>
        <c:tickLblPos val="nextTo"/>
        <c:crossAx val="119644928"/>
        <c:crosses val="autoZero"/>
        <c:crossBetween val="between"/>
      </c:valAx>
    </c:plotArea>
    <c:plotVisOnly val="1"/>
  </c:chart>
  <c:spPr>
    <a:blipFill dpi="0" rotWithShape="1">
      <a:blip xmlns:r="http://schemas.openxmlformats.org/officeDocument/2006/relationships" r:embed="rId1"/>
      <a:srcRect/>
      <a:tile tx="0" ty="0" sx="100000" sy="100000" flip="none" algn="ctr"/>
    </a:blipFill>
  </c:sp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676274</xdr:colOff>
      <xdr:row>11</xdr:row>
      <xdr:rowOff>190500</xdr:rowOff>
    </xdr:from>
    <xdr:to>
      <xdr:col>19</xdr:col>
      <xdr:colOff>666749</xdr:colOff>
      <xdr:row>18</xdr:row>
      <xdr:rowOff>190500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0</xdr:colOff>
      <xdr:row>14</xdr:row>
      <xdr:rowOff>200024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15</xdr:row>
      <xdr:rowOff>9525</xdr:rowOff>
    </xdr:from>
    <xdr:to>
      <xdr:col>20</xdr:col>
      <xdr:colOff>676275</xdr:colOff>
      <xdr:row>29</xdr:row>
      <xdr:rowOff>190500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C150"/>
  <sheetViews>
    <sheetView tabSelected="1" zoomScale="90" zoomScaleNormal="90" workbookViewId="0">
      <pane ySplit="2" topLeftCell="A57" activePane="bottomLeft" state="frozenSplit"/>
      <selection pane="bottomLeft" activeCell="A60" sqref="A60"/>
    </sheetView>
  </sheetViews>
  <sheetFormatPr defaultRowHeight="15.75"/>
  <cols>
    <col min="1" max="1" width="9.875" bestFit="1" customWidth="1"/>
    <col min="3" max="3" width="9" style="4"/>
    <col min="4" max="4" width="10.125" style="4" bestFit="1" customWidth="1"/>
    <col min="5" max="5" width="10.125" bestFit="1" customWidth="1"/>
    <col min="6" max="6" width="11.75" bestFit="1" customWidth="1"/>
    <col min="7" max="7" width="11.75" style="4" customWidth="1"/>
    <col min="8" max="8" width="10.125" bestFit="1" customWidth="1"/>
    <col min="9" max="9" width="9" style="4"/>
    <col min="10" max="10" width="10.125" bestFit="1" customWidth="1"/>
    <col min="11" max="11" width="7.625" style="4" bestFit="1" customWidth="1"/>
    <col min="12" max="12" width="16.25" style="4" bestFit="1" customWidth="1"/>
    <col min="13" max="13" width="6.5" customWidth="1"/>
    <col min="14" max="14" width="12" customWidth="1"/>
    <col min="15" max="15" width="13.875" customWidth="1"/>
    <col min="16" max="16" width="11.625" customWidth="1"/>
    <col min="17" max="17" width="11.75" bestFit="1" customWidth="1"/>
    <col min="18" max="18" width="10.75" customWidth="1"/>
    <col min="19" max="19" width="7.25" bestFit="1" customWidth="1"/>
    <col min="20" max="20" width="5.25" customWidth="1"/>
    <col min="21" max="21" width="9.875" bestFit="1" customWidth="1"/>
    <col min="22" max="22" width="10.5" customWidth="1"/>
    <col min="23" max="23" width="10.5" bestFit="1" customWidth="1"/>
    <col min="24" max="24" width="11.5" customWidth="1"/>
    <col min="29" max="29" width="12.375" bestFit="1" customWidth="1"/>
  </cols>
  <sheetData>
    <row r="1" spans="1:29">
      <c r="A1" s="122" t="s">
        <v>0</v>
      </c>
      <c r="B1" s="124" t="s">
        <v>1</v>
      </c>
      <c r="C1" s="122" t="s">
        <v>5</v>
      </c>
      <c r="D1" s="137"/>
      <c r="E1" s="137"/>
      <c r="F1" s="137"/>
      <c r="G1" s="138"/>
      <c r="H1" s="126" t="s">
        <v>25</v>
      </c>
      <c r="I1" s="132" t="s">
        <v>11</v>
      </c>
      <c r="J1" s="136" t="s">
        <v>6</v>
      </c>
      <c r="K1" s="119" t="s">
        <v>22</v>
      </c>
      <c r="L1" s="134" t="s">
        <v>21</v>
      </c>
      <c r="M1" s="24"/>
      <c r="N1" s="139" t="s">
        <v>15</v>
      </c>
      <c r="O1" s="139"/>
      <c r="P1" s="139"/>
      <c r="Q1" s="97">
        <f>(11265+15264)-MAX(Одометр)</f>
        <v>13682</v>
      </c>
      <c r="R1" t="s">
        <v>16</v>
      </c>
    </row>
    <row r="2" spans="1:29" s="1" customFormat="1" ht="33" customHeight="1" thickBot="1">
      <c r="A2" s="123"/>
      <c r="B2" s="125"/>
      <c r="C2" s="66" t="s">
        <v>35</v>
      </c>
      <c r="D2" s="67" t="s">
        <v>2</v>
      </c>
      <c r="E2" s="67" t="s">
        <v>3</v>
      </c>
      <c r="F2" s="67" t="s">
        <v>4</v>
      </c>
      <c r="G2" s="75" t="s">
        <v>38</v>
      </c>
      <c r="H2" s="127"/>
      <c r="I2" s="133"/>
      <c r="J2" s="125"/>
      <c r="K2" s="131"/>
      <c r="L2" s="135"/>
      <c r="M2" s="24"/>
      <c r="N2" s="139" t="s">
        <v>17</v>
      </c>
      <c r="O2" s="139"/>
      <c r="P2" s="139"/>
      <c r="Q2" s="22">
        <f>IF(AC20&lt;(U2+366),AC20,U2+366)</f>
        <v>42567.788213627995</v>
      </c>
      <c r="R2" s="140" t="s">
        <v>32</v>
      </c>
      <c r="S2" s="140"/>
      <c r="T2" s="140"/>
      <c r="U2" s="64">
        <v>42456</v>
      </c>
      <c r="V2" s="65"/>
    </row>
    <row r="3" spans="1:29">
      <c r="A3" s="5">
        <v>41980</v>
      </c>
      <c r="B3" s="47">
        <v>7951</v>
      </c>
      <c r="C3" s="14" t="s">
        <v>20</v>
      </c>
      <c r="D3" s="81">
        <v>40.93</v>
      </c>
      <c r="E3" s="6">
        <v>1301.1600000000001</v>
      </c>
      <c r="F3" s="69">
        <f>IF(ISBLANK(D3)," ",(E3/D3))</f>
        <v>31.789885169802105</v>
      </c>
      <c r="G3" s="72" t="s">
        <v>20</v>
      </c>
      <c r="H3" s="14" t="s">
        <v>7</v>
      </c>
      <c r="I3" s="7" t="s">
        <v>7</v>
      </c>
      <c r="J3" s="15" t="s">
        <v>7</v>
      </c>
      <c r="K3" s="54" t="s">
        <v>9</v>
      </c>
      <c r="L3" s="8" t="s">
        <v>20</v>
      </c>
    </row>
    <row r="4" spans="1:29">
      <c r="A4" s="9">
        <v>41989</v>
      </c>
      <c r="B4" s="48">
        <v>8365</v>
      </c>
      <c r="C4" s="16" t="s">
        <v>20</v>
      </c>
      <c r="D4" s="82">
        <v>41.1</v>
      </c>
      <c r="E4" s="10">
        <v>1277.8</v>
      </c>
      <c r="F4" s="68">
        <f t="shared" ref="F4:F23" si="0">IF(ISBLANK(D4)," ",(E4/D4))</f>
        <v>31.090024330900242</v>
      </c>
      <c r="G4" s="73" t="s">
        <v>20</v>
      </c>
      <c r="H4" s="16">
        <f>IF(ISBLANK(B4)," ",(B4-B3))</f>
        <v>414</v>
      </c>
      <c r="I4" s="60" t="s">
        <v>7</v>
      </c>
      <c r="J4" s="61" t="s">
        <v>7</v>
      </c>
      <c r="K4" s="55" t="s">
        <v>9</v>
      </c>
      <c r="L4" s="11">
        <f t="shared" ref="L4:L35" si="1">IF(ISBLANK(B4)," ",(H4/(A4-A3)))</f>
        <v>46</v>
      </c>
    </row>
    <row r="5" spans="1:29">
      <c r="A5" s="9">
        <v>42003</v>
      </c>
      <c r="B5" s="48">
        <v>8782</v>
      </c>
      <c r="C5" s="16" t="s">
        <v>20</v>
      </c>
      <c r="D5" s="82">
        <v>44.8</v>
      </c>
      <c r="E5" s="10">
        <v>1392.83</v>
      </c>
      <c r="F5" s="68">
        <f t="shared" si="0"/>
        <v>31.089955357142859</v>
      </c>
      <c r="G5" s="73" t="s">
        <v>20</v>
      </c>
      <c r="H5" s="16">
        <f t="shared" ref="H5:H23" si="2">IF(ISBLANK(B5)," ",(B5-B4))</f>
        <v>417</v>
      </c>
      <c r="I5" s="60" t="s">
        <v>7</v>
      </c>
      <c r="J5" s="61" t="s">
        <v>7</v>
      </c>
      <c r="K5" s="56" t="s">
        <v>9</v>
      </c>
      <c r="L5" s="11">
        <f t="shared" si="1"/>
        <v>29.785714285714285</v>
      </c>
    </row>
    <row r="6" spans="1:29" ht="16.5" customHeight="1">
      <c r="A6" s="9">
        <v>42013</v>
      </c>
      <c r="B6" s="48">
        <v>9150</v>
      </c>
      <c r="C6" s="16" t="s">
        <v>20</v>
      </c>
      <c r="D6" s="82">
        <v>43.42</v>
      </c>
      <c r="E6" s="10">
        <v>1349.93</v>
      </c>
      <c r="F6" s="68">
        <f t="shared" si="0"/>
        <v>31.090050667894978</v>
      </c>
      <c r="G6" s="73" t="s">
        <v>20</v>
      </c>
      <c r="H6" s="16">
        <f t="shared" si="2"/>
        <v>368</v>
      </c>
      <c r="I6" s="60" t="s">
        <v>7</v>
      </c>
      <c r="J6" s="61" t="s">
        <v>7</v>
      </c>
      <c r="K6" s="56" t="s">
        <v>9</v>
      </c>
      <c r="L6" s="11">
        <f t="shared" si="1"/>
        <v>36.799999999999997</v>
      </c>
    </row>
    <row r="7" spans="1:29">
      <c r="A7" s="9">
        <v>42018</v>
      </c>
      <c r="B7" s="48">
        <v>9560</v>
      </c>
      <c r="C7" s="16" t="s">
        <v>20</v>
      </c>
      <c r="D7" s="82">
        <v>37.69</v>
      </c>
      <c r="E7" s="10">
        <v>1171.78</v>
      </c>
      <c r="F7" s="68">
        <f t="shared" si="0"/>
        <v>31.089944282302998</v>
      </c>
      <c r="G7" s="73" t="s">
        <v>20</v>
      </c>
      <c r="H7" s="16">
        <f t="shared" si="2"/>
        <v>410</v>
      </c>
      <c r="I7" s="60" t="s">
        <v>7</v>
      </c>
      <c r="J7" s="61" t="s">
        <v>7</v>
      </c>
      <c r="K7" s="56" t="s">
        <v>9</v>
      </c>
      <c r="L7" s="11">
        <f t="shared" si="1"/>
        <v>82</v>
      </c>
    </row>
    <row r="8" spans="1:29" ht="16.5" customHeight="1">
      <c r="A8" s="9">
        <v>42025</v>
      </c>
      <c r="B8" s="48">
        <v>9953</v>
      </c>
      <c r="C8" s="16" t="s">
        <v>20</v>
      </c>
      <c r="D8" s="82">
        <v>41.73</v>
      </c>
      <c r="E8" s="10">
        <v>1355.81</v>
      </c>
      <c r="F8" s="68">
        <f t="shared" si="0"/>
        <v>32.490055116223338</v>
      </c>
      <c r="G8" s="73" t="s">
        <v>20</v>
      </c>
      <c r="H8" s="16">
        <f t="shared" si="2"/>
        <v>393</v>
      </c>
      <c r="I8" s="60" t="s">
        <v>7</v>
      </c>
      <c r="J8" s="61" t="s">
        <v>7</v>
      </c>
      <c r="K8" s="56" t="s">
        <v>10</v>
      </c>
      <c r="L8" s="11">
        <f t="shared" si="1"/>
        <v>56.142857142857146</v>
      </c>
    </row>
    <row r="9" spans="1:29" ht="16.5" customHeight="1">
      <c r="A9" s="9">
        <v>42034</v>
      </c>
      <c r="B9" s="48">
        <v>10359</v>
      </c>
      <c r="C9" s="16" t="s">
        <v>20</v>
      </c>
      <c r="D9" s="82">
        <v>40.5</v>
      </c>
      <c r="E9" s="10">
        <v>1315.85</v>
      </c>
      <c r="F9" s="68">
        <f t="shared" si="0"/>
        <v>32.490123456790123</v>
      </c>
      <c r="G9" s="73" t="s">
        <v>20</v>
      </c>
      <c r="H9" s="16">
        <f t="shared" si="2"/>
        <v>406</v>
      </c>
      <c r="I9" s="60" t="s">
        <v>7</v>
      </c>
      <c r="J9" s="61" t="s">
        <v>7</v>
      </c>
      <c r="K9" s="56" t="s">
        <v>10</v>
      </c>
      <c r="L9" s="11">
        <f t="shared" si="1"/>
        <v>45.111111111111114</v>
      </c>
    </row>
    <row r="10" spans="1:29" ht="16.5" customHeight="1">
      <c r="A10" s="9">
        <v>42043</v>
      </c>
      <c r="B10" s="48">
        <v>10832</v>
      </c>
      <c r="C10" s="16" t="s">
        <v>20</v>
      </c>
      <c r="D10" s="82">
        <v>49.06</v>
      </c>
      <c r="E10" s="10">
        <v>1603.77</v>
      </c>
      <c r="F10" s="68">
        <f t="shared" si="0"/>
        <v>32.689971463514063</v>
      </c>
      <c r="G10" s="73" t="s">
        <v>20</v>
      </c>
      <c r="H10" s="16">
        <f t="shared" si="2"/>
        <v>473</v>
      </c>
      <c r="I10" s="60" t="s">
        <v>7</v>
      </c>
      <c r="J10" s="61" t="s">
        <v>7</v>
      </c>
      <c r="K10" s="56" t="s">
        <v>10</v>
      </c>
      <c r="L10" s="11">
        <f t="shared" si="1"/>
        <v>52.555555555555557</v>
      </c>
    </row>
    <row r="11" spans="1:29">
      <c r="A11" s="9">
        <v>42053</v>
      </c>
      <c r="B11" s="48">
        <v>11266</v>
      </c>
      <c r="C11" s="16" t="s">
        <v>20</v>
      </c>
      <c r="D11" s="82">
        <v>43.38</v>
      </c>
      <c r="E11" s="10">
        <v>1418.09</v>
      </c>
      <c r="F11" s="68">
        <f t="shared" si="0"/>
        <v>32.689949285384969</v>
      </c>
      <c r="G11" s="73" t="s">
        <v>20</v>
      </c>
      <c r="H11" s="16">
        <f t="shared" si="2"/>
        <v>434</v>
      </c>
      <c r="I11" s="60" t="s">
        <v>7</v>
      </c>
      <c r="J11" s="61" t="s">
        <v>7</v>
      </c>
      <c r="K11" s="56" t="s">
        <v>10</v>
      </c>
      <c r="L11" s="11">
        <f t="shared" si="1"/>
        <v>43.4</v>
      </c>
    </row>
    <row r="12" spans="1:29">
      <c r="A12" s="9">
        <v>42061</v>
      </c>
      <c r="B12" s="48">
        <v>11627</v>
      </c>
      <c r="C12" s="16" t="s">
        <v>20</v>
      </c>
      <c r="D12" s="82">
        <v>37.14</v>
      </c>
      <c r="E12" s="10">
        <v>1214.1099999999999</v>
      </c>
      <c r="F12" s="68">
        <f t="shared" si="0"/>
        <v>32.690091545503499</v>
      </c>
      <c r="G12" s="73" t="s">
        <v>20</v>
      </c>
      <c r="H12" s="16">
        <f t="shared" si="2"/>
        <v>361</v>
      </c>
      <c r="I12" s="60" t="s">
        <v>7</v>
      </c>
      <c r="J12" s="61" t="s">
        <v>7</v>
      </c>
      <c r="K12" s="56" t="s">
        <v>10</v>
      </c>
      <c r="L12" s="11">
        <f t="shared" si="1"/>
        <v>45.125</v>
      </c>
    </row>
    <row r="13" spans="1:29">
      <c r="A13" s="9">
        <v>42068</v>
      </c>
      <c r="B13" s="48">
        <v>12027</v>
      </c>
      <c r="C13" s="16" t="s">
        <v>20</v>
      </c>
      <c r="D13" s="82">
        <v>35.270000000000003</v>
      </c>
      <c r="E13" s="10">
        <v>1149.45</v>
      </c>
      <c r="F13" s="68">
        <f t="shared" si="0"/>
        <v>32.59001984689538</v>
      </c>
      <c r="G13" s="73" t="s">
        <v>20</v>
      </c>
      <c r="H13" s="16">
        <f t="shared" si="2"/>
        <v>400</v>
      </c>
      <c r="I13" s="60" t="s">
        <v>7</v>
      </c>
      <c r="J13" s="61" t="s">
        <v>7</v>
      </c>
      <c r="K13" s="56" t="s">
        <v>10</v>
      </c>
      <c r="L13" s="11">
        <f t="shared" si="1"/>
        <v>57.142857142857146</v>
      </c>
      <c r="AC13">
        <f>LOOKUP(9^9,L:L)</f>
        <v>135.75</v>
      </c>
    </row>
    <row r="14" spans="1:29">
      <c r="A14" s="9">
        <v>42076</v>
      </c>
      <c r="B14" s="48">
        <v>12495</v>
      </c>
      <c r="C14" s="16" t="s">
        <v>20</v>
      </c>
      <c r="D14" s="82">
        <v>44.49</v>
      </c>
      <c r="E14" s="10">
        <v>1449.93</v>
      </c>
      <c r="F14" s="68">
        <f t="shared" si="0"/>
        <v>32.590020229265001</v>
      </c>
      <c r="G14" s="73" t="s">
        <v>20</v>
      </c>
      <c r="H14" s="16">
        <f t="shared" si="2"/>
        <v>468</v>
      </c>
      <c r="I14" s="60" t="s">
        <v>7</v>
      </c>
      <c r="J14" s="61" t="s">
        <v>7</v>
      </c>
      <c r="K14" s="56" t="s">
        <v>10</v>
      </c>
      <c r="L14" s="11">
        <f t="shared" si="1"/>
        <v>58.5</v>
      </c>
    </row>
    <row r="15" spans="1:29">
      <c r="A15" s="9">
        <v>42084</v>
      </c>
      <c r="B15" s="48">
        <v>12969</v>
      </c>
      <c r="C15" s="16" t="s">
        <v>20</v>
      </c>
      <c r="D15" s="82">
        <v>42.99</v>
      </c>
      <c r="E15" s="10">
        <v>1401.04</v>
      </c>
      <c r="F15" s="68">
        <f t="shared" si="0"/>
        <v>32.589904628983483</v>
      </c>
      <c r="G15" s="73" t="s">
        <v>20</v>
      </c>
      <c r="H15" s="16">
        <f t="shared" si="2"/>
        <v>474</v>
      </c>
      <c r="I15" s="60" t="s">
        <v>7</v>
      </c>
      <c r="J15" s="61" t="s">
        <v>7</v>
      </c>
      <c r="K15" s="56" t="s">
        <v>10</v>
      </c>
      <c r="L15" s="11">
        <f t="shared" si="1"/>
        <v>59.25</v>
      </c>
      <c r="AC15" s="39">
        <f>N63+Q1</f>
        <v>45264</v>
      </c>
    </row>
    <row r="16" spans="1:29">
      <c r="A16" s="9">
        <v>42092</v>
      </c>
      <c r="B16" s="48">
        <v>13352</v>
      </c>
      <c r="C16" s="16" t="s">
        <v>20</v>
      </c>
      <c r="D16" s="82">
        <v>34.67</v>
      </c>
      <c r="E16" s="10">
        <v>1129.9000000000001</v>
      </c>
      <c r="F16" s="68">
        <f t="shared" si="0"/>
        <v>32.59013556388809</v>
      </c>
      <c r="G16" s="73" t="s">
        <v>20</v>
      </c>
      <c r="H16" s="16">
        <f t="shared" si="2"/>
        <v>383</v>
      </c>
      <c r="I16" s="60" t="s">
        <v>7</v>
      </c>
      <c r="J16" s="61" t="s">
        <v>7</v>
      </c>
      <c r="K16" s="56" t="s">
        <v>10</v>
      </c>
      <c r="L16" s="11">
        <f t="shared" si="1"/>
        <v>47.875</v>
      </c>
    </row>
    <row r="17" spans="1:29">
      <c r="A17" s="9">
        <v>42098</v>
      </c>
      <c r="B17" s="48">
        <v>13744</v>
      </c>
      <c r="C17" s="16" t="s">
        <v>20</v>
      </c>
      <c r="D17" s="82">
        <v>38.99</v>
      </c>
      <c r="E17" s="10">
        <v>1270.68</v>
      </c>
      <c r="F17" s="68">
        <f t="shared" si="0"/>
        <v>32.58989484483201</v>
      </c>
      <c r="G17" s="73" t="s">
        <v>20</v>
      </c>
      <c r="H17" s="16">
        <f t="shared" si="2"/>
        <v>392</v>
      </c>
      <c r="I17" s="60" t="s">
        <v>7</v>
      </c>
      <c r="J17" s="61" t="s">
        <v>7</v>
      </c>
      <c r="K17" s="56" t="s">
        <v>10</v>
      </c>
      <c r="L17" s="11">
        <f t="shared" si="1"/>
        <v>65.333333333333329</v>
      </c>
    </row>
    <row r="18" spans="1:29">
      <c r="A18" s="9">
        <v>42104</v>
      </c>
      <c r="B18" s="48">
        <v>14137</v>
      </c>
      <c r="C18" s="16" t="s">
        <v>20</v>
      </c>
      <c r="D18" s="82">
        <v>35.71</v>
      </c>
      <c r="E18" s="10">
        <v>1163.79</v>
      </c>
      <c r="F18" s="68">
        <f t="shared" si="0"/>
        <v>32.590030803696443</v>
      </c>
      <c r="G18" s="73" t="s">
        <v>20</v>
      </c>
      <c r="H18" s="16">
        <f t="shared" si="2"/>
        <v>393</v>
      </c>
      <c r="I18" s="60" t="s">
        <v>7</v>
      </c>
      <c r="J18" s="61" t="s">
        <v>7</v>
      </c>
      <c r="K18" s="56" t="s">
        <v>10</v>
      </c>
      <c r="L18" s="11">
        <f t="shared" si="1"/>
        <v>65.5</v>
      </c>
      <c r="AC18" s="23">
        <v>41807</v>
      </c>
    </row>
    <row r="19" spans="1:29">
      <c r="A19" s="9">
        <v>42112</v>
      </c>
      <c r="B19" s="48">
        <v>14592</v>
      </c>
      <c r="C19" s="16" t="s">
        <v>20</v>
      </c>
      <c r="D19" s="82">
        <v>41.43</v>
      </c>
      <c r="E19" s="10">
        <v>1350.2</v>
      </c>
      <c r="F19" s="68">
        <f t="shared" si="0"/>
        <v>32.589910692734733</v>
      </c>
      <c r="G19" s="73" t="s">
        <v>20</v>
      </c>
      <c r="H19" s="16">
        <f t="shared" si="2"/>
        <v>455</v>
      </c>
      <c r="I19" s="60" t="s">
        <v>7</v>
      </c>
      <c r="J19" s="61" t="s">
        <v>7</v>
      </c>
      <c r="K19" s="56" t="s">
        <v>10</v>
      </c>
      <c r="L19" s="11">
        <f t="shared" si="1"/>
        <v>56.875</v>
      </c>
      <c r="M19" s="21"/>
      <c r="AC19">
        <f>Q1/AC13</f>
        <v>100.78821362799263</v>
      </c>
    </row>
    <row r="20" spans="1:29">
      <c r="A20" s="9">
        <v>42116</v>
      </c>
      <c r="B20" s="48">
        <v>14966</v>
      </c>
      <c r="C20" s="16" t="s">
        <v>20</v>
      </c>
      <c r="D20" s="82">
        <v>31.11</v>
      </c>
      <c r="E20" s="10">
        <v>1013.87</v>
      </c>
      <c r="F20" s="68">
        <f t="shared" si="0"/>
        <v>32.5898424943748</v>
      </c>
      <c r="G20" s="73" t="s">
        <v>20</v>
      </c>
      <c r="H20" s="16">
        <f t="shared" si="2"/>
        <v>374</v>
      </c>
      <c r="I20" s="60" t="s">
        <v>7</v>
      </c>
      <c r="J20" s="61" t="s">
        <v>7</v>
      </c>
      <c r="K20" s="56" t="s">
        <v>10</v>
      </c>
      <c r="L20" s="11">
        <f t="shared" si="1"/>
        <v>93.5</v>
      </c>
      <c r="M20" s="21"/>
      <c r="AC20" s="23">
        <f>MAX(A29:A150)+AC19</f>
        <v>42567.788213627995</v>
      </c>
    </row>
    <row r="21" spans="1:29">
      <c r="A21" s="9">
        <v>42123</v>
      </c>
      <c r="B21" s="48">
        <v>15440</v>
      </c>
      <c r="C21" s="16" t="s">
        <v>20</v>
      </c>
      <c r="D21" s="82">
        <v>43.54</v>
      </c>
      <c r="E21" s="10">
        <v>1427.68</v>
      </c>
      <c r="F21" s="68">
        <f t="shared" si="0"/>
        <v>32.790078089113464</v>
      </c>
      <c r="G21" s="73" t="s">
        <v>20</v>
      </c>
      <c r="H21" s="16">
        <f t="shared" si="2"/>
        <v>474</v>
      </c>
      <c r="I21" s="60" t="s">
        <v>7</v>
      </c>
      <c r="J21" s="61" t="s">
        <v>7</v>
      </c>
      <c r="K21" s="56" t="s">
        <v>10</v>
      </c>
      <c r="L21" s="11">
        <f t="shared" si="1"/>
        <v>67.714285714285708</v>
      </c>
      <c r="M21" s="21"/>
    </row>
    <row r="22" spans="1:29">
      <c r="A22" s="9">
        <v>42132</v>
      </c>
      <c r="B22" s="48">
        <v>15818</v>
      </c>
      <c r="C22" s="16" t="s">
        <v>20</v>
      </c>
      <c r="D22" s="82">
        <v>33.97</v>
      </c>
      <c r="E22" s="10">
        <v>1113.8800000000001</v>
      </c>
      <c r="F22" s="68">
        <f t="shared" si="0"/>
        <v>32.790108919634974</v>
      </c>
      <c r="G22" s="73" t="s">
        <v>20</v>
      </c>
      <c r="H22" s="16">
        <f t="shared" si="2"/>
        <v>378</v>
      </c>
      <c r="I22" s="60" t="s">
        <v>7</v>
      </c>
      <c r="J22" s="61" t="s">
        <v>7</v>
      </c>
      <c r="K22" s="56" t="s">
        <v>10</v>
      </c>
      <c r="L22" s="11">
        <f t="shared" si="1"/>
        <v>42</v>
      </c>
      <c r="M22" s="21"/>
    </row>
    <row r="23" spans="1:29">
      <c r="A23" s="9">
        <v>42142</v>
      </c>
      <c r="B23" s="48">
        <v>16280</v>
      </c>
      <c r="C23" s="16" t="s">
        <v>20</v>
      </c>
      <c r="D23" s="82">
        <v>44.6</v>
      </c>
      <c r="E23" s="10">
        <v>1462.43</v>
      </c>
      <c r="F23" s="68">
        <f t="shared" si="0"/>
        <v>32.789910313901345</v>
      </c>
      <c r="G23" s="73" t="s">
        <v>20</v>
      </c>
      <c r="H23" s="16">
        <f t="shared" si="2"/>
        <v>462</v>
      </c>
      <c r="I23" s="60" t="s">
        <v>7</v>
      </c>
      <c r="J23" s="61" t="s">
        <v>7</v>
      </c>
      <c r="K23" s="56" t="s">
        <v>10</v>
      </c>
      <c r="L23" s="11">
        <f t="shared" si="1"/>
        <v>46.2</v>
      </c>
      <c r="M23" s="21"/>
    </row>
    <row r="24" spans="1:29">
      <c r="A24" s="9">
        <v>42153</v>
      </c>
      <c r="B24" s="48">
        <v>16763</v>
      </c>
      <c r="C24" s="16" t="s">
        <v>20</v>
      </c>
      <c r="D24" s="82">
        <v>47.25</v>
      </c>
      <c r="E24" s="10">
        <v>1558.78</v>
      </c>
      <c r="F24" s="68">
        <f t="shared" ref="F24:F64" si="3">IF(ISBLANK(D24)," ",(E24/D24))</f>
        <v>32.99005291005291</v>
      </c>
      <c r="G24" s="73" t="s">
        <v>20</v>
      </c>
      <c r="H24" s="16">
        <f t="shared" ref="H24:H64" si="4">IF(ISBLANK(B24)," ",(B24-B23))</f>
        <v>483</v>
      </c>
      <c r="I24" s="60" t="s">
        <v>7</v>
      </c>
      <c r="J24" s="61" t="s">
        <v>7</v>
      </c>
      <c r="K24" s="56" t="s">
        <v>10</v>
      </c>
      <c r="L24" s="11">
        <f t="shared" si="1"/>
        <v>43.909090909090907</v>
      </c>
      <c r="M24" s="21"/>
    </row>
    <row r="25" spans="1:29">
      <c r="A25" s="9">
        <v>42161</v>
      </c>
      <c r="B25" s="48">
        <v>17230</v>
      </c>
      <c r="C25" s="16" t="s">
        <v>20</v>
      </c>
      <c r="D25" s="82">
        <v>42.77</v>
      </c>
      <c r="E25" s="10">
        <v>1410.98</v>
      </c>
      <c r="F25" s="68">
        <f t="shared" si="3"/>
        <v>32.989946223988774</v>
      </c>
      <c r="G25" s="73" t="s">
        <v>20</v>
      </c>
      <c r="H25" s="16">
        <f t="shared" si="4"/>
        <v>467</v>
      </c>
      <c r="I25" s="60" t="s">
        <v>7</v>
      </c>
      <c r="J25" s="61" t="s">
        <v>7</v>
      </c>
      <c r="K25" s="56" t="s">
        <v>10</v>
      </c>
      <c r="L25" s="11">
        <f t="shared" si="1"/>
        <v>58.375</v>
      </c>
      <c r="M25" s="21"/>
    </row>
    <row r="26" spans="1:29">
      <c r="A26" s="9">
        <v>42174</v>
      </c>
      <c r="B26" s="48">
        <v>17752</v>
      </c>
      <c r="C26" s="16" t="s">
        <v>20</v>
      </c>
      <c r="D26" s="82">
        <v>45.18</v>
      </c>
      <c r="E26" s="10">
        <v>1490.49</v>
      </c>
      <c r="F26" s="68">
        <f t="shared" si="3"/>
        <v>32.990039840637451</v>
      </c>
      <c r="G26" s="73" t="s">
        <v>20</v>
      </c>
      <c r="H26" s="16">
        <f t="shared" si="4"/>
        <v>522</v>
      </c>
      <c r="I26" s="60" t="s">
        <v>7</v>
      </c>
      <c r="J26" s="61" t="s">
        <v>7</v>
      </c>
      <c r="K26" s="56" t="s">
        <v>10</v>
      </c>
      <c r="L26" s="11">
        <f t="shared" si="1"/>
        <v>40.153846153846153</v>
      </c>
      <c r="M26" s="21"/>
    </row>
    <row r="27" spans="1:29">
      <c r="A27" s="9">
        <v>42184</v>
      </c>
      <c r="B27" s="48">
        <v>18111</v>
      </c>
      <c r="C27" s="16" t="s">
        <v>20</v>
      </c>
      <c r="D27" s="82">
        <v>31.78</v>
      </c>
      <c r="E27" s="10">
        <v>1048.42</v>
      </c>
      <c r="F27" s="68">
        <f t="shared" si="3"/>
        <v>32.989930774071745</v>
      </c>
      <c r="G27" s="73" t="s">
        <v>20</v>
      </c>
      <c r="H27" s="16">
        <f t="shared" si="4"/>
        <v>359</v>
      </c>
      <c r="I27" s="60" t="s">
        <v>7</v>
      </c>
      <c r="J27" s="61" t="s">
        <v>7</v>
      </c>
      <c r="K27" s="56" t="s">
        <v>10</v>
      </c>
      <c r="L27" s="11">
        <f t="shared" si="1"/>
        <v>35.9</v>
      </c>
      <c r="M27" s="31"/>
    </row>
    <row r="28" spans="1:29">
      <c r="A28" s="9">
        <v>42193</v>
      </c>
      <c r="B28" s="48">
        <v>18589</v>
      </c>
      <c r="C28" s="16" t="s">
        <v>20</v>
      </c>
      <c r="D28" s="82">
        <v>43.58</v>
      </c>
      <c r="E28" s="10">
        <v>1455.14</v>
      </c>
      <c r="F28" s="68">
        <f t="shared" si="3"/>
        <v>33.390087195961456</v>
      </c>
      <c r="G28" s="73" t="s">
        <v>20</v>
      </c>
      <c r="H28" s="16">
        <f t="shared" si="4"/>
        <v>478</v>
      </c>
      <c r="I28" s="60" t="s">
        <v>7</v>
      </c>
      <c r="J28" s="61" t="s">
        <v>7</v>
      </c>
      <c r="K28" s="56" t="s">
        <v>10</v>
      </c>
      <c r="L28" s="11">
        <f t="shared" si="1"/>
        <v>53.111111111111114</v>
      </c>
      <c r="M28" s="31"/>
    </row>
    <row r="29" spans="1:29">
      <c r="A29" s="9">
        <v>42206</v>
      </c>
      <c r="B29" s="48">
        <v>47</v>
      </c>
      <c r="C29" s="16" t="s">
        <v>20</v>
      </c>
      <c r="D29" s="82">
        <v>43.45</v>
      </c>
      <c r="E29" s="10">
        <v>1450.8</v>
      </c>
      <c r="F29" s="68">
        <f t="shared" si="3"/>
        <v>33.390103567318754</v>
      </c>
      <c r="G29" s="73" t="s">
        <v>20</v>
      </c>
      <c r="H29" s="16">
        <v>450</v>
      </c>
      <c r="I29" s="60" t="s">
        <v>7</v>
      </c>
      <c r="J29" s="61" t="s">
        <v>7</v>
      </c>
      <c r="K29" s="56" t="s">
        <v>10</v>
      </c>
      <c r="L29" s="11">
        <f t="shared" si="1"/>
        <v>34.615384615384613</v>
      </c>
      <c r="M29" s="31"/>
    </row>
    <row r="30" spans="1:29">
      <c r="A30" s="9">
        <v>42216</v>
      </c>
      <c r="B30" s="48">
        <v>426</v>
      </c>
      <c r="C30" s="16" t="s">
        <v>20</v>
      </c>
      <c r="D30" s="82">
        <v>40</v>
      </c>
      <c r="E30" s="10">
        <v>1335.6</v>
      </c>
      <c r="F30" s="68">
        <f t="shared" si="3"/>
        <v>33.39</v>
      </c>
      <c r="G30" s="73" t="s">
        <v>20</v>
      </c>
      <c r="H30" s="16">
        <f t="shared" si="4"/>
        <v>379</v>
      </c>
      <c r="I30" s="60" t="s">
        <v>7</v>
      </c>
      <c r="J30" s="61" t="s">
        <v>7</v>
      </c>
      <c r="K30" s="56" t="s">
        <v>10</v>
      </c>
      <c r="L30" s="11">
        <f t="shared" si="1"/>
        <v>37.9</v>
      </c>
      <c r="M30" s="31"/>
    </row>
    <row r="31" spans="1:29">
      <c r="A31" s="9">
        <v>42224</v>
      </c>
      <c r="B31" s="48">
        <v>856</v>
      </c>
      <c r="C31" s="16" t="s">
        <v>20</v>
      </c>
      <c r="D31" s="82">
        <v>45.35</v>
      </c>
      <c r="E31" s="10">
        <v>1518.77</v>
      </c>
      <c r="F31" s="68">
        <f t="shared" si="3"/>
        <v>33.489966923925024</v>
      </c>
      <c r="G31" s="73" t="s">
        <v>20</v>
      </c>
      <c r="H31" s="16">
        <f t="shared" si="4"/>
        <v>430</v>
      </c>
      <c r="I31" s="60" t="s">
        <v>7</v>
      </c>
      <c r="J31" s="61" t="s">
        <v>7</v>
      </c>
      <c r="K31" s="56" t="s">
        <v>10</v>
      </c>
      <c r="L31" s="11">
        <f t="shared" si="1"/>
        <v>53.75</v>
      </c>
      <c r="M31" s="31"/>
    </row>
    <row r="32" spans="1:29">
      <c r="A32" s="9">
        <v>42236</v>
      </c>
      <c r="B32" s="49">
        <v>1413</v>
      </c>
      <c r="C32" s="16" t="s">
        <v>20</v>
      </c>
      <c r="D32" s="82">
        <v>39.840000000000003</v>
      </c>
      <c r="E32" s="10">
        <v>1366.11</v>
      </c>
      <c r="F32" s="68">
        <f t="shared" si="3"/>
        <v>34.289909638554214</v>
      </c>
      <c r="G32" s="73" t="s">
        <v>20</v>
      </c>
      <c r="H32" s="16">
        <f t="shared" si="4"/>
        <v>557</v>
      </c>
      <c r="I32" s="60" t="s">
        <v>7</v>
      </c>
      <c r="J32" s="61" t="s">
        <v>7</v>
      </c>
      <c r="K32" s="56" t="s">
        <v>10</v>
      </c>
      <c r="L32" s="11">
        <f t="shared" si="1"/>
        <v>46.416666666666664</v>
      </c>
      <c r="M32" s="31"/>
    </row>
    <row r="33" spans="1:16">
      <c r="A33" s="9">
        <v>42243</v>
      </c>
      <c r="B33" s="49">
        <v>1964</v>
      </c>
      <c r="C33" s="16" t="s">
        <v>20</v>
      </c>
      <c r="D33" s="82">
        <v>46.3</v>
      </c>
      <c r="E33" s="10">
        <v>1500.12</v>
      </c>
      <c r="F33" s="68">
        <f t="shared" si="3"/>
        <v>32.4</v>
      </c>
      <c r="G33" s="73" t="s">
        <v>20</v>
      </c>
      <c r="H33" s="16">
        <f t="shared" si="4"/>
        <v>551</v>
      </c>
      <c r="I33" s="60" t="s">
        <v>7</v>
      </c>
      <c r="J33" s="61" t="s">
        <v>7</v>
      </c>
      <c r="K33" s="56" t="s">
        <v>19</v>
      </c>
      <c r="L33" s="11">
        <f t="shared" si="1"/>
        <v>78.714285714285708</v>
      </c>
      <c r="M33" s="31"/>
    </row>
    <row r="34" spans="1:16">
      <c r="A34" s="9">
        <v>42250</v>
      </c>
      <c r="B34" s="49">
        <v>2447</v>
      </c>
      <c r="C34" s="16" t="s">
        <v>20</v>
      </c>
      <c r="D34" s="82">
        <v>51.32</v>
      </c>
      <c r="E34" s="10">
        <v>1678.16</v>
      </c>
      <c r="F34" s="68">
        <f t="shared" si="3"/>
        <v>32.69992205767732</v>
      </c>
      <c r="G34" s="73" t="s">
        <v>20</v>
      </c>
      <c r="H34" s="16">
        <f t="shared" si="4"/>
        <v>483</v>
      </c>
      <c r="I34" s="60" t="s">
        <v>7</v>
      </c>
      <c r="J34" s="61" t="s">
        <v>7</v>
      </c>
      <c r="K34" s="56" t="s">
        <v>19</v>
      </c>
      <c r="L34" s="11">
        <f t="shared" si="1"/>
        <v>69</v>
      </c>
      <c r="M34" s="31"/>
    </row>
    <row r="35" spans="1:16">
      <c r="A35" s="9">
        <v>42259</v>
      </c>
      <c r="B35" s="49">
        <v>2956</v>
      </c>
      <c r="C35" s="16" t="s">
        <v>20</v>
      </c>
      <c r="D35" s="82">
        <v>30</v>
      </c>
      <c r="E35" s="10">
        <v>981</v>
      </c>
      <c r="F35" s="68">
        <f t="shared" si="3"/>
        <v>32.700000000000003</v>
      </c>
      <c r="G35" s="73" t="s">
        <v>20</v>
      </c>
      <c r="H35" s="16">
        <f t="shared" si="4"/>
        <v>509</v>
      </c>
      <c r="I35" s="60" t="s">
        <v>7</v>
      </c>
      <c r="J35" s="61" t="s">
        <v>7</v>
      </c>
      <c r="K35" s="56" t="s">
        <v>19</v>
      </c>
      <c r="L35" s="11">
        <f t="shared" si="1"/>
        <v>56.555555555555557</v>
      </c>
      <c r="M35" s="31"/>
    </row>
    <row r="36" spans="1:16">
      <c r="A36" s="9">
        <v>42266</v>
      </c>
      <c r="B36" s="49">
        <v>3392</v>
      </c>
      <c r="C36" s="16" t="s">
        <v>20</v>
      </c>
      <c r="D36" s="82">
        <v>40</v>
      </c>
      <c r="E36" s="10">
        <v>1316</v>
      </c>
      <c r="F36" s="68">
        <f t="shared" si="3"/>
        <v>32.9</v>
      </c>
      <c r="G36" s="73" t="s">
        <v>20</v>
      </c>
      <c r="H36" s="16">
        <f t="shared" si="4"/>
        <v>436</v>
      </c>
      <c r="I36" s="60" t="s">
        <v>7</v>
      </c>
      <c r="J36" s="61" t="s">
        <v>7</v>
      </c>
      <c r="K36" s="56" t="s">
        <v>19</v>
      </c>
      <c r="L36" s="11">
        <f t="shared" ref="L36:L67" si="5">IF(ISBLANK(B36)," ",(H36/(A36-A35)))</f>
        <v>62.285714285714285</v>
      </c>
      <c r="M36" s="31"/>
    </row>
    <row r="37" spans="1:16">
      <c r="A37" s="9">
        <v>42271</v>
      </c>
      <c r="B37" s="49">
        <v>3762</v>
      </c>
      <c r="C37" s="16" t="s">
        <v>20</v>
      </c>
      <c r="D37" s="82">
        <v>40</v>
      </c>
      <c r="E37" s="10">
        <v>1316</v>
      </c>
      <c r="F37" s="68">
        <f t="shared" si="3"/>
        <v>32.9</v>
      </c>
      <c r="G37" s="73" t="s">
        <v>20</v>
      </c>
      <c r="H37" s="16">
        <f t="shared" si="4"/>
        <v>370</v>
      </c>
      <c r="I37" s="60" t="s">
        <v>7</v>
      </c>
      <c r="J37" s="61" t="s">
        <v>7</v>
      </c>
      <c r="K37" s="56" t="s">
        <v>19</v>
      </c>
      <c r="L37" s="11">
        <f t="shared" si="5"/>
        <v>74</v>
      </c>
      <c r="M37" s="31"/>
    </row>
    <row r="38" spans="1:16">
      <c r="A38" s="9">
        <v>42278</v>
      </c>
      <c r="B38" s="49">
        <v>4222</v>
      </c>
      <c r="C38" s="16" t="s">
        <v>20</v>
      </c>
      <c r="D38" s="82">
        <v>40</v>
      </c>
      <c r="E38" s="10">
        <v>1316</v>
      </c>
      <c r="F38" s="68">
        <f t="shared" si="3"/>
        <v>32.9</v>
      </c>
      <c r="G38" s="73" t="s">
        <v>20</v>
      </c>
      <c r="H38" s="16">
        <f t="shared" si="4"/>
        <v>460</v>
      </c>
      <c r="I38" s="60" t="s">
        <v>7</v>
      </c>
      <c r="J38" s="61" t="s">
        <v>7</v>
      </c>
      <c r="K38" s="56" t="s">
        <v>19</v>
      </c>
      <c r="L38" s="11">
        <f t="shared" si="5"/>
        <v>65.714285714285708</v>
      </c>
      <c r="M38" s="31"/>
    </row>
    <row r="39" spans="1:16">
      <c r="A39" s="9">
        <v>42289</v>
      </c>
      <c r="B39" s="49">
        <v>4682</v>
      </c>
      <c r="C39" s="16" t="s">
        <v>20</v>
      </c>
      <c r="D39" s="82">
        <v>40</v>
      </c>
      <c r="E39" s="10">
        <v>1316</v>
      </c>
      <c r="F39" s="68">
        <f t="shared" si="3"/>
        <v>32.9</v>
      </c>
      <c r="G39" s="73" t="s">
        <v>20</v>
      </c>
      <c r="H39" s="16">
        <f t="shared" si="4"/>
        <v>460</v>
      </c>
      <c r="I39" s="60" t="s">
        <v>7</v>
      </c>
      <c r="J39" s="61" t="s">
        <v>7</v>
      </c>
      <c r="K39" s="56" t="s">
        <v>19</v>
      </c>
      <c r="L39" s="11">
        <f t="shared" si="5"/>
        <v>41.81818181818182</v>
      </c>
      <c r="M39" s="31"/>
    </row>
    <row r="40" spans="1:16">
      <c r="A40" s="9">
        <v>42299</v>
      </c>
      <c r="B40" s="49">
        <v>5080</v>
      </c>
      <c r="C40" s="16" t="s">
        <v>20</v>
      </c>
      <c r="D40" s="82">
        <v>40</v>
      </c>
      <c r="E40" s="10">
        <v>1316</v>
      </c>
      <c r="F40" s="68">
        <f t="shared" si="3"/>
        <v>32.9</v>
      </c>
      <c r="G40" s="73" t="s">
        <v>20</v>
      </c>
      <c r="H40" s="16">
        <f t="shared" si="4"/>
        <v>398</v>
      </c>
      <c r="I40" s="60" t="s">
        <v>7</v>
      </c>
      <c r="J40" s="61" t="s">
        <v>7</v>
      </c>
      <c r="K40" s="56" t="s">
        <v>19</v>
      </c>
      <c r="L40" s="11">
        <f t="shared" si="5"/>
        <v>39.799999999999997</v>
      </c>
      <c r="M40" s="31"/>
    </row>
    <row r="41" spans="1:16">
      <c r="A41" s="9">
        <v>42308</v>
      </c>
      <c r="B41" s="49">
        <v>5477</v>
      </c>
      <c r="C41" s="16" t="s">
        <v>20</v>
      </c>
      <c r="D41" s="82">
        <v>40</v>
      </c>
      <c r="E41" s="10">
        <v>1316</v>
      </c>
      <c r="F41" s="68">
        <f t="shared" si="3"/>
        <v>32.9</v>
      </c>
      <c r="G41" s="73" t="s">
        <v>20</v>
      </c>
      <c r="H41" s="16">
        <f t="shared" si="4"/>
        <v>397</v>
      </c>
      <c r="I41" s="60" t="s">
        <v>7</v>
      </c>
      <c r="J41" s="61" t="s">
        <v>7</v>
      </c>
      <c r="K41" s="56" t="s">
        <v>19</v>
      </c>
      <c r="L41" s="11">
        <f t="shared" si="5"/>
        <v>44.111111111111114</v>
      </c>
      <c r="M41" s="31"/>
    </row>
    <row r="42" spans="1:16">
      <c r="A42" s="9">
        <v>42323</v>
      </c>
      <c r="B42" s="49">
        <v>5846</v>
      </c>
      <c r="C42" s="16" t="s">
        <v>20</v>
      </c>
      <c r="D42" s="82">
        <v>40</v>
      </c>
      <c r="E42" s="10">
        <v>1316</v>
      </c>
      <c r="F42" s="68">
        <f t="shared" si="3"/>
        <v>32.9</v>
      </c>
      <c r="G42" s="73" t="s">
        <v>20</v>
      </c>
      <c r="H42" s="16">
        <f t="shared" si="4"/>
        <v>369</v>
      </c>
      <c r="I42" s="60" t="s">
        <v>7</v>
      </c>
      <c r="J42" s="61" t="s">
        <v>7</v>
      </c>
      <c r="K42" s="56" t="s">
        <v>19</v>
      </c>
      <c r="L42" s="11">
        <f t="shared" si="5"/>
        <v>24.6</v>
      </c>
      <c r="M42" s="31"/>
    </row>
    <row r="43" spans="1:16">
      <c r="A43" s="9">
        <v>42342</v>
      </c>
      <c r="B43" s="49">
        <v>6155</v>
      </c>
      <c r="C43" s="16" t="s">
        <v>20</v>
      </c>
      <c r="D43" s="82">
        <v>40</v>
      </c>
      <c r="E43" s="10">
        <v>1316</v>
      </c>
      <c r="F43" s="68">
        <f t="shared" si="3"/>
        <v>32.9</v>
      </c>
      <c r="G43" s="73" t="s">
        <v>20</v>
      </c>
      <c r="H43" s="16">
        <f t="shared" si="4"/>
        <v>309</v>
      </c>
      <c r="I43" s="60" t="s">
        <v>7</v>
      </c>
      <c r="J43" s="61" t="s">
        <v>7</v>
      </c>
      <c r="K43" s="56" t="s">
        <v>19</v>
      </c>
      <c r="L43" s="11">
        <f t="shared" si="5"/>
        <v>16.263157894736842</v>
      </c>
      <c r="M43" s="31"/>
    </row>
    <row r="44" spans="1:16">
      <c r="A44" s="9">
        <v>42357</v>
      </c>
      <c r="B44" s="49">
        <v>6471</v>
      </c>
      <c r="C44" s="16" t="s">
        <v>20</v>
      </c>
      <c r="D44" s="82">
        <v>40</v>
      </c>
      <c r="E44" s="10">
        <v>1308</v>
      </c>
      <c r="F44" s="68">
        <f t="shared" si="3"/>
        <v>32.700000000000003</v>
      </c>
      <c r="G44" s="73" t="s">
        <v>20</v>
      </c>
      <c r="H44" s="16">
        <f t="shared" si="4"/>
        <v>316</v>
      </c>
      <c r="I44" s="60" t="s">
        <v>7</v>
      </c>
      <c r="J44" s="61" t="s">
        <v>7</v>
      </c>
      <c r="K44" s="56" t="s">
        <v>19</v>
      </c>
      <c r="L44" s="11">
        <f t="shared" si="5"/>
        <v>21.066666666666666</v>
      </c>
      <c r="M44" s="31"/>
    </row>
    <row r="45" spans="1:16">
      <c r="A45" s="9">
        <v>42376</v>
      </c>
      <c r="B45" s="49">
        <v>6771</v>
      </c>
      <c r="C45" s="16" t="s">
        <v>20</v>
      </c>
      <c r="D45" s="82">
        <v>40</v>
      </c>
      <c r="E45" s="10">
        <v>1308</v>
      </c>
      <c r="F45" s="68">
        <f t="shared" si="3"/>
        <v>32.700000000000003</v>
      </c>
      <c r="G45" s="73" t="s">
        <v>20</v>
      </c>
      <c r="H45" s="16">
        <f t="shared" si="4"/>
        <v>300</v>
      </c>
      <c r="I45" s="60" t="s">
        <v>7</v>
      </c>
      <c r="J45" s="61" t="s">
        <v>7</v>
      </c>
      <c r="K45" s="56" t="s">
        <v>19</v>
      </c>
      <c r="L45" s="11">
        <f t="shared" si="5"/>
        <v>15.789473684210526</v>
      </c>
      <c r="M45" s="31"/>
    </row>
    <row r="46" spans="1:16">
      <c r="A46" s="9">
        <v>42393</v>
      </c>
      <c r="B46" s="49">
        <v>7029</v>
      </c>
      <c r="C46" s="16" t="s">
        <v>20</v>
      </c>
      <c r="D46" s="82">
        <v>35</v>
      </c>
      <c r="E46" s="10">
        <v>1137.5</v>
      </c>
      <c r="F46" s="68">
        <f t="shared" si="3"/>
        <v>32.5</v>
      </c>
      <c r="G46" s="73" t="s">
        <v>20</v>
      </c>
      <c r="H46" s="16">
        <f t="shared" si="4"/>
        <v>258</v>
      </c>
      <c r="I46" s="60" t="s">
        <v>7</v>
      </c>
      <c r="J46" s="61" t="s">
        <v>7</v>
      </c>
      <c r="K46" s="56" t="s">
        <v>19</v>
      </c>
      <c r="L46" s="11">
        <f t="shared" si="5"/>
        <v>15.176470588235293</v>
      </c>
      <c r="M46" s="31"/>
    </row>
    <row r="47" spans="1:16">
      <c r="A47" s="9">
        <v>42402</v>
      </c>
      <c r="B47" s="49">
        <v>7413</v>
      </c>
      <c r="C47" s="16" t="s">
        <v>20</v>
      </c>
      <c r="D47" s="82">
        <v>40</v>
      </c>
      <c r="E47" s="10">
        <v>1300</v>
      </c>
      <c r="F47" s="68">
        <f t="shared" si="3"/>
        <v>32.5</v>
      </c>
      <c r="G47" s="73" t="s">
        <v>20</v>
      </c>
      <c r="H47" s="16">
        <f t="shared" si="4"/>
        <v>384</v>
      </c>
      <c r="I47" s="60" t="s">
        <v>7</v>
      </c>
      <c r="J47" s="61" t="s">
        <v>7</v>
      </c>
      <c r="K47" s="56" t="s">
        <v>19</v>
      </c>
      <c r="L47" s="11">
        <f t="shared" si="5"/>
        <v>42.666666666666664</v>
      </c>
      <c r="M47" s="31"/>
      <c r="P47" s="98"/>
    </row>
    <row r="48" spans="1:16">
      <c r="A48" s="9">
        <v>42408</v>
      </c>
      <c r="B48" s="49">
        <v>7674</v>
      </c>
      <c r="C48" s="16" t="s">
        <v>20</v>
      </c>
      <c r="D48" s="82">
        <v>30</v>
      </c>
      <c r="E48" s="10">
        <v>975</v>
      </c>
      <c r="F48" s="68">
        <f t="shared" si="3"/>
        <v>32.5</v>
      </c>
      <c r="G48" s="73" t="s">
        <v>20</v>
      </c>
      <c r="H48" s="16">
        <f t="shared" si="4"/>
        <v>261</v>
      </c>
      <c r="I48" s="60" t="s">
        <v>7</v>
      </c>
      <c r="J48" s="61" t="s">
        <v>7</v>
      </c>
      <c r="K48" s="56" t="s">
        <v>19</v>
      </c>
      <c r="L48" s="11">
        <f t="shared" si="5"/>
        <v>43.5</v>
      </c>
      <c r="M48" s="31"/>
    </row>
    <row r="49" spans="1:29">
      <c r="A49" s="9">
        <v>42417</v>
      </c>
      <c r="B49" s="49">
        <v>8080</v>
      </c>
      <c r="C49" s="16" t="s">
        <v>20</v>
      </c>
      <c r="D49" s="82">
        <v>41.53</v>
      </c>
      <c r="E49" s="10">
        <v>1303.79</v>
      </c>
      <c r="F49" s="68">
        <f t="shared" si="3"/>
        <v>31.393932097279073</v>
      </c>
      <c r="G49" s="73" t="s">
        <v>20</v>
      </c>
      <c r="H49" s="16">
        <f t="shared" si="4"/>
        <v>406</v>
      </c>
      <c r="I49" s="60" t="s">
        <v>7</v>
      </c>
      <c r="J49" s="61" t="s">
        <v>7</v>
      </c>
      <c r="K49" s="56" t="s">
        <v>19</v>
      </c>
      <c r="L49" s="11">
        <f t="shared" si="5"/>
        <v>45.111111111111114</v>
      </c>
      <c r="M49" s="31"/>
    </row>
    <row r="50" spans="1:29">
      <c r="A50" s="9">
        <v>42425</v>
      </c>
      <c r="B50" s="49">
        <v>8471</v>
      </c>
      <c r="C50" s="16" t="s">
        <v>20</v>
      </c>
      <c r="D50" s="82">
        <v>35.89</v>
      </c>
      <c r="E50" s="10">
        <v>1140.76</v>
      </c>
      <c r="F50" s="68">
        <f t="shared" si="3"/>
        <v>31.784898300362219</v>
      </c>
      <c r="G50" s="73" t="s">
        <v>20</v>
      </c>
      <c r="H50" s="16">
        <f t="shared" si="4"/>
        <v>391</v>
      </c>
      <c r="I50" s="60" t="s">
        <v>7</v>
      </c>
      <c r="J50" s="61" t="s">
        <v>7</v>
      </c>
      <c r="K50" s="56" t="s">
        <v>19</v>
      </c>
      <c r="L50" s="11">
        <f t="shared" si="5"/>
        <v>48.875</v>
      </c>
      <c r="M50" s="31"/>
    </row>
    <row r="51" spans="1:29">
      <c r="A51" s="9">
        <v>42430</v>
      </c>
      <c r="B51" s="49">
        <v>8935</v>
      </c>
      <c r="C51" s="16" t="s">
        <v>20</v>
      </c>
      <c r="D51" s="82">
        <v>42.52</v>
      </c>
      <c r="E51" s="10">
        <v>1386.15</v>
      </c>
      <c r="F51" s="68">
        <f t="shared" si="3"/>
        <v>32.599952963311381</v>
      </c>
      <c r="G51" s="73" t="s">
        <v>20</v>
      </c>
      <c r="H51" s="16">
        <f t="shared" si="4"/>
        <v>464</v>
      </c>
      <c r="I51" s="60" t="s">
        <v>7</v>
      </c>
      <c r="J51" s="61" t="s">
        <v>7</v>
      </c>
      <c r="K51" s="56" t="s">
        <v>19</v>
      </c>
      <c r="L51" s="11">
        <f t="shared" si="5"/>
        <v>92.8</v>
      </c>
      <c r="M51" s="31"/>
    </row>
    <row r="52" spans="1:29">
      <c r="A52" s="9">
        <v>42433</v>
      </c>
      <c r="B52" s="49">
        <v>9339</v>
      </c>
      <c r="C52" s="16" t="s">
        <v>20</v>
      </c>
      <c r="D52" s="83">
        <v>30.68</v>
      </c>
      <c r="E52" s="10">
        <v>975.17</v>
      </c>
      <c r="F52" s="68">
        <f t="shared" si="3"/>
        <v>31.785202086049544</v>
      </c>
      <c r="G52" s="73" t="s">
        <v>20</v>
      </c>
      <c r="H52" s="16">
        <f t="shared" si="4"/>
        <v>404</v>
      </c>
      <c r="I52" s="60" t="s">
        <v>7</v>
      </c>
      <c r="J52" s="61" t="s">
        <v>7</v>
      </c>
      <c r="K52" s="56" t="s">
        <v>19</v>
      </c>
      <c r="L52" s="11">
        <f t="shared" si="5"/>
        <v>134.66666666666666</v>
      </c>
      <c r="M52" s="31"/>
    </row>
    <row r="53" spans="1:29">
      <c r="A53" s="9">
        <v>42441</v>
      </c>
      <c r="B53" s="49">
        <v>9825</v>
      </c>
      <c r="C53" s="16" t="s">
        <v>20</v>
      </c>
      <c r="D53" s="82">
        <v>36.340000000000003</v>
      </c>
      <c r="E53" s="10">
        <v>1140.8</v>
      </c>
      <c r="F53" s="68">
        <f t="shared" si="3"/>
        <v>31.392405063291136</v>
      </c>
      <c r="G53" s="73" t="s">
        <v>20</v>
      </c>
      <c r="H53" s="16">
        <f t="shared" si="4"/>
        <v>486</v>
      </c>
      <c r="I53" s="60" t="s">
        <v>7</v>
      </c>
      <c r="J53" s="61" t="s">
        <v>7</v>
      </c>
      <c r="K53" s="56" t="s">
        <v>19</v>
      </c>
      <c r="L53" s="11">
        <f t="shared" si="5"/>
        <v>60.75</v>
      </c>
      <c r="M53" s="31"/>
    </row>
    <row r="54" spans="1:29">
      <c r="A54" s="9">
        <v>42444</v>
      </c>
      <c r="B54" s="50">
        <v>10247</v>
      </c>
      <c r="C54" s="16" t="s">
        <v>20</v>
      </c>
      <c r="D54" s="82">
        <v>44.22</v>
      </c>
      <c r="E54" s="10">
        <v>1388.23</v>
      </c>
      <c r="F54" s="68">
        <f t="shared" si="3"/>
        <v>31.393713251922208</v>
      </c>
      <c r="G54" s="73" t="s">
        <v>20</v>
      </c>
      <c r="H54" s="16">
        <f t="shared" si="4"/>
        <v>422</v>
      </c>
      <c r="I54" s="60" t="s">
        <v>7</v>
      </c>
      <c r="J54" s="61" t="s">
        <v>7</v>
      </c>
      <c r="K54" s="56" t="s">
        <v>19</v>
      </c>
      <c r="L54" s="11">
        <f t="shared" si="5"/>
        <v>140.66666666666666</v>
      </c>
      <c r="M54" s="31"/>
    </row>
    <row r="55" spans="1:29">
      <c r="A55" s="9">
        <v>42449</v>
      </c>
      <c r="B55" s="49">
        <v>10759</v>
      </c>
      <c r="C55" s="16" t="s">
        <v>20</v>
      </c>
      <c r="D55" s="82">
        <v>41.02</v>
      </c>
      <c r="E55" s="10">
        <v>1303.82</v>
      </c>
      <c r="F55" s="68">
        <f t="shared" si="3"/>
        <v>31.784982935153579</v>
      </c>
      <c r="G55" s="73" t="s">
        <v>20</v>
      </c>
      <c r="H55" s="16">
        <f t="shared" si="4"/>
        <v>512</v>
      </c>
      <c r="I55" s="60" t="s">
        <v>7</v>
      </c>
      <c r="J55" s="61" t="s">
        <v>7</v>
      </c>
      <c r="K55" s="56" t="s">
        <v>19</v>
      </c>
      <c r="L55" s="11">
        <f t="shared" si="5"/>
        <v>102.4</v>
      </c>
      <c r="M55" s="31"/>
    </row>
    <row r="56" spans="1:29">
      <c r="A56" s="9">
        <v>42453</v>
      </c>
      <c r="B56" s="49">
        <v>11300</v>
      </c>
      <c r="C56" s="16" t="s">
        <v>20</v>
      </c>
      <c r="D56" s="82">
        <v>44.38</v>
      </c>
      <c r="E56" s="10">
        <v>1451.23</v>
      </c>
      <c r="F56" s="68">
        <f>IF(ISBLANK(D56)," ",(E56/D56))</f>
        <v>32.700090130689496</v>
      </c>
      <c r="G56" s="73" t="s">
        <v>20</v>
      </c>
      <c r="H56" s="16">
        <f t="shared" si="4"/>
        <v>541</v>
      </c>
      <c r="I56" s="60" t="s">
        <v>7</v>
      </c>
      <c r="J56" s="61" t="s">
        <v>7</v>
      </c>
      <c r="K56" s="56" t="s">
        <v>19</v>
      </c>
      <c r="L56" s="11">
        <f t="shared" si="5"/>
        <v>135.25</v>
      </c>
      <c r="M56" s="31"/>
      <c r="AB56" t="s">
        <v>36</v>
      </c>
      <c r="AC56" t="s">
        <v>37</v>
      </c>
    </row>
    <row r="57" spans="1:29">
      <c r="A57" s="87">
        <v>42457</v>
      </c>
      <c r="B57" s="88">
        <v>11722</v>
      </c>
      <c r="C57" s="89">
        <v>16</v>
      </c>
      <c r="D57" s="90">
        <v>37.5</v>
      </c>
      <c r="E57" s="91">
        <v>1226.25</v>
      </c>
      <c r="F57" s="92">
        <f t="shared" si="3"/>
        <v>32.700000000000003</v>
      </c>
      <c r="G57" s="76">
        <f>IF(ISBLANK(D57)," ",(C57+D57))</f>
        <v>53.5</v>
      </c>
      <c r="H57" s="93">
        <f t="shared" si="4"/>
        <v>422</v>
      </c>
      <c r="I57" s="90">
        <f>IF(ISBLANK(B57)," ",(($P$58-C57)/H57)*100)</f>
        <v>9.2796208530805693</v>
      </c>
      <c r="J57" s="94">
        <f t="shared" ref="J57:J88" si="6">IF(ISBLANK(B57)," ",(I57*F56)/100)</f>
        <v>3.0344443827436036</v>
      </c>
      <c r="K57" s="95" t="s">
        <v>19</v>
      </c>
      <c r="L57" s="96">
        <f t="shared" si="5"/>
        <v>105.5</v>
      </c>
      <c r="M57" s="31"/>
      <c r="N57" s="139" t="s">
        <v>44</v>
      </c>
      <c r="O57" s="139"/>
      <c r="P57" s="40">
        <f>SUM(D3:D150)</f>
        <v>2302.3999999999996</v>
      </c>
      <c r="Q57" s="41" t="s">
        <v>34</v>
      </c>
      <c r="AB57" s="62">
        <f>IF(ISBLANK(B57)," ",(C57+D57))</f>
        <v>53.5</v>
      </c>
      <c r="AC57" s="62">
        <f>AVERAGE(AB57:AB150)</f>
        <v>55.160000000000004</v>
      </c>
    </row>
    <row r="58" spans="1:29">
      <c r="A58" s="87">
        <v>42463</v>
      </c>
      <c r="B58" s="88">
        <v>12304</v>
      </c>
      <c r="C58" s="89">
        <v>7</v>
      </c>
      <c r="D58" s="90">
        <v>51.84</v>
      </c>
      <c r="E58" s="91">
        <v>1695.17</v>
      </c>
      <c r="F58" s="92">
        <f t="shared" si="3"/>
        <v>32.700038580246911</v>
      </c>
      <c r="G58" s="76">
        <f t="shared" ref="G58:G121" si="7">IF(ISBLANK(D58)," ",(C58+D58))</f>
        <v>58.84</v>
      </c>
      <c r="H58" s="93">
        <f t="shared" si="4"/>
        <v>582</v>
      </c>
      <c r="I58" s="90">
        <f>IF(ISBLANK(B58)," ",(($P$58-C58)/H58)*100)</f>
        <v>8.2749140893470798</v>
      </c>
      <c r="J58" s="94">
        <f t="shared" si="6"/>
        <v>2.7058969072164958</v>
      </c>
      <c r="K58" s="95" t="s">
        <v>19</v>
      </c>
      <c r="L58" s="96">
        <f t="shared" si="5"/>
        <v>97</v>
      </c>
      <c r="M58" s="31"/>
      <c r="N58" s="24"/>
      <c r="O58" s="80" t="s">
        <v>36</v>
      </c>
      <c r="P58" s="42">
        <f>AC57</f>
        <v>55.160000000000004</v>
      </c>
      <c r="Q58" t="s">
        <v>34</v>
      </c>
      <c r="AB58" s="62">
        <f t="shared" ref="AB58:AB121" si="8">IF(ISBLANK(B58)," ",(C58+D58))</f>
        <v>58.84</v>
      </c>
    </row>
    <row r="59" spans="1:29" ht="16.5" thickBot="1">
      <c r="A59" s="3">
        <v>42467</v>
      </c>
      <c r="B59" s="51">
        <v>12847</v>
      </c>
      <c r="C59" s="78">
        <v>15</v>
      </c>
      <c r="D59" s="84">
        <v>38.14</v>
      </c>
      <c r="E59" s="2">
        <v>1247.18</v>
      </c>
      <c r="F59" s="68">
        <f t="shared" si="3"/>
        <v>32.700052438384901</v>
      </c>
      <c r="G59" s="76">
        <f t="shared" si="7"/>
        <v>53.14</v>
      </c>
      <c r="H59" s="16">
        <f t="shared" si="4"/>
        <v>543</v>
      </c>
      <c r="I59" s="82">
        <f t="shared" ref="I59:I122" si="9">IF(ISBLANK(B59)," ",(($P$58-C59)/H59)*100)</f>
        <v>7.3959484346224684</v>
      </c>
      <c r="J59" s="13">
        <f t="shared" si="6"/>
        <v>2.4184779914967147</v>
      </c>
      <c r="K59" s="57" t="s">
        <v>19</v>
      </c>
      <c r="L59" s="11">
        <f t="shared" si="5"/>
        <v>135.75</v>
      </c>
      <c r="M59" s="31"/>
      <c r="P59" s="20"/>
      <c r="AB59" s="62">
        <f t="shared" si="8"/>
        <v>53.14</v>
      </c>
    </row>
    <row r="60" spans="1:29">
      <c r="A60" s="3"/>
      <c r="B60" s="51"/>
      <c r="C60" s="78"/>
      <c r="D60" s="84"/>
      <c r="E60" s="2"/>
      <c r="F60" s="68" t="str">
        <f t="shared" si="3"/>
        <v xml:space="preserve"> </v>
      </c>
      <c r="G60" s="76" t="str">
        <f t="shared" si="7"/>
        <v xml:space="preserve"> </v>
      </c>
      <c r="H60" s="16" t="str">
        <f t="shared" si="4"/>
        <v xml:space="preserve"> </v>
      </c>
      <c r="I60" s="82" t="str">
        <f t="shared" si="9"/>
        <v xml:space="preserve"> </v>
      </c>
      <c r="J60" s="13" t="str">
        <f t="shared" si="6"/>
        <v xml:space="preserve"> </v>
      </c>
      <c r="K60" s="57"/>
      <c r="L60" s="11" t="str">
        <f t="shared" si="5"/>
        <v xml:space="preserve"> </v>
      </c>
      <c r="M60" s="31"/>
      <c r="N60" s="119" t="s">
        <v>8</v>
      </c>
      <c r="O60" s="129" t="s">
        <v>33</v>
      </c>
      <c r="P60" s="119" t="s">
        <v>18</v>
      </c>
      <c r="Q60" s="141" t="s">
        <v>26</v>
      </c>
      <c r="R60" s="142"/>
      <c r="S60" s="138"/>
      <c r="AB60" s="62" t="str">
        <f t="shared" si="8"/>
        <v xml:space="preserve"> </v>
      </c>
    </row>
    <row r="61" spans="1:29" ht="16.5" thickBot="1">
      <c r="A61" s="12"/>
      <c r="B61" s="51"/>
      <c r="C61" s="78"/>
      <c r="D61" s="84"/>
      <c r="E61" s="2"/>
      <c r="F61" s="68" t="str">
        <f t="shared" si="3"/>
        <v xml:space="preserve"> </v>
      </c>
      <c r="G61" s="76" t="str">
        <f t="shared" si="7"/>
        <v xml:space="preserve"> </v>
      </c>
      <c r="H61" s="16" t="str">
        <f t="shared" si="4"/>
        <v xml:space="preserve"> </v>
      </c>
      <c r="I61" s="82" t="str">
        <f t="shared" si="9"/>
        <v xml:space="preserve"> </v>
      </c>
      <c r="J61" s="13" t="str">
        <f t="shared" si="6"/>
        <v xml:space="preserve"> </v>
      </c>
      <c r="K61" s="57"/>
      <c r="L61" s="11" t="str">
        <f t="shared" si="5"/>
        <v xml:space="preserve"> </v>
      </c>
      <c r="M61" s="31"/>
      <c r="N61" s="128"/>
      <c r="O61" s="130"/>
      <c r="P61" s="120"/>
      <c r="Q61" s="63" t="s">
        <v>12</v>
      </c>
      <c r="R61" s="19" t="s">
        <v>14</v>
      </c>
      <c r="S61" s="18" t="s">
        <v>13</v>
      </c>
      <c r="AB61" s="62" t="str">
        <f t="shared" si="8"/>
        <v xml:space="preserve"> </v>
      </c>
    </row>
    <row r="62" spans="1:29">
      <c r="A62" s="12"/>
      <c r="B62" s="51"/>
      <c r="C62" s="78"/>
      <c r="D62" s="84"/>
      <c r="E62" s="2"/>
      <c r="F62" s="68" t="str">
        <f t="shared" si="3"/>
        <v xml:space="preserve"> </v>
      </c>
      <c r="G62" s="76" t="str">
        <f t="shared" si="7"/>
        <v xml:space="preserve"> </v>
      </c>
      <c r="H62" s="16" t="str">
        <f t="shared" si="4"/>
        <v xml:space="preserve"> </v>
      </c>
      <c r="I62" s="82" t="str">
        <f t="shared" si="9"/>
        <v xml:space="preserve"> </v>
      </c>
      <c r="J62" s="13" t="str">
        <f t="shared" si="6"/>
        <v xml:space="preserve"> </v>
      </c>
      <c r="K62" s="57"/>
      <c r="L62" s="11" t="str">
        <f t="shared" si="5"/>
        <v xml:space="preserve"> </v>
      </c>
      <c r="M62" s="31"/>
      <c r="N62" s="128"/>
      <c r="O62" s="130"/>
      <c r="P62" s="121"/>
      <c r="Q62" s="117">
        <f>MIN(I4:I150)</f>
        <v>7.3959484346224684</v>
      </c>
      <c r="R62" s="115">
        <f>AVERAGE(I57:I150)</f>
        <v>8.3168277923500398</v>
      </c>
      <c r="S62" s="113">
        <f>MAX(I4:I150)</f>
        <v>9.2796208530805693</v>
      </c>
      <c r="AB62" s="62" t="str">
        <f t="shared" si="8"/>
        <v xml:space="preserve"> </v>
      </c>
    </row>
    <row r="63" spans="1:29" ht="16.5" thickBot="1">
      <c r="A63" s="12"/>
      <c r="B63" s="51"/>
      <c r="C63" s="78"/>
      <c r="D63" s="84"/>
      <c r="E63" s="2"/>
      <c r="F63" s="68" t="str">
        <f t="shared" si="3"/>
        <v xml:space="preserve"> </v>
      </c>
      <c r="G63" s="76" t="str">
        <f t="shared" si="7"/>
        <v xml:space="preserve"> </v>
      </c>
      <c r="H63" s="16" t="str">
        <f t="shared" si="4"/>
        <v xml:space="preserve"> </v>
      </c>
      <c r="I63" s="82" t="str">
        <f t="shared" si="9"/>
        <v xml:space="preserve"> </v>
      </c>
      <c r="J63" s="13" t="str">
        <f t="shared" si="6"/>
        <v xml:space="preserve"> </v>
      </c>
      <c r="K63" s="57"/>
      <c r="L63" s="11" t="str">
        <f t="shared" si="5"/>
        <v xml:space="preserve"> </v>
      </c>
      <c r="M63" s="31"/>
      <c r="N63" s="74">
        <f>SUM(H4:H150)+7694</f>
        <v>31582</v>
      </c>
      <c r="O63" s="27">
        <f>AC13</f>
        <v>135.75</v>
      </c>
      <c r="P63" s="27">
        <f>(MAX(B29:B150)+18735)/(MAX(A29:A150)-AC18)</f>
        <v>47.851515151515152</v>
      </c>
      <c r="Q63" s="118"/>
      <c r="R63" s="116"/>
      <c r="S63" s="114"/>
      <c r="AB63" s="62" t="str">
        <f t="shared" si="8"/>
        <v xml:space="preserve"> </v>
      </c>
    </row>
    <row r="64" spans="1:29">
      <c r="A64" s="37"/>
      <c r="B64" s="52"/>
      <c r="C64" s="78"/>
      <c r="D64" s="84"/>
      <c r="E64" s="2"/>
      <c r="F64" s="68" t="str">
        <f t="shared" si="3"/>
        <v xml:space="preserve"> </v>
      </c>
      <c r="G64" s="76" t="str">
        <f t="shared" si="7"/>
        <v xml:space="preserve"> </v>
      </c>
      <c r="H64" s="16" t="str">
        <f t="shared" si="4"/>
        <v xml:space="preserve"> </v>
      </c>
      <c r="I64" s="82" t="str">
        <f t="shared" si="9"/>
        <v xml:space="preserve"> </v>
      </c>
      <c r="J64" s="13" t="str">
        <f t="shared" si="6"/>
        <v xml:space="preserve"> </v>
      </c>
      <c r="K64" s="58"/>
      <c r="L64" s="38" t="str">
        <f t="shared" si="5"/>
        <v xml:space="preserve"> </v>
      </c>
      <c r="M64" s="31"/>
      <c r="N64" s="21"/>
      <c r="P64" s="20"/>
      <c r="AB64" s="62" t="str">
        <f t="shared" si="8"/>
        <v xml:space="preserve"> </v>
      </c>
    </row>
    <row r="65" spans="1:28" ht="16.5" thickBot="1">
      <c r="A65" s="12"/>
      <c r="B65" s="51"/>
      <c r="C65" s="78"/>
      <c r="D65" s="85"/>
      <c r="E65" s="43"/>
      <c r="F65" s="68" t="str">
        <f t="shared" ref="F65:F128" si="10">IF(ISBLANK(D65)," ",(E65/D65))</f>
        <v xml:space="preserve"> </v>
      </c>
      <c r="G65" s="76" t="str">
        <f t="shared" si="7"/>
        <v xml:space="preserve"> </v>
      </c>
      <c r="H65" s="16" t="str">
        <f t="shared" ref="H65:H128" si="11">IF(ISBLANK(B65)," ",(B65-B64))</f>
        <v xml:space="preserve"> </v>
      </c>
      <c r="I65" s="82" t="str">
        <f t="shared" si="9"/>
        <v xml:space="preserve"> </v>
      </c>
      <c r="J65" s="13" t="str">
        <f t="shared" si="6"/>
        <v xml:space="preserve"> </v>
      </c>
      <c r="K65" s="57"/>
      <c r="L65" s="11" t="str">
        <f t="shared" si="5"/>
        <v xml:space="preserve"> </v>
      </c>
      <c r="N65" s="21"/>
      <c r="AB65" s="62" t="str">
        <f t="shared" si="8"/>
        <v xml:space="preserve"> </v>
      </c>
    </row>
    <row r="66" spans="1:28">
      <c r="A66" s="12"/>
      <c r="B66" s="51"/>
      <c r="C66" s="78"/>
      <c r="D66" s="85"/>
      <c r="E66" s="43"/>
      <c r="F66" s="68" t="str">
        <f t="shared" si="10"/>
        <v xml:space="preserve"> </v>
      </c>
      <c r="G66" s="76" t="str">
        <f t="shared" si="7"/>
        <v xml:space="preserve"> </v>
      </c>
      <c r="H66" s="16" t="str">
        <f t="shared" si="11"/>
        <v xml:space="preserve"> </v>
      </c>
      <c r="I66" s="82" t="str">
        <f t="shared" si="9"/>
        <v xml:space="preserve"> </v>
      </c>
      <c r="J66" s="13" t="str">
        <f t="shared" si="6"/>
        <v xml:space="preserve"> </v>
      </c>
      <c r="K66" s="57"/>
      <c r="L66" s="11" t="str">
        <f t="shared" si="5"/>
        <v xml:space="preserve"> </v>
      </c>
      <c r="N66" s="104" t="s">
        <v>23</v>
      </c>
      <c r="O66" s="105"/>
      <c r="P66" s="106"/>
      <c r="AB66" s="62" t="str">
        <f t="shared" si="8"/>
        <v xml:space="preserve"> </v>
      </c>
    </row>
    <row r="67" spans="1:28" ht="16.5" thickBot="1">
      <c r="A67" s="12"/>
      <c r="B67" s="51"/>
      <c r="C67" s="78"/>
      <c r="D67" s="85"/>
      <c r="E67" s="43"/>
      <c r="F67" s="68" t="str">
        <f t="shared" si="10"/>
        <v xml:space="preserve"> </v>
      </c>
      <c r="G67" s="76" t="str">
        <f t="shared" si="7"/>
        <v xml:space="preserve"> </v>
      </c>
      <c r="H67" s="16" t="str">
        <f t="shared" si="11"/>
        <v xml:space="preserve"> </v>
      </c>
      <c r="I67" s="82" t="str">
        <f t="shared" si="9"/>
        <v xml:space="preserve"> </v>
      </c>
      <c r="J67" s="13" t="str">
        <f t="shared" si="6"/>
        <v xml:space="preserve"> </v>
      </c>
      <c r="K67" s="57"/>
      <c r="L67" s="11" t="str">
        <f t="shared" si="5"/>
        <v xml:space="preserve"> </v>
      </c>
      <c r="N67" s="107"/>
      <c r="O67" s="108"/>
      <c r="P67" s="109"/>
      <c r="AB67" s="62" t="str">
        <f t="shared" si="8"/>
        <v xml:space="preserve"> </v>
      </c>
    </row>
    <row r="68" spans="1:28" ht="16.5" thickBot="1">
      <c r="A68" s="12"/>
      <c r="B68" s="51"/>
      <c r="C68" s="78"/>
      <c r="D68" s="85"/>
      <c r="E68" s="43"/>
      <c r="F68" s="68" t="str">
        <f t="shared" si="10"/>
        <v xml:space="preserve"> </v>
      </c>
      <c r="G68" s="76" t="str">
        <f t="shared" si="7"/>
        <v xml:space="preserve"> </v>
      </c>
      <c r="H68" s="16" t="str">
        <f t="shared" si="11"/>
        <v xml:space="preserve"> </v>
      </c>
      <c r="I68" s="82" t="str">
        <f t="shared" si="9"/>
        <v xml:space="preserve"> </v>
      </c>
      <c r="J68" s="13" t="str">
        <f t="shared" si="6"/>
        <v xml:space="preserve"> </v>
      </c>
      <c r="K68" s="57"/>
      <c r="L68" s="11" t="str">
        <f t="shared" ref="L68:L99" si="12">IF(ISBLANK(B68)," ",(H68/(A68-A67)))</f>
        <v xml:space="preserve"> </v>
      </c>
      <c r="N68" s="110"/>
      <c r="O68" s="111"/>
      <c r="P68" s="112"/>
      <c r="Q68" s="141" t="s">
        <v>24</v>
      </c>
      <c r="R68" s="142"/>
      <c r="S68" s="138"/>
      <c r="AB68" s="62" t="str">
        <f t="shared" si="8"/>
        <v xml:space="preserve"> </v>
      </c>
    </row>
    <row r="69" spans="1:28" ht="16.5" thickBot="1">
      <c r="A69" s="12"/>
      <c r="B69" s="51"/>
      <c r="C69" s="78"/>
      <c r="D69" s="85"/>
      <c r="E69" s="43"/>
      <c r="F69" s="68" t="str">
        <f t="shared" si="10"/>
        <v xml:space="preserve"> </v>
      </c>
      <c r="G69" s="76" t="str">
        <f t="shared" si="7"/>
        <v xml:space="preserve"> </v>
      </c>
      <c r="H69" s="16" t="str">
        <f t="shared" si="11"/>
        <v xml:space="preserve"> </v>
      </c>
      <c r="I69" s="82" t="str">
        <f t="shared" si="9"/>
        <v xml:space="preserve"> </v>
      </c>
      <c r="J69" s="13" t="str">
        <f t="shared" si="6"/>
        <v xml:space="preserve"> </v>
      </c>
      <c r="K69" s="57"/>
      <c r="L69" s="11" t="str">
        <f t="shared" si="12"/>
        <v xml:space="preserve"> </v>
      </c>
      <c r="N69" s="28" t="s">
        <v>12</v>
      </c>
      <c r="O69" s="29" t="s">
        <v>14</v>
      </c>
      <c r="P69" s="30" t="s">
        <v>13</v>
      </c>
      <c r="Q69" s="26" t="s">
        <v>12</v>
      </c>
      <c r="R69" s="19" t="s">
        <v>14</v>
      </c>
      <c r="S69" s="18" t="s">
        <v>13</v>
      </c>
      <c r="AB69" s="62" t="str">
        <f t="shared" si="8"/>
        <v xml:space="preserve"> </v>
      </c>
    </row>
    <row r="70" spans="1:28">
      <c r="A70" s="12"/>
      <c r="B70" s="51"/>
      <c r="C70" s="78"/>
      <c r="D70" s="85"/>
      <c r="E70" s="43"/>
      <c r="F70" s="68" t="str">
        <f t="shared" si="10"/>
        <v xml:space="preserve"> </v>
      </c>
      <c r="G70" s="76" t="str">
        <f t="shared" si="7"/>
        <v xml:space="preserve"> </v>
      </c>
      <c r="H70" s="16" t="str">
        <f t="shared" si="11"/>
        <v xml:space="preserve"> </v>
      </c>
      <c r="I70" s="82" t="str">
        <f t="shared" si="9"/>
        <v xml:space="preserve"> </v>
      </c>
      <c r="J70" s="13" t="str">
        <f t="shared" si="6"/>
        <v xml:space="preserve"> </v>
      </c>
      <c r="K70" s="57"/>
      <c r="L70" s="11" t="str">
        <f t="shared" si="12"/>
        <v xml:space="preserve"> </v>
      </c>
      <c r="N70" s="117">
        <f>MIN(L4:L150)</f>
        <v>15.176470588235293</v>
      </c>
      <c r="O70" s="115">
        <f>AVERAGE(L4:L150)</f>
        <v>59.120943355105503</v>
      </c>
      <c r="P70" s="113">
        <f>MAX(L4:L150)</f>
        <v>140.66666666666666</v>
      </c>
      <c r="Q70" s="117">
        <f>MIN(J4:J150)</f>
        <v>2.4184779914967147</v>
      </c>
      <c r="R70" s="115">
        <f>AVERAGE(J57:J150)</f>
        <v>2.7196064271522715</v>
      </c>
      <c r="S70" s="113">
        <f>MAX(J4:J150)</f>
        <v>3.0344443827436036</v>
      </c>
      <c r="AB70" s="62" t="str">
        <f t="shared" si="8"/>
        <v xml:space="preserve"> </v>
      </c>
    </row>
    <row r="71" spans="1:28" ht="16.5" thickBot="1">
      <c r="A71" s="12"/>
      <c r="B71" s="51"/>
      <c r="C71" s="78"/>
      <c r="D71" s="85"/>
      <c r="E71" s="43"/>
      <c r="F71" s="68" t="str">
        <f t="shared" si="10"/>
        <v xml:space="preserve"> </v>
      </c>
      <c r="G71" s="76" t="str">
        <f t="shared" si="7"/>
        <v xml:space="preserve"> </v>
      </c>
      <c r="H71" s="16" t="str">
        <f t="shared" si="11"/>
        <v xml:space="preserve"> </v>
      </c>
      <c r="I71" s="82" t="str">
        <f t="shared" si="9"/>
        <v xml:space="preserve"> </v>
      </c>
      <c r="J71" s="13" t="str">
        <f t="shared" si="6"/>
        <v xml:space="preserve"> </v>
      </c>
      <c r="K71" s="57"/>
      <c r="L71" s="11" t="str">
        <f t="shared" si="12"/>
        <v xml:space="preserve"> </v>
      </c>
      <c r="N71" s="118"/>
      <c r="O71" s="116"/>
      <c r="P71" s="114"/>
      <c r="Q71" s="118"/>
      <c r="R71" s="116"/>
      <c r="S71" s="114"/>
      <c r="AB71" s="62" t="str">
        <f t="shared" si="8"/>
        <v xml:space="preserve"> </v>
      </c>
    </row>
    <row r="72" spans="1:28">
      <c r="A72" s="12"/>
      <c r="B72" s="51"/>
      <c r="C72" s="78"/>
      <c r="D72" s="85"/>
      <c r="E72" s="43"/>
      <c r="F72" s="68" t="str">
        <f t="shared" si="10"/>
        <v xml:space="preserve"> </v>
      </c>
      <c r="G72" s="76" t="str">
        <f t="shared" si="7"/>
        <v xml:space="preserve"> </v>
      </c>
      <c r="H72" s="16" t="str">
        <f t="shared" si="11"/>
        <v xml:space="preserve"> </v>
      </c>
      <c r="I72" s="82" t="str">
        <f t="shared" si="9"/>
        <v xml:space="preserve"> </v>
      </c>
      <c r="J72" s="13" t="str">
        <f t="shared" si="6"/>
        <v xml:space="preserve"> </v>
      </c>
      <c r="K72" s="57"/>
      <c r="L72" s="11" t="str">
        <f t="shared" si="12"/>
        <v xml:space="preserve"> </v>
      </c>
      <c r="AB72" s="62" t="str">
        <f t="shared" si="8"/>
        <v xml:space="preserve"> </v>
      </c>
    </row>
    <row r="73" spans="1:28">
      <c r="A73" s="12"/>
      <c r="B73" s="51"/>
      <c r="C73" s="78"/>
      <c r="D73" s="85"/>
      <c r="E73" s="43"/>
      <c r="F73" s="68" t="str">
        <f t="shared" si="10"/>
        <v xml:space="preserve"> </v>
      </c>
      <c r="G73" s="76" t="str">
        <f t="shared" si="7"/>
        <v xml:space="preserve"> </v>
      </c>
      <c r="H73" s="16" t="str">
        <f t="shared" si="11"/>
        <v xml:space="preserve"> </v>
      </c>
      <c r="I73" s="82" t="str">
        <f t="shared" si="9"/>
        <v xml:space="preserve"> </v>
      </c>
      <c r="J73" s="13" t="str">
        <f t="shared" si="6"/>
        <v xml:space="preserve"> </v>
      </c>
      <c r="K73" s="57"/>
      <c r="L73" s="11" t="str">
        <f t="shared" si="12"/>
        <v xml:space="preserve"> </v>
      </c>
      <c r="AB73" s="62" t="str">
        <f t="shared" si="8"/>
        <v xml:space="preserve"> </v>
      </c>
    </row>
    <row r="74" spans="1:28">
      <c r="A74" s="12"/>
      <c r="B74" s="51"/>
      <c r="C74" s="78"/>
      <c r="D74" s="85"/>
      <c r="E74" s="43"/>
      <c r="F74" s="68" t="str">
        <f t="shared" si="10"/>
        <v xml:space="preserve"> </v>
      </c>
      <c r="G74" s="76" t="str">
        <f t="shared" si="7"/>
        <v xml:space="preserve"> </v>
      </c>
      <c r="H74" s="16" t="str">
        <f t="shared" si="11"/>
        <v xml:space="preserve"> </v>
      </c>
      <c r="I74" s="82" t="str">
        <f t="shared" si="9"/>
        <v xml:space="preserve"> </v>
      </c>
      <c r="J74" s="13" t="str">
        <f t="shared" si="6"/>
        <v xml:space="preserve"> </v>
      </c>
      <c r="K74" s="57"/>
      <c r="L74" s="11" t="str">
        <f t="shared" si="12"/>
        <v xml:space="preserve"> </v>
      </c>
      <c r="AB74" s="62" t="str">
        <f t="shared" si="8"/>
        <v xml:space="preserve"> </v>
      </c>
    </row>
    <row r="75" spans="1:28">
      <c r="A75" s="12"/>
      <c r="B75" s="51"/>
      <c r="C75" s="78"/>
      <c r="D75" s="85"/>
      <c r="E75" s="43"/>
      <c r="F75" s="68" t="str">
        <f t="shared" si="10"/>
        <v xml:space="preserve"> </v>
      </c>
      <c r="G75" s="76" t="str">
        <f t="shared" si="7"/>
        <v xml:space="preserve"> </v>
      </c>
      <c r="H75" s="16" t="str">
        <f t="shared" si="11"/>
        <v xml:space="preserve"> </v>
      </c>
      <c r="I75" s="82" t="str">
        <f t="shared" si="9"/>
        <v xml:space="preserve"> </v>
      </c>
      <c r="J75" s="13" t="str">
        <f t="shared" si="6"/>
        <v xml:space="preserve"> </v>
      </c>
      <c r="K75" s="57"/>
      <c r="L75" s="11" t="str">
        <f t="shared" si="12"/>
        <v xml:space="preserve"> </v>
      </c>
      <c r="AB75" s="62" t="str">
        <f t="shared" si="8"/>
        <v xml:space="preserve"> </v>
      </c>
    </row>
    <row r="76" spans="1:28">
      <c r="A76" s="12"/>
      <c r="B76" s="51"/>
      <c r="C76" s="78"/>
      <c r="D76" s="85"/>
      <c r="E76" s="43"/>
      <c r="F76" s="68" t="str">
        <f t="shared" si="10"/>
        <v xml:space="preserve"> </v>
      </c>
      <c r="G76" s="76" t="str">
        <f t="shared" si="7"/>
        <v xml:space="preserve"> </v>
      </c>
      <c r="H76" s="16" t="str">
        <f t="shared" si="11"/>
        <v xml:space="preserve"> </v>
      </c>
      <c r="I76" s="82" t="str">
        <f t="shared" si="9"/>
        <v xml:space="preserve"> </v>
      </c>
      <c r="J76" s="13" t="str">
        <f t="shared" si="6"/>
        <v xml:space="preserve"> </v>
      </c>
      <c r="K76" s="57"/>
      <c r="L76" s="11" t="str">
        <f t="shared" si="12"/>
        <v xml:space="preserve"> </v>
      </c>
      <c r="AB76" s="62" t="str">
        <f t="shared" si="8"/>
        <v xml:space="preserve"> </v>
      </c>
    </row>
    <row r="77" spans="1:28">
      <c r="A77" s="12"/>
      <c r="B77" s="51"/>
      <c r="C77" s="78"/>
      <c r="D77" s="85"/>
      <c r="E77" s="43"/>
      <c r="F77" s="68" t="str">
        <f t="shared" si="10"/>
        <v xml:space="preserve"> </v>
      </c>
      <c r="G77" s="76" t="str">
        <f t="shared" si="7"/>
        <v xml:space="preserve"> </v>
      </c>
      <c r="H77" s="16" t="str">
        <f t="shared" si="11"/>
        <v xml:space="preserve"> </v>
      </c>
      <c r="I77" s="82" t="str">
        <f t="shared" si="9"/>
        <v xml:space="preserve"> </v>
      </c>
      <c r="J77" s="13" t="str">
        <f t="shared" si="6"/>
        <v xml:space="preserve"> </v>
      </c>
      <c r="K77" s="57"/>
      <c r="L77" s="11" t="str">
        <f t="shared" si="12"/>
        <v xml:space="preserve"> </v>
      </c>
      <c r="AB77" s="62" t="str">
        <f t="shared" si="8"/>
        <v xml:space="preserve"> </v>
      </c>
    </row>
    <row r="78" spans="1:28">
      <c r="A78" s="12"/>
      <c r="B78" s="51"/>
      <c r="C78" s="78"/>
      <c r="D78" s="85"/>
      <c r="E78" s="43"/>
      <c r="F78" s="68" t="str">
        <f t="shared" si="10"/>
        <v xml:space="preserve"> </v>
      </c>
      <c r="G78" s="76" t="str">
        <f t="shared" si="7"/>
        <v xml:space="preserve"> </v>
      </c>
      <c r="H78" s="16" t="str">
        <f t="shared" si="11"/>
        <v xml:space="preserve"> </v>
      </c>
      <c r="I78" s="82" t="str">
        <f t="shared" si="9"/>
        <v xml:space="preserve"> </v>
      </c>
      <c r="J78" s="13" t="str">
        <f t="shared" si="6"/>
        <v xml:space="preserve"> </v>
      </c>
      <c r="K78" s="57"/>
      <c r="L78" s="11" t="str">
        <f t="shared" si="12"/>
        <v xml:space="preserve"> </v>
      </c>
      <c r="AB78" s="62" t="str">
        <f t="shared" si="8"/>
        <v xml:space="preserve"> </v>
      </c>
    </row>
    <row r="79" spans="1:28">
      <c r="A79" s="12"/>
      <c r="B79" s="51"/>
      <c r="C79" s="78"/>
      <c r="D79" s="85"/>
      <c r="E79" s="43"/>
      <c r="F79" s="68" t="str">
        <f t="shared" si="10"/>
        <v xml:space="preserve"> </v>
      </c>
      <c r="G79" s="76" t="str">
        <f t="shared" si="7"/>
        <v xml:space="preserve"> </v>
      </c>
      <c r="H79" s="16" t="str">
        <f t="shared" si="11"/>
        <v xml:space="preserve"> </v>
      </c>
      <c r="I79" s="82" t="str">
        <f t="shared" si="9"/>
        <v xml:space="preserve"> </v>
      </c>
      <c r="J79" s="13" t="str">
        <f t="shared" si="6"/>
        <v xml:space="preserve"> </v>
      </c>
      <c r="K79" s="57"/>
      <c r="L79" s="11" t="str">
        <f t="shared" si="12"/>
        <v xml:space="preserve"> </v>
      </c>
      <c r="AB79" s="62" t="str">
        <f t="shared" si="8"/>
        <v xml:space="preserve"> </v>
      </c>
    </row>
    <row r="80" spans="1:28">
      <c r="A80" s="12"/>
      <c r="B80" s="51"/>
      <c r="C80" s="78"/>
      <c r="D80" s="85"/>
      <c r="E80" s="43"/>
      <c r="F80" s="68" t="str">
        <f t="shared" si="10"/>
        <v xml:space="preserve"> </v>
      </c>
      <c r="G80" s="76" t="str">
        <f t="shared" si="7"/>
        <v xml:space="preserve"> </v>
      </c>
      <c r="H80" s="16" t="str">
        <f t="shared" si="11"/>
        <v xml:space="preserve"> </v>
      </c>
      <c r="I80" s="82" t="str">
        <f t="shared" si="9"/>
        <v xml:space="preserve"> </v>
      </c>
      <c r="J80" s="13" t="str">
        <f t="shared" si="6"/>
        <v xml:space="preserve"> </v>
      </c>
      <c r="K80" s="57"/>
      <c r="L80" s="11" t="str">
        <f t="shared" si="12"/>
        <v xml:space="preserve"> </v>
      </c>
      <c r="AB80" s="62" t="str">
        <f t="shared" si="8"/>
        <v xml:space="preserve"> </v>
      </c>
    </row>
    <row r="81" spans="1:28">
      <c r="A81" s="12"/>
      <c r="B81" s="51"/>
      <c r="C81" s="78"/>
      <c r="D81" s="85"/>
      <c r="E81" s="43"/>
      <c r="F81" s="68" t="str">
        <f t="shared" si="10"/>
        <v xml:space="preserve"> </v>
      </c>
      <c r="G81" s="76" t="str">
        <f t="shared" si="7"/>
        <v xml:space="preserve"> </v>
      </c>
      <c r="H81" s="16" t="str">
        <f t="shared" si="11"/>
        <v xml:space="preserve"> </v>
      </c>
      <c r="I81" s="82" t="str">
        <f t="shared" si="9"/>
        <v xml:space="preserve"> </v>
      </c>
      <c r="J81" s="13" t="str">
        <f t="shared" si="6"/>
        <v xml:space="preserve"> </v>
      </c>
      <c r="K81" s="57"/>
      <c r="L81" s="11" t="str">
        <f t="shared" si="12"/>
        <v xml:space="preserve"> </v>
      </c>
      <c r="AB81" s="62" t="str">
        <f t="shared" si="8"/>
        <v xml:space="preserve"> </v>
      </c>
    </row>
    <row r="82" spans="1:28">
      <c r="A82" s="12"/>
      <c r="B82" s="51"/>
      <c r="C82" s="78"/>
      <c r="D82" s="85"/>
      <c r="E82" s="43"/>
      <c r="F82" s="68" t="str">
        <f t="shared" si="10"/>
        <v xml:space="preserve"> </v>
      </c>
      <c r="G82" s="76" t="str">
        <f t="shared" si="7"/>
        <v xml:space="preserve"> </v>
      </c>
      <c r="H82" s="16" t="str">
        <f t="shared" si="11"/>
        <v xml:space="preserve"> </v>
      </c>
      <c r="I82" s="82" t="str">
        <f t="shared" si="9"/>
        <v xml:space="preserve"> </v>
      </c>
      <c r="J82" s="13" t="str">
        <f t="shared" si="6"/>
        <v xml:space="preserve"> </v>
      </c>
      <c r="K82" s="57"/>
      <c r="L82" s="11" t="str">
        <f t="shared" si="12"/>
        <v xml:space="preserve"> </v>
      </c>
      <c r="AB82" s="62" t="str">
        <f t="shared" si="8"/>
        <v xml:space="preserve"> </v>
      </c>
    </row>
    <row r="83" spans="1:28">
      <c r="A83" s="12"/>
      <c r="B83" s="51"/>
      <c r="C83" s="78"/>
      <c r="D83" s="85"/>
      <c r="E83" s="43"/>
      <c r="F83" s="68" t="str">
        <f t="shared" si="10"/>
        <v xml:space="preserve"> </v>
      </c>
      <c r="G83" s="76" t="str">
        <f t="shared" si="7"/>
        <v xml:space="preserve"> </v>
      </c>
      <c r="H83" s="16" t="str">
        <f t="shared" si="11"/>
        <v xml:space="preserve"> </v>
      </c>
      <c r="I83" s="82" t="str">
        <f t="shared" si="9"/>
        <v xml:space="preserve"> </v>
      </c>
      <c r="J83" s="13" t="str">
        <f t="shared" si="6"/>
        <v xml:space="preserve"> </v>
      </c>
      <c r="K83" s="57"/>
      <c r="L83" s="11" t="str">
        <f t="shared" si="12"/>
        <v xml:space="preserve"> </v>
      </c>
      <c r="AB83" s="62" t="str">
        <f t="shared" si="8"/>
        <v xml:space="preserve"> </v>
      </c>
    </row>
    <row r="84" spans="1:28">
      <c r="A84" s="12"/>
      <c r="B84" s="51"/>
      <c r="C84" s="78"/>
      <c r="D84" s="85"/>
      <c r="E84" s="43"/>
      <c r="F84" s="68" t="str">
        <f t="shared" si="10"/>
        <v xml:space="preserve"> </v>
      </c>
      <c r="G84" s="76" t="str">
        <f t="shared" si="7"/>
        <v xml:space="preserve"> </v>
      </c>
      <c r="H84" s="16" t="str">
        <f t="shared" si="11"/>
        <v xml:space="preserve"> </v>
      </c>
      <c r="I84" s="82" t="str">
        <f t="shared" si="9"/>
        <v xml:space="preserve"> </v>
      </c>
      <c r="J84" s="13" t="str">
        <f t="shared" si="6"/>
        <v xml:space="preserve"> </v>
      </c>
      <c r="K84" s="57"/>
      <c r="L84" s="11" t="str">
        <f t="shared" si="12"/>
        <v xml:space="preserve"> </v>
      </c>
      <c r="AB84" s="62" t="str">
        <f t="shared" si="8"/>
        <v xml:space="preserve"> </v>
      </c>
    </row>
    <row r="85" spans="1:28">
      <c r="A85" s="12"/>
      <c r="B85" s="51"/>
      <c r="C85" s="78"/>
      <c r="D85" s="85"/>
      <c r="E85" s="43"/>
      <c r="F85" s="68" t="str">
        <f t="shared" si="10"/>
        <v xml:space="preserve"> </v>
      </c>
      <c r="G85" s="76" t="str">
        <f t="shared" si="7"/>
        <v xml:space="preserve"> </v>
      </c>
      <c r="H85" s="16" t="str">
        <f t="shared" si="11"/>
        <v xml:space="preserve"> </v>
      </c>
      <c r="I85" s="82" t="str">
        <f t="shared" si="9"/>
        <v xml:space="preserve"> </v>
      </c>
      <c r="J85" s="13" t="str">
        <f t="shared" si="6"/>
        <v xml:space="preserve"> </v>
      </c>
      <c r="K85" s="57"/>
      <c r="L85" s="11" t="str">
        <f t="shared" si="12"/>
        <v xml:space="preserve"> </v>
      </c>
      <c r="AB85" s="62" t="str">
        <f t="shared" si="8"/>
        <v xml:space="preserve"> </v>
      </c>
    </row>
    <row r="86" spans="1:28">
      <c r="A86" s="12"/>
      <c r="B86" s="51"/>
      <c r="C86" s="78"/>
      <c r="D86" s="85"/>
      <c r="E86" s="43"/>
      <c r="F86" s="68" t="str">
        <f t="shared" si="10"/>
        <v xml:space="preserve"> </v>
      </c>
      <c r="G86" s="76" t="str">
        <f t="shared" si="7"/>
        <v xml:space="preserve"> </v>
      </c>
      <c r="H86" s="16" t="str">
        <f t="shared" si="11"/>
        <v xml:space="preserve"> </v>
      </c>
      <c r="I86" s="82" t="str">
        <f t="shared" si="9"/>
        <v xml:space="preserve"> </v>
      </c>
      <c r="J86" s="13" t="str">
        <f t="shared" si="6"/>
        <v xml:space="preserve"> </v>
      </c>
      <c r="K86" s="57"/>
      <c r="L86" s="11" t="str">
        <f t="shared" si="12"/>
        <v xml:space="preserve"> </v>
      </c>
      <c r="AB86" s="62" t="str">
        <f t="shared" si="8"/>
        <v xml:space="preserve"> </v>
      </c>
    </row>
    <row r="87" spans="1:28">
      <c r="A87" s="12"/>
      <c r="B87" s="51"/>
      <c r="C87" s="78"/>
      <c r="D87" s="85"/>
      <c r="E87" s="43"/>
      <c r="F87" s="68" t="str">
        <f t="shared" si="10"/>
        <v xml:space="preserve"> </v>
      </c>
      <c r="G87" s="76" t="str">
        <f t="shared" si="7"/>
        <v xml:space="preserve"> </v>
      </c>
      <c r="H87" s="16" t="str">
        <f t="shared" si="11"/>
        <v xml:space="preserve"> </v>
      </c>
      <c r="I87" s="82" t="str">
        <f t="shared" si="9"/>
        <v xml:space="preserve"> </v>
      </c>
      <c r="J87" s="13" t="str">
        <f t="shared" si="6"/>
        <v xml:space="preserve"> </v>
      </c>
      <c r="K87" s="57"/>
      <c r="L87" s="11" t="str">
        <f t="shared" si="12"/>
        <v xml:space="preserve"> </v>
      </c>
      <c r="AB87" s="62" t="str">
        <f t="shared" si="8"/>
        <v xml:space="preserve"> </v>
      </c>
    </row>
    <row r="88" spans="1:28">
      <c r="A88" s="12"/>
      <c r="B88" s="51"/>
      <c r="C88" s="78"/>
      <c r="D88" s="85"/>
      <c r="E88" s="43"/>
      <c r="F88" s="68" t="str">
        <f t="shared" si="10"/>
        <v xml:space="preserve"> </v>
      </c>
      <c r="G88" s="76" t="str">
        <f t="shared" si="7"/>
        <v xml:space="preserve"> </v>
      </c>
      <c r="H88" s="16" t="str">
        <f t="shared" si="11"/>
        <v xml:space="preserve"> </v>
      </c>
      <c r="I88" s="82" t="str">
        <f t="shared" si="9"/>
        <v xml:space="preserve"> </v>
      </c>
      <c r="J88" s="13" t="str">
        <f t="shared" si="6"/>
        <v xml:space="preserve"> </v>
      </c>
      <c r="K88" s="57"/>
      <c r="L88" s="11" t="str">
        <f t="shared" si="12"/>
        <v xml:space="preserve"> </v>
      </c>
      <c r="AB88" s="62" t="str">
        <f t="shared" si="8"/>
        <v xml:space="preserve"> </v>
      </c>
    </row>
    <row r="89" spans="1:28">
      <c r="A89" s="12"/>
      <c r="B89" s="51"/>
      <c r="C89" s="78"/>
      <c r="D89" s="85"/>
      <c r="E89" s="43"/>
      <c r="F89" s="68" t="str">
        <f t="shared" si="10"/>
        <v xml:space="preserve"> </v>
      </c>
      <c r="G89" s="76" t="str">
        <f t="shared" si="7"/>
        <v xml:space="preserve"> </v>
      </c>
      <c r="H89" s="16" t="str">
        <f t="shared" si="11"/>
        <v xml:space="preserve"> </v>
      </c>
      <c r="I89" s="82" t="str">
        <f t="shared" si="9"/>
        <v xml:space="preserve"> </v>
      </c>
      <c r="J89" s="13" t="str">
        <f t="shared" ref="J89:J120" si="13">IF(ISBLANK(B89)," ",(I89*F88)/100)</f>
        <v xml:space="preserve"> </v>
      </c>
      <c r="K89" s="57"/>
      <c r="L89" s="11" t="str">
        <f t="shared" si="12"/>
        <v xml:space="preserve"> </v>
      </c>
      <c r="AB89" s="62" t="str">
        <f t="shared" si="8"/>
        <v xml:space="preserve"> </v>
      </c>
    </row>
    <row r="90" spans="1:28">
      <c r="A90" s="12"/>
      <c r="B90" s="51"/>
      <c r="C90" s="78"/>
      <c r="D90" s="85"/>
      <c r="E90" s="43"/>
      <c r="F90" s="68" t="str">
        <f t="shared" si="10"/>
        <v xml:space="preserve"> </v>
      </c>
      <c r="G90" s="76" t="str">
        <f t="shared" si="7"/>
        <v xml:space="preserve"> </v>
      </c>
      <c r="H90" s="16" t="str">
        <f t="shared" si="11"/>
        <v xml:space="preserve"> </v>
      </c>
      <c r="I90" s="82" t="str">
        <f t="shared" si="9"/>
        <v xml:space="preserve"> </v>
      </c>
      <c r="J90" s="13" t="str">
        <f t="shared" si="13"/>
        <v xml:space="preserve"> </v>
      </c>
      <c r="K90" s="57"/>
      <c r="L90" s="11" t="str">
        <f t="shared" si="12"/>
        <v xml:space="preserve"> </v>
      </c>
      <c r="AB90" s="62" t="str">
        <f t="shared" si="8"/>
        <v xml:space="preserve"> </v>
      </c>
    </row>
    <row r="91" spans="1:28">
      <c r="A91" s="12"/>
      <c r="B91" s="51"/>
      <c r="C91" s="78"/>
      <c r="D91" s="85"/>
      <c r="E91" s="43"/>
      <c r="F91" s="68" t="str">
        <f t="shared" si="10"/>
        <v xml:space="preserve"> </v>
      </c>
      <c r="G91" s="76" t="str">
        <f t="shared" si="7"/>
        <v xml:space="preserve"> </v>
      </c>
      <c r="H91" s="16" t="str">
        <f t="shared" si="11"/>
        <v xml:space="preserve"> </v>
      </c>
      <c r="I91" s="82" t="str">
        <f t="shared" si="9"/>
        <v xml:space="preserve"> </v>
      </c>
      <c r="J91" s="13" t="str">
        <f t="shared" si="13"/>
        <v xml:space="preserve"> </v>
      </c>
      <c r="K91" s="57"/>
      <c r="L91" s="11" t="str">
        <f t="shared" si="12"/>
        <v xml:space="preserve"> </v>
      </c>
      <c r="AB91" s="62" t="str">
        <f t="shared" si="8"/>
        <v xml:space="preserve"> </v>
      </c>
    </row>
    <row r="92" spans="1:28">
      <c r="A92" s="12"/>
      <c r="B92" s="51"/>
      <c r="C92" s="78"/>
      <c r="D92" s="85"/>
      <c r="E92" s="43"/>
      <c r="F92" s="68" t="str">
        <f t="shared" si="10"/>
        <v xml:space="preserve"> </v>
      </c>
      <c r="G92" s="76" t="str">
        <f t="shared" si="7"/>
        <v xml:space="preserve"> </v>
      </c>
      <c r="H92" s="16" t="str">
        <f t="shared" si="11"/>
        <v xml:space="preserve"> </v>
      </c>
      <c r="I92" s="82" t="str">
        <f t="shared" si="9"/>
        <v xml:space="preserve"> </v>
      </c>
      <c r="J92" s="13" t="str">
        <f t="shared" si="13"/>
        <v xml:space="preserve"> </v>
      </c>
      <c r="K92" s="57"/>
      <c r="L92" s="11" t="str">
        <f t="shared" si="12"/>
        <v xml:space="preserve"> </v>
      </c>
      <c r="AB92" s="62" t="str">
        <f t="shared" si="8"/>
        <v xml:space="preserve"> </v>
      </c>
    </row>
    <row r="93" spans="1:28">
      <c r="A93" s="12"/>
      <c r="B93" s="51"/>
      <c r="C93" s="78"/>
      <c r="D93" s="85"/>
      <c r="E93" s="43"/>
      <c r="F93" s="68" t="str">
        <f t="shared" si="10"/>
        <v xml:space="preserve"> </v>
      </c>
      <c r="G93" s="76" t="str">
        <f t="shared" si="7"/>
        <v xml:space="preserve"> </v>
      </c>
      <c r="H93" s="16" t="str">
        <f t="shared" si="11"/>
        <v xml:space="preserve"> </v>
      </c>
      <c r="I93" s="82" t="str">
        <f t="shared" si="9"/>
        <v xml:space="preserve"> </v>
      </c>
      <c r="J93" s="13" t="str">
        <f t="shared" si="13"/>
        <v xml:space="preserve"> </v>
      </c>
      <c r="K93" s="57"/>
      <c r="L93" s="11" t="str">
        <f t="shared" si="12"/>
        <v xml:space="preserve"> </v>
      </c>
      <c r="AB93" s="62" t="str">
        <f t="shared" si="8"/>
        <v xml:space="preserve"> </v>
      </c>
    </row>
    <row r="94" spans="1:28">
      <c r="A94" s="12"/>
      <c r="B94" s="51"/>
      <c r="C94" s="78"/>
      <c r="D94" s="85"/>
      <c r="E94" s="43"/>
      <c r="F94" s="68" t="str">
        <f t="shared" si="10"/>
        <v xml:space="preserve"> </v>
      </c>
      <c r="G94" s="76" t="str">
        <f t="shared" si="7"/>
        <v xml:space="preserve"> </v>
      </c>
      <c r="H94" s="16" t="str">
        <f t="shared" si="11"/>
        <v xml:space="preserve"> </v>
      </c>
      <c r="I94" s="82" t="str">
        <f t="shared" si="9"/>
        <v xml:space="preserve"> </v>
      </c>
      <c r="J94" s="13" t="str">
        <f t="shared" si="13"/>
        <v xml:space="preserve"> </v>
      </c>
      <c r="K94" s="57"/>
      <c r="L94" s="11" t="str">
        <f t="shared" si="12"/>
        <v xml:space="preserve"> </v>
      </c>
      <c r="AB94" s="62" t="str">
        <f t="shared" si="8"/>
        <v xml:space="preserve"> </v>
      </c>
    </row>
    <row r="95" spans="1:28">
      <c r="A95" s="12"/>
      <c r="B95" s="51"/>
      <c r="C95" s="78"/>
      <c r="D95" s="85"/>
      <c r="E95" s="43"/>
      <c r="F95" s="68" t="str">
        <f t="shared" si="10"/>
        <v xml:space="preserve"> </v>
      </c>
      <c r="G95" s="76" t="str">
        <f t="shared" si="7"/>
        <v xml:space="preserve"> </v>
      </c>
      <c r="H95" s="16" t="str">
        <f t="shared" si="11"/>
        <v xml:space="preserve"> </v>
      </c>
      <c r="I95" s="82" t="str">
        <f t="shared" si="9"/>
        <v xml:space="preserve"> </v>
      </c>
      <c r="J95" s="13" t="str">
        <f t="shared" si="13"/>
        <v xml:space="preserve"> </v>
      </c>
      <c r="K95" s="57"/>
      <c r="L95" s="11" t="str">
        <f t="shared" si="12"/>
        <v xml:space="preserve"> </v>
      </c>
      <c r="AB95" s="62" t="str">
        <f t="shared" si="8"/>
        <v xml:space="preserve"> </v>
      </c>
    </row>
    <row r="96" spans="1:28">
      <c r="A96" s="12"/>
      <c r="B96" s="51"/>
      <c r="C96" s="78"/>
      <c r="D96" s="85"/>
      <c r="E96" s="43"/>
      <c r="F96" s="68" t="str">
        <f t="shared" si="10"/>
        <v xml:space="preserve"> </v>
      </c>
      <c r="G96" s="76" t="str">
        <f t="shared" si="7"/>
        <v xml:space="preserve"> </v>
      </c>
      <c r="H96" s="16" t="str">
        <f t="shared" si="11"/>
        <v xml:space="preserve"> </v>
      </c>
      <c r="I96" s="82" t="str">
        <f t="shared" si="9"/>
        <v xml:space="preserve"> </v>
      </c>
      <c r="J96" s="13" t="str">
        <f t="shared" si="13"/>
        <v xml:space="preserve"> </v>
      </c>
      <c r="K96" s="57"/>
      <c r="L96" s="11" t="str">
        <f t="shared" si="12"/>
        <v xml:space="preserve"> </v>
      </c>
      <c r="AB96" s="62" t="str">
        <f t="shared" si="8"/>
        <v xml:space="preserve"> </v>
      </c>
    </row>
    <row r="97" spans="1:28">
      <c r="A97" s="12"/>
      <c r="B97" s="51"/>
      <c r="C97" s="78"/>
      <c r="D97" s="85"/>
      <c r="E97" s="43"/>
      <c r="F97" s="68" t="str">
        <f t="shared" si="10"/>
        <v xml:space="preserve"> </v>
      </c>
      <c r="G97" s="76" t="str">
        <f t="shared" si="7"/>
        <v xml:space="preserve"> </v>
      </c>
      <c r="H97" s="16" t="str">
        <f t="shared" si="11"/>
        <v xml:space="preserve"> </v>
      </c>
      <c r="I97" s="82" t="str">
        <f t="shared" si="9"/>
        <v xml:space="preserve"> </v>
      </c>
      <c r="J97" s="13" t="str">
        <f t="shared" si="13"/>
        <v xml:space="preserve"> </v>
      </c>
      <c r="K97" s="57"/>
      <c r="L97" s="11" t="str">
        <f t="shared" si="12"/>
        <v xml:space="preserve"> </v>
      </c>
      <c r="AB97" s="62" t="str">
        <f t="shared" si="8"/>
        <v xml:space="preserve"> </v>
      </c>
    </row>
    <row r="98" spans="1:28">
      <c r="A98" s="12"/>
      <c r="B98" s="51"/>
      <c r="C98" s="78"/>
      <c r="D98" s="85"/>
      <c r="E98" s="43"/>
      <c r="F98" s="68" t="str">
        <f t="shared" si="10"/>
        <v xml:space="preserve"> </v>
      </c>
      <c r="G98" s="76" t="str">
        <f t="shared" si="7"/>
        <v xml:space="preserve"> </v>
      </c>
      <c r="H98" s="16" t="str">
        <f t="shared" si="11"/>
        <v xml:space="preserve"> </v>
      </c>
      <c r="I98" s="82" t="str">
        <f t="shared" si="9"/>
        <v xml:space="preserve"> </v>
      </c>
      <c r="J98" s="13" t="str">
        <f t="shared" si="13"/>
        <v xml:space="preserve"> </v>
      </c>
      <c r="K98" s="57"/>
      <c r="L98" s="11" t="str">
        <f t="shared" si="12"/>
        <v xml:space="preserve"> </v>
      </c>
      <c r="AB98" s="62" t="str">
        <f t="shared" si="8"/>
        <v xml:space="preserve"> </v>
      </c>
    </row>
    <row r="99" spans="1:28">
      <c r="A99" s="12"/>
      <c r="B99" s="51"/>
      <c r="C99" s="78"/>
      <c r="D99" s="85"/>
      <c r="E99" s="43"/>
      <c r="F99" s="68" t="str">
        <f t="shared" si="10"/>
        <v xml:space="preserve"> </v>
      </c>
      <c r="G99" s="76" t="str">
        <f t="shared" si="7"/>
        <v xml:space="preserve"> </v>
      </c>
      <c r="H99" s="16" t="str">
        <f t="shared" si="11"/>
        <v xml:space="preserve"> </v>
      </c>
      <c r="I99" s="82" t="str">
        <f t="shared" si="9"/>
        <v xml:space="preserve"> </v>
      </c>
      <c r="J99" s="13" t="str">
        <f t="shared" si="13"/>
        <v xml:space="preserve"> </v>
      </c>
      <c r="K99" s="57"/>
      <c r="L99" s="11" t="str">
        <f t="shared" si="12"/>
        <v xml:space="preserve"> </v>
      </c>
      <c r="AB99" s="62" t="str">
        <f t="shared" si="8"/>
        <v xml:space="preserve"> </v>
      </c>
    </row>
    <row r="100" spans="1:28">
      <c r="A100" s="12"/>
      <c r="B100" s="51"/>
      <c r="C100" s="78"/>
      <c r="D100" s="85"/>
      <c r="E100" s="43"/>
      <c r="F100" s="68" t="str">
        <f t="shared" si="10"/>
        <v xml:space="preserve"> </v>
      </c>
      <c r="G100" s="76" t="str">
        <f t="shared" si="7"/>
        <v xml:space="preserve"> </v>
      </c>
      <c r="H100" s="16" t="str">
        <f t="shared" si="11"/>
        <v xml:space="preserve"> </v>
      </c>
      <c r="I100" s="82" t="str">
        <f t="shared" si="9"/>
        <v xml:space="preserve"> </v>
      </c>
      <c r="J100" s="13" t="str">
        <f t="shared" si="13"/>
        <v xml:space="preserve"> </v>
      </c>
      <c r="K100" s="57"/>
      <c r="L100" s="11" t="str">
        <f t="shared" ref="L100:L131" si="14">IF(ISBLANK(B100)," ",(H100/(A100-A99)))</f>
        <v xml:space="preserve"> </v>
      </c>
      <c r="AB100" s="62" t="str">
        <f t="shared" si="8"/>
        <v xml:space="preserve"> </v>
      </c>
    </row>
    <row r="101" spans="1:28">
      <c r="A101" s="12"/>
      <c r="B101" s="51"/>
      <c r="C101" s="78"/>
      <c r="D101" s="85"/>
      <c r="E101" s="43"/>
      <c r="F101" s="68" t="str">
        <f t="shared" si="10"/>
        <v xml:space="preserve"> </v>
      </c>
      <c r="G101" s="76" t="str">
        <f t="shared" si="7"/>
        <v xml:space="preserve"> </v>
      </c>
      <c r="H101" s="16" t="str">
        <f t="shared" si="11"/>
        <v xml:space="preserve"> </v>
      </c>
      <c r="I101" s="82" t="str">
        <f t="shared" si="9"/>
        <v xml:space="preserve"> </v>
      </c>
      <c r="J101" s="13" t="str">
        <f t="shared" si="13"/>
        <v xml:space="preserve"> </v>
      </c>
      <c r="K101" s="57"/>
      <c r="L101" s="11" t="str">
        <f t="shared" si="14"/>
        <v xml:space="preserve"> </v>
      </c>
      <c r="AB101" s="62" t="str">
        <f t="shared" si="8"/>
        <v xml:space="preserve"> </v>
      </c>
    </row>
    <row r="102" spans="1:28">
      <c r="A102" s="12"/>
      <c r="B102" s="51"/>
      <c r="C102" s="78"/>
      <c r="D102" s="85"/>
      <c r="E102" s="43"/>
      <c r="F102" s="68" t="str">
        <f t="shared" si="10"/>
        <v xml:space="preserve"> </v>
      </c>
      <c r="G102" s="76" t="str">
        <f t="shared" si="7"/>
        <v xml:space="preserve"> </v>
      </c>
      <c r="H102" s="16" t="str">
        <f t="shared" si="11"/>
        <v xml:space="preserve"> </v>
      </c>
      <c r="I102" s="82" t="str">
        <f t="shared" si="9"/>
        <v xml:space="preserve"> </v>
      </c>
      <c r="J102" s="13" t="str">
        <f t="shared" si="13"/>
        <v xml:space="preserve"> </v>
      </c>
      <c r="K102" s="57"/>
      <c r="L102" s="11" t="str">
        <f t="shared" si="14"/>
        <v xml:space="preserve"> </v>
      </c>
      <c r="AB102" s="62" t="str">
        <f t="shared" si="8"/>
        <v xml:space="preserve"> </v>
      </c>
    </row>
    <row r="103" spans="1:28">
      <c r="A103" s="12"/>
      <c r="B103" s="51"/>
      <c r="C103" s="78"/>
      <c r="D103" s="85"/>
      <c r="E103" s="43"/>
      <c r="F103" s="68" t="str">
        <f t="shared" si="10"/>
        <v xml:space="preserve"> </v>
      </c>
      <c r="G103" s="76" t="str">
        <f t="shared" si="7"/>
        <v xml:space="preserve"> </v>
      </c>
      <c r="H103" s="16" t="str">
        <f t="shared" si="11"/>
        <v xml:space="preserve"> </v>
      </c>
      <c r="I103" s="82" t="str">
        <f t="shared" si="9"/>
        <v xml:space="preserve"> </v>
      </c>
      <c r="J103" s="13" t="str">
        <f t="shared" si="13"/>
        <v xml:space="preserve"> </v>
      </c>
      <c r="K103" s="57"/>
      <c r="L103" s="11" t="str">
        <f t="shared" si="14"/>
        <v xml:space="preserve"> </v>
      </c>
      <c r="AB103" s="62" t="str">
        <f t="shared" si="8"/>
        <v xml:space="preserve"> </v>
      </c>
    </row>
    <row r="104" spans="1:28">
      <c r="A104" s="12"/>
      <c r="B104" s="51"/>
      <c r="C104" s="78"/>
      <c r="D104" s="85"/>
      <c r="E104" s="43"/>
      <c r="F104" s="68" t="str">
        <f t="shared" si="10"/>
        <v xml:space="preserve"> </v>
      </c>
      <c r="G104" s="76" t="str">
        <f t="shared" si="7"/>
        <v xml:space="preserve"> </v>
      </c>
      <c r="H104" s="16" t="str">
        <f t="shared" si="11"/>
        <v xml:space="preserve"> </v>
      </c>
      <c r="I104" s="82" t="str">
        <f t="shared" si="9"/>
        <v xml:space="preserve"> </v>
      </c>
      <c r="J104" s="13" t="str">
        <f t="shared" si="13"/>
        <v xml:space="preserve"> </v>
      </c>
      <c r="K104" s="57"/>
      <c r="L104" s="11" t="str">
        <f t="shared" si="14"/>
        <v xml:space="preserve"> </v>
      </c>
      <c r="AB104" s="62" t="str">
        <f t="shared" si="8"/>
        <v xml:space="preserve"> </v>
      </c>
    </row>
    <row r="105" spans="1:28">
      <c r="A105" s="12"/>
      <c r="B105" s="51"/>
      <c r="C105" s="78"/>
      <c r="D105" s="85"/>
      <c r="E105" s="43"/>
      <c r="F105" s="68" t="str">
        <f t="shared" si="10"/>
        <v xml:space="preserve"> </v>
      </c>
      <c r="G105" s="76" t="str">
        <f t="shared" si="7"/>
        <v xml:space="preserve"> </v>
      </c>
      <c r="H105" s="16" t="str">
        <f t="shared" si="11"/>
        <v xml:space="preserve"> </v>
      </c>
      <c r="I105" s="82" t="str">
        <f t="shared" si="9"/>
        <v xml:space="preserve"> </v>
      </c>
      <c r="J105" s="13" t="str">
        <f t="shared" si="13"/>
        <v xml:space="preserve"> </v>
      </c>
      <c r="K105" s="57"/>
      <c r="L105" s="11" t="str">
        <f t="shared" si="14"/>
        <v xml:space="preserve"> </v>
      </c>
      <c r="AB105" s="62" t="str">
        <f t="shared" si="8"/>
        <v xml:space="preserve"> </v>
      </c>
    </row>
    <row r="106" spans="1:28">
      <c r="A106" s="12"/>
      <c r="B106" s="51"/>
      <c r="C106" s="78"/>
      <c r="D106" s="85"/>
      <c r="E106" s="43"/>
      <c r="F106" s="68" t="str">
        <f t="shared" si="10"/>
        <v xml:space="preserve"> </v>
      </c>
      <c r="G106" s="76" t="str">
        <f t="shared" si="7"/>
        <v xml:space="preserve"> </v>
      </c>
      <c r="H106" s="16" t="str">
        <f t="shared" si="11"/>
        <v xml:space="preserve"> </v>
      </c>
      <c r="I106" s="82" t="str">
        <f t="shared" si="9"/>
        <v xml:space="preserve"> </v>
      </c>
      <c r="J106" s="13" t="str">
        <f t="shared" si="13"/>
        <v xml:space="preserve"> </v>
      </c>
      <c r="K106" s="57"/>
      <c r="L106" s="11" t="str">
        <f t="shared" si="14"/>
        <v xml:space="preserve"> </v>
      </c>
      <c r="AB106" s="62" t="str">
        <f t="shared" si="8"/>
        <v xml:space="preserve"> </v>
      </c>
    </row>
    <row r="107" spans="1:28">
      <c r="A107" s="12"/>
      <c r="B107" s="51"/>
      <c r="C107" s="78"/>
      <c r="D107" s="85"/>
      <c r="E107" s="43"/>
      <c r="F107" s="68" t="str">
        <f t="shared" si="10"/>
        <v xml:space="preserve"> </v>
      </c>
      <c r="G107" s="76" t="str">
        <f t="shared" si="7"/>
        <v xml:space="preserve"> </v>
      </c>
      <c r="H107" s="16" t="str">
        <f t="shared" si="11"/>
        <v xml:space="preserve"> </v>
      </c>
      <c r="I107" s="82" t="str">
        <f t="shared" si="9"/>
        <v xml:space="preserve"> </v>
      </c>
      <c r="J107" s="13" t="str">
        <f t="shared" si="13"/>
        <v xml:space="preserve"> </v>
      </c>
      <c r="K107" s="57"/>
      <c r="L107" s="11" t="str">
        <f t="shared" si="14"/>
        <v xml:space="preserve"> </v>
      </c>
      <c r="AB107" s="62" t="str">
        <f t="shared" si="8"/>
        <v xml:space="preserve"> </v>
      </c>
    </row>
    <row r="108" spans="1:28">
      <c r="A108" s="12"/>
      <c r="B108" s="51"/>
      <c r="C108" s="78"/>
      <c r="D108" s="85"/>
      <c r="E108" s="43"/>
      <c r="F108" s="68" t="str">
        <f t="shared" si="10"/>
        <v xml:space="preserve"> </v>
      </c>
      <c r="G108" s="76" t="str">
        <f t="shared" si="7"/>
        <v xml:space="preserve"> </v>
      </c>
      <c r="H108" s="16" t="str">
        <f t="shared" si="11"/>
        <v xml:space="preserve"> </v>
      </c>
      <c r="I108" s="82" t="str">
        <f t="shared" si="9"/>
        <v xml:space="preserve"> </v>
      </c>
      <c r="J108" s="13" t="str">
        <f t="shared" si="13"/>
        <v xml:space="preserve"> </v>
      </c>
      <c r="K108" s="57"/>
      <c r="L108" s="11" t="str">
        <f t="shared" si="14"/>
        <v xml:space="preserve"> </v>
      </c>
      <c r="AB108" s="62" t="str">
        <f t="shared" si="8"/>
        <v xml:space="preserve"> </v>
      </c>
    </row>
    <row r="109" spans="1:28">
      <c r="A109" s="12"/>
      <c r="B109" s="51"/>
      <c r="C109" s="78"/>
      <c r="D109" s="85"/>
      <c r="E109" s="43"/>
      <c r="F109" s="68" t="str">
        <f t="shared" si="10"/>
        <v xml:space="preserve"> </v>
      </c>
      <c r="G109" s="76" t="str">
        <f t="shared" si="7"/>
        <v xml:space="preserve"> </v>
      </c>
      <c r="H109" s="16" t="str">
        <f t="shared" si="11"/>
        <v xml:space="preserve"> </v>
      </c>
      <c r="I109" s="82" t="str">
        <f t="shared" si="9"/>
        <v xml:space="preserve"> </v>
      </c>
      <c r="J109" s="13" t="str">
        <f t="shared" si="13"/>
        <v xml:space="preserve"> </v>
      </c>
      <c r="K109" s="57"/>
      <c r="L109" s="11" t="str">
        <f t="shared" si="14"/>
        <v xml:space="preserve"> </v>
      </c>
      <c r="AB109" s="62" t="str">
        <f t="shared" si="8"/>
        <v xml:space="preserve"> </v>
      </c>
    </row>
    <row r="110" spans="1:28">
      <c r="A110" s="12"/>
      <c r="B110" s="51"/>
      <c r="C110" s="78"/>
      <c r="D110" s="85"/>
      <c r="E110" s="43"/>
      <c r="F110" s="68" t="str">
        <f t="shared" si="10"/>
        <v xml:space="preserve"> </v>
      </c>
      <c r="G110" s="76" t="str">
        <f t="shared" si="7"/>
        <v xml:space="preserve"> </v>
      </c>
      <c r="H110" s="16" t="str">
        <f t="shared" si="11"/>
        <v xml:space="preserve"> </v>
      </c>
      <c r="I110" s="82" t="str">
        <f t="shared" si="9"/>
        <v xml:space="preserve"> </v>
      </c>
      <c r="J110" s="13" t="str">
        <f t="shared" si="13"/>
        <v xml:space="preserve"> </v>
      </c>
      <c r="K110" s="57"/>
      <c r="L110" s="11" t="str">
        <f t="shared" si="14"/>
        <v xml:space="preserve"> </v>
      </c>
      <c r="AB110" s="62" t="str">
        <f t="shared" si="8"/>
        <v xml:space="preserve"> </v>
      </c>
    </row>
    <row r="111" spans="1:28">
      <c r="A111" s="12"/>
      <c r="B111" s="51"/>
      <c r="C111" s="78"/>
      <c r="D111" s="85"/>
      <c r="E111" s="43"/>
      <c r="F111" s="68" t="str">
        <f t="shared" si="10"/>
        <v xml:space="preserve"> </v>
      </c>
      <c r="G111" s="76" t="str">
        <f t="shared" si="7"/>
        <v xml:space="preserve"> </v>
      </c>
      <c r="H111" s="16" t="str">
        <f t="shared" si="11"/>
        <v xml:space="preserve"> </v>
      </c>
      <c r="I111" s="82" t="str">
        <f t="shared" si="9"/>
        <v xml:space="preserve"> </v>
      </c>
      <c r="J111" s="13" t="str">
        <f t="shared" si="13"/>
        <v xml:space="preserve"> </v>
      </c>
      <c r="K111" s="57"/>
      <c r="L111" s="11" t="str">
        <f t="shared" si="14"/>
        <v xml:space="preserve"> </v>
      </c>
      <c r="AB111" s="62" t="str">
        <f t="shared" si="8"/>
        <v xml:space="preserve"> </v>
      </c>
    </row>
    <row r="112" spans="1:28">
      <c r="A112" s="12"/>
      <c r="B112" s="51"/>
      <c r="C112" s="78"/>
      <c r="D112" s="85"/>
      <c r="E112" s="43"/>
      <c r="F112" s="68" t="str">
        <f t="shared" si="10"/>
        <v xml:space="preserve"> </v>
      </c>
      <c r="G112" s="76" t="str">
        <f t="shared" si="7"/>
        <v xml:space="preserve"> </v>
      </c>
      <c r="H112" s="16" t="str">
        <f t="shared" si="11"/>
        <v xml:space="preserve"> </v>
      </c>
      <c r="I112" s="82" t="str">
        <f t="shared" si="9"/>
        <v xml:space="preserve"> </v>
      </c>
      <c r="J112" s="13" t="str">
        <f t="shared" si="13"/>
        <v xml:space="preserve"> </v>
      </c>
      <c r="K112" s="57"/>
      <c r="L112" s="11" t="str">
        <f t="shared" si="14"/>
        <v xml:space="preserve"> </v>
      </c>
      <c r="AB112" s="62" t="str">
        <f t="shared" si="8"/>
        <v xml:space="preserve"> </v>
      </c>
    </row>
    <row r="113" spans="1:28">
      <c r="A113" s="12"/>
      <c r="B113" s="51"/>
      <c r="C113" s="78"/>
      <c r="D113" s="85"/>
      <c r="E113" s="43"/>
      <c r="F113" s="68" t="str">
        <f t="shared" si="10"/>
        <v xml:space="preserve"> </v>
      </c>
      <c r="G113" s="76" t="str">
        <f t="shared" si="7"/>
        <v xml:space="preserve"> </v>
      </c>
      <c r="H113" s="16" t="str">
        <f t="shared" si="11"/>
        <v xml:space="preserve"> </v>
      </c>
      <c r="I113" s="82" t="str">
        <f t="shared" si="9"/>
        <v xml:space="preserve"> </v>
      </c>
      <c r="J113" s="13" t="str">
        <f t="shared" si="13"/>
        <v xml:space="preserve"> </v>
      </c>
      <c r="K113" s="57"/>
      <c r="L113" s="11" t="str">
        <f t="shared" si="14"/>
        <v xml:space="preserve"> </v>
      </c>
      <c r="AB113" s="62" t="str">
        <f t="shared" si="8"/>
        <v xml:space="preserve"> </v>
      </c>
    </row>
    <row r="114" spans="1:28">
      <c r="A114" s="12"/>
      <c r="B114" s="51"/>
      <c r="C114" s="78"/>
      <c r="D114" s="85"/>
      <c r="E114" s="43"/>
      <c r="F114" s="68" t="str">
        <f t="shared" si="10"/>
        <v xml:space="preserve"> </v>
      </c>
      <c r="G114" s="76" t="str">
        <f t="shared" si="7"/>
        <v xml:space="preserve"> </v>
      </c>
      <c r="H114" s="16" t="str">
        <f t="shared" si="11"/>
        <v xml:space="preserve"> </v>
      </c>
      <c r="I114" s="82" t="str">
        <f t="shared" si="9"/>
        <v xml:space="preserve"> </v>
      </c>
      <c r="J114" s="13" t="str">
        <f t="shared" si="13"/>
        <v xml:space="preserve"> </v>
      </c>
      <c r="K114" s="57"/>
      <c r="L114" s="11" t="str">
        <f t="shared" si="14"/>
        <v xml:space="preserve"> </v>
      </c>
      <c r="AB114" s="62" t="str">
        <f t="shared" si="8"/>
        <v xml:space="preserve"> </v>
      </c>
    </row>
    <row r="115" spans="1:28">
      <c r="A115" s="12"/>
      <c r="B115" s="51"/>
      <c r="C115" s="78"/>
      <c r="D115" s="85"/>
      <c r="E115" s="43"/>
      <c r="F115" s="68" t="str">
        <f t="shared" si="10"/>
        <v xml:space="preserve"> </v>
      </c>
      <c r="G115" s="76" t="str">
        <f t="shared" si="7"/>
        <v xml:space="preserve"> </v>
      </c>
      <c r="H115" s="16" t="str">
        <f t="shared" si="11"/>
        <v xml:space="preserve"> </v>
      </c>
      <c r="I115" s="82" t="str">
        <f t="shared" si="9"/>
        <v xml:space="preserve"> </v>
      </c>
      <c r="J115" s="13" t="str">
        <f t="shared" si="13"/>
        <v xml:space="preserve"> </v>
      </c>
      <c r="K115" s="57"/>
      <c r="L115" s="11" t="str">
        <f t="shared" si="14"/>
        <v xml:space="preserve"> </v>
      </c>
      <c r="AB115" s="62" t="str">
        <f t="shared" si="8"/>
        <v xml:space="preserve"> </v>
      </c>
    </row>
    <row r="116" spans="1:28">
      <c r="A116" s="12"/>
      <c r="B116" s="51"/>
      <c r="C116" s="78"/>
      <c r="D116" s="85"/>
      <c r="E116" s="43"/>
      <c r="F116" s="68" t="str">
        <f t="shared" si="10"/>
        <v xml:space="preserve"> </v>
      </c>
      <c r="G116" s="76" t="str">
        <f t="shared" si="7"/>
        <v xml:space="preserve"> </v>
      </c>
      <c r="H116" s="16" t="str">
        <f t="shared" si="11"/>
        <v xml:space="preserve"> </v>
      </c>
      <c r="I116" s="82" t="str">
        <f t="shared" si="9"/>
        <v xml:space="preserve"> </v>
      </c>
      <c r="J116" s="13" t="str">
        <f t="shared" si="13"/>
        <v xml:space="preserve"> </v>
      </c>
      <c r="K116" s="57"/>
      <c r="L116" s="11" t="str">
        <f t="shared" si="14"/>
        <v xml:space="preserve"> </v>
      </c>
      <c r="AB116" s="62" t="str">
        <f t="shared" si="8"/>
        <v xml:space="preserve"> </v>
      </c>
    </row>
    <row r="117" spans="1:28">
      <c r="A117" s="12"/>
      <c r="B117" s="51"/>
      <c r="C117" s="78"/>
      <c r="D117" s="85"/>
      <c r="E117" s="43"/>
      <c r="F117" s="68" t="str">
        <f t="shared" si="10"/>
        <v xml:space="preserve"> </v>
      </c>
      <c r="G117" s="76" t="str">
        <f t="shared" si="7"/>
        <v xml:space="preserve"> </v>
      </c>
      <c r="H117" s="16" t="str">
        <f t="shared" si="11"/>
        <v xml:space="preserve"> </v>
      </c>
      <c r="I117" s="82" t="str">
        <f t="shared" si="9"/>
        <v xml:space="preserve"> </v>
      </c>
      <c r="J117" s="13" t="str">
        <f t="shared" si="13"/>
        <v xml:space="preserve"> </v>
      </c>
      <c r="K117" s="57"/>
      <c r="L117" s="11" t="str">
        <f t="shared" si="14"/>
        <v xml:space="preserve"> </v>
      </c>
      <c r="AB117" s="62" t="str">
        <f t="shared" si="8"/>
        <v xml:space="preserve"> </v>
      </c>
    </row>
    <row r="118" spans="1:28">
      <c r="A118" s="12"/>
      <c r="B118" s="51"/>
      <c r="C118" s="78"/>
      <c r="D118" s="85"/>
      <c r="E118" s="43"/>
      <c r="F118" s="68" t="str">
        <f t="shared" si="10"/>
        <v xml:space="preserve"> </v>
      </c>
      <c r="G118" s="76" t="str">
        <f t="shared" si="7"/>
        <v xml:space="preserve"> </v>
      </c>
      <c r="H118" s="16" t="str">
        <f t="shared" si="11"/>
        <v xml:space="preserve"> </v>
      </c>
      <c r="I118" s="82" t="str">
        <f t="shared" si="9"/>
        <v xml:space="preserve"> </v>
      </c>
      <c r="J118" s="13" t="str">
        <f t="shared" si="13"/>
        <v xml:space="preserve"> </v>
      </c>
      <c r="K118" s="57"/>
      <c r="L118" s="11" t="str">
        <f t="shared" si="14"/>
        <v xml:space="preserve"> </v>
      </c>
      <c r="AB118" s="62" t="str">
        <f t="shared" si="8"/>
        <v xml:space="preserve"> </v>
      </c>
    </row>
    <row r="119" spans="1:28">
      <c r="A119" s="12"/>
      <c r="B119" s="51"/>
      <c r="C119" s="78"/>
      <c r="D119" s="85"/>
      <c r="E119" s="43"/>
      <c r="F119" s="68" t="str">
        <f t="shared" si="10"/>
        <v xml:space="preserve"> </v>
      </c>
      <c r="G119" s="76" t="str">
        <f t="shared" si="7"/>
        <v xml:space="preserve"> </v>
      </c>
      <c r="H119" s="16" t="str">
        <f t="shared" si="11"/>
        <v xml:space="preserve"> </v>
      </c>
      <c r="I119" s="82" t="str">
        <f t="shared" si="9"/>
        <v xml:space="preserve"> </v>
      </c>
      <c r="J119" s="13" t="str">
        <f t="shared" si="13"/>
        <v xml:space="preserve"> </v>
      </c>
      <c r="K119" s="57"/>
      <c r="L119" s="11" t="str">
        <f t="shared" si="14"/>
        <v xml:space="preserve"> </v>
      </c>
      <c r="AB119" s="62" t="str">
        <f t="shared" si="8"/>
        <v xml:space="preserve"> </v>
      </c>
    </row>
    <row r="120" spans="1:28">
      <c r="A120" s="12"/>
      <c r="B120" s="51"/>
      <c r="C120" s="78"/>
      <c r="D120" s="85"/>
      <c r="E120" s="43"/>
      <c r="F120" s="68" t="str">
        <f t="shared" si="10"/>
        <v xml:space="preserve"> </v>
      </c>
      <c r="G120" s="76" t="str">
        <f t="shared" si="7"/>
        <v xml:space="preserve"> </v>
      </c>
      <c r="H120" s="16" t="str">
        <f t="shared" si="11"/>
        <v xml:space="preserve"> </v>
      </c>
      <c r="I120" s="82" t="str">
        <f t="shared" si="9"/>
        <v xml:space="preserve"> </v>
      </c>
      <c r="J120" s="13" t="str">
        <f t="shared" si="13"/>
        <v xml:space="preserve"> </v>
      </c>
      <c r="K120" s="57"/>
      <c r="L120" s="11" t="str">
        <f t="shared" si="14"/>
        <v xml:space="preserve"> </v>
      </c>
      <c r="AB120" s="62" t="str">
        <f t="shared" si="8"/>
        <v xml:space="preserve"> </v>
      </c>
    </row>
    <row r="121" spans="1:28">
      <c r="A121" s="12"/>
      <c r="B121" s="51"/>
      <c r="C121" s="78"/>
      <c r="D121" s="85"/>
      <c r="E121" s="43"/>
      <c r="F121" s="68" t="str">
        <f t="shared" si="10"/>
        <v xml:space="preserve"> </v>
      </c>
      <c r="G121" s="76" t="str">
        <f t="shared" si="7"/>
        <v xml:space="preserve"> </v>
      </c>
      <c r="H121" s="16" t="str">
        <f t="shared" si="11"/>
        <v xml:space="preserve"> </v>
      </c>
      <c r="I121" s="82" t="str">
        <f t="shared" si="9"/>
        <v xml:space="preserve"> </v>
      </c>
      <c r="J121" s="13" t="str">
        <f t="shared" ref="J121:J150" si="15">IF(ISBLANK(B121)," ",(I121*F120)/100)</f>
        <v xml:space="preserve"> </v>
      </c>
      <c r="K121" s="57"/>
      <c r="L121" s="11" t="str">
        <f t="shared" si="14"/>
        <v xml:space="preserve"> </v>
      </c>
      <c r="AB121" s="62" t="str">
        <f t="shared" si="8"/>
        <v xml:space="preserve"> </v>
      </c>
    </row>
    <row r="122" spans="1:28">
      <c r="A122" s="12"/>
      <c r="B122" s="51"/>
      <c r="C122" s="78"/>
      <c r="D122" s="85"/>
      <c r="E122" s="43"/>
      <c r="F122" s="68" t="str">
        <f t="shared" si="10"/>
        <v xml:space="preserve"> </v>
      </c>
      <c r="G122" s="76" t="str">
        <f t="shared" ref="G122:G150" si="16">IF(ISBLANK(D122)," ",(C122+D122))</f>
        <v xml:space="preserve"> </v>
      </c>
      <c r="H122" s="16" t="str">
        <f t="shared" si="11"/>
        <v xml:space="preserve"> </v>
      </c>
      <c r="I122" s="82" t="str">
        <f t="shared" si="9"/>
        <v xml:space="preserve"> </v>
      </c>
      <c r="J122" s="13" t="str">
        <f t="shared" si="15"/>
        <v xml:space="preserve"> </v>
      </c>
      <c r="K122" s="57"/>
      <c r="L122" s="11" t="str">
        <f t="shared" si="14"/>
        <v xml:space="preserve"> </v>
      </c>
      <c r="AB122" s="62" t="str">
        <f t="shared" ref="AB122:AB150" si="17">IF(ISBLANK(B122)," ",(C122+D122))</f>
        <v xml:space="preserve"> </v>
      </c>
    </row>
    <row r="123" spans="1:28">
      <c r="A123" s="12"/>
      <c r="B123" s="51"/>
      <c r="C123" s="78"/>
      <c r="D123" s="85"/>
      <c r="E123" s="43"/>
      <c r="F123" s="68" t="str">
        <f t="shared" si="10"/>
        <v xml:space="preserve"> </v>
      </c>
      <c r="G123" s="76" t="str">
        <f t="shared" si="16"/>
        <v xml:space="preserve"> </v>
      </c>
      <c r="H123" s="16" t="str">
        <f t="shared" si="11"/>
        <v xml:space="preserve"> </v>
      </c>
      <c r="I123" s="82" t="str">
        <f t="shared" ref="I123:I150" si="18">IF(ISBLANK(B123)," ",(($P$58-C123)/H123)*100)</f>
        <v xml:space="preserve"> </v>
      </c>
      <c r="J123" s="13" t="str">
        <f t="shared" si="15"/>
        <v xml:space="preserve"> </v>
      </c>
      <c r="K123" s="57"/>
      <c r="L123" s="11" t="str">
        <f t="shared" si="14"/>
        <v xml:space="preserve"> </v>
      </c>
      <c r="AB123" s="62" t="str">
        <f t="shared" si="17"/>
        <v xml:space="preserve"> </v>
      </c>
    </row>
    <row r="124" spans="1:28">
      <c r="A124" s="12"/>
      <c r="B124" s="51"/>
      <c r="C124" s="78"/>
      <c r="D124" s="85"/>
      <c r="E124" s="43"/>
      <c r="F124" s="68" t="str">
        <f t="shared" si="10"/>
        <v xml:space="preserve"> </v>
      </c>
      <c r="G124" s="76" t="str">
        <f t="shared" si="16"/>
        <v xml:space="preserve"> </v>
      </c>
      <c r="H124" s="16" t="str">
        <f t="shared" si="11"/>
        <v xml:space="preserve"> </v>
      </c>
      <c r="I124" s="82" t="str">
        <f t="shared" si="18"/>
        <v xml:space="preserve"> </v>
      </c>
      <c r="J124" s="13" t="str">
        <f t="shared" si="15"/>
        <v xml:space="preserve"> </v>
      </c>
      <c r="K124" s="57"/>
      <c r="L124" s="11" t="str">
        <f t="shared" si="14"/>
        <v xml:space="preserve"> </v>
      </c>
      <c r="AB124" s="62" t="str">
        <f t="shared" si="17"/>
        <v xml:space="preserve"> </v>
      </c>
    </row>
    <row r="125" spans="1:28">
      <c r="A125" s="12"/>
      <c r="B125" s="51"/>
      <c r="C125" s="78"/>
      <c r="D125" s="85"/>
      <c r="E125" s="43"/>
      <c r="F125" s="68" t="str">
        <f t="shared" si="10"/>
        <v xml:space="preserve"> </v>
      </c>
      <c r="G125" s="76" t="str">
        <f t="shared" si="16"/>
        <v xml:space="preserve"> </v>
      </c>
      <c r="H125" s="16" t="str">
        <f t="shared" si="11"/>
        <v xml:space="preserve"> </v>
      </c>
      <c r="I125" s="82" t="str">
        <f t="shared" si="18"/>
        <v xml:space="preserve"> </v>
      </c>
      <c r="J125" s="13" t="str">
        <f t="shared" si="15"/>
        <v xml:space="preserve"> </v>
      </c>
      <c r="K125" s="57"/>
      <c r="L125" s="11" t="str">
        <f t="shared" si="14"/>
        <v xml:space="preserve"> </v>
      </c>
      <c r="AB125" s="62" t="str">
        <f t="shared" si="17"/>
        <v xml:space="preserve"> </v>
      </c>
    </row>
    <row r="126" spans="1:28">
      <c r="A126" s="12"/>
      <c r="B126" s="51"/>
      <c r="C126" s="78"/>
      <c r="D126" s="85"/>
      <c r="E126" s="43"/>
      <c r="F126" s="68" t="str">
        <f t="shared" si="10"/>
        <v xml:space="preserve"> </v>
      </c>
      <c r="G126" s="76" t="str">
        <f t="shared" si="16"/>
        <v xml:space="preserve"> </v>
      </c>
      <c r="H126" s="16" t="str">
        <f t="shared" si="11"/>
        <v xml:space="preserve"> </v>
      </c>
      <c r="I126" s="82" t="str">
        <f t="shared" si="18"/>
        <v xml:space="preserve"> </v>
      </c>
      <c r="J126" s="13" t="str">
        <f t="shared" si="15"/>
        <v xml:space="preserve"> </v>
      </c>
      <c r="K126" s="57"/>
      <c r="L126" s="11" t="str">
        <f t="shared" si="14"/>
        <v xml:space="preserve"> </v>
      </c>
      <c r="AB126" s="62" t="str">
        <f t="shared" si="17"/>
        <v xml:space="preserve"> </v>
      </c>
    </row>
    <row r="127" spans="1:28">
      <c r="A127" s="12"/>
      <c r="B127" s="51"/>
      <c r="C127" s="78"/>
      <c r="D127" s="85"/>
      <c r="E127" s="43"/>
      <c r="F127" s="68" t="str">
        <f t="shared" si="10"/>
        <v xml:space="preserve"> </v>
      </c>
      <c r="G127" s="76" t="str">
        <f t="shared" si="16"/>
        <v xml:space="preserve"> </v>
      </c>
      <c r="H127" s="16" t="str">
        <f t="shared" si="11"/>
        <v xml:space="preserve"> </v>
      </c>
      <c r="I127" s="82" t="str">
        <f t="shared" si="18"/>
        <v xml:space="preserve"> </v>
      </c>
      <c r="J127" s="13" t="str">
        <f t="shared" si="15"/>
        <v xml:space="preserve"> </v>
      </c>
      <c r="K127" s="57"/>
      <c r="L127" s="11" t="str">
        <f t="shared" si="14"/>
        <v xml:space="preserve"> </v>
      </c>
      <c r="AB127" s="62" t="str">
        <f t="shared" si="17"/>
        <v xml:space="preserve"> </v>
      </c>
    </row>
    <row r="128" spans="1:28">
      <c r="A128" s="12"/>
      <c r="B128" s="51"/>
      <c r="C128" s="78"/>
      <c r="D128" s="85"/>
      <c r="E128" s="43"/>
      <c r="F128" s="68" t="str">
        <f t="shared" si="10"/>
        <v xml:space="preserve"> </v>
      </c>
      <c r="G128" s="76" t="str">
        <f t="shared" si="16"/>
        <v xml:space="preserve"> </v>
      </c>
      <c r="H128" s="16" t="str">
        <f t="shared" si="11"/>
        <v xml:space="preserve"> </v>
      </c>
      <c r="I128" s="82" t="str">
        <f t="shared" si="18"/>
        <v xml:space="preserve"> </v>
      </c>
      <c r="J128" s="13" t="str">
        <f t="shared" si="15"/>
        <v xml:space="preserve"> </v>
      </c>
      <c r="K128" s="57"/>
      <c r="L128" s="11" t="str">
        <f t="shared" si="14"/>
        <v xml:space="preserve"> </v>
      </c>
      <c r="AB128" s="62" t="str">
        <f t="shared" si="17"/>
        <v xml:space="preserve"> </v>
      </c>
    </row>
    <row r="129" spans="1:28">
      <c r="A129" s="12"/>
      <c r="B129" s="51"/>
      <c r="C129" s="78"/>
      <c r="D129" s="85"/>
      <c r="E129" s="43"/>
      <c r="F129" s="68" t="str">
        <f t="shared" ref="F129:F150" si="19">IF(ISBLANK(D129)," ",(E129/D129))</f>
        <v xml:space="preserve"> </v>
      </c>
      <c r="G129" s="76" t="str">
        <f t="shared" si="16"/>
        <v xml:space="preserve"> </v>
      </c>
      <c r="H129" s="16" t="str">
        <f t="shared" ref="H129:H150" si="20">IF(ISBLANK(B129)," ",(B129-B128))</f>
        <v xml:space="preserve"> </v>
      </c>
      <c r="I129" s="82" t="str">
        <f t="shared" si="18"/>
        <v xml:space="preserve"> </v>
      </c>
      <c r="J129" s="13" t="str">
        <f t="shared" si="15"/>
        <v xml:space="preserve"> </v>
      </c>
      <c r="K129" s="57"/>
      <c r="L129" s="11" t="str">
        <f t="shared" si="14"/>
        <v xml:space="preserve"> </v>
      </c>
      <c r="AB129" s="62" t="str">
        <f t="shared" si="17"/>
        <v xml:space="preserve"> </v>
      </c>
    </row>
    <row r="130" spans="1:28">
      <c r="A130" s="12"/>
      <c r="B130" s="51"/>
      <c r="C130" s="78"/>
      <c r="D130" s="85"/>
      <c r="E130" s="43"/>
      <c r="F130" s="68" t="str">
        <f t="shared" si="19"/>
        <v xml:space="preserve"> </v>
      </c>
      <c r="G130" s="76" t="str">
        <f t="shared" si="16"/>
        <v xml:space="preserve"> </v>
      </c>
      <c r="H130" s="16" t="str">
        <f t="shared" si="20"/>
        <v xml:space="preserve"> </v>
      </c>
      <c r="I130" s="82" t="str">
        <f t="shared" si="18"/>
        <v xml:space="preserve"> </v>
      </c>
      <c r="J130" s="13" t="str">
        <f t="shared" si="15"/>
        <v xml:space="preserve"> </v>
      </c>
      <c r="K130" s="57"/>
      <c r="L130" s="11" t="str">
        <f t="shared" si="14"/>
        <v xml:space="preserve"> </v>
      </c>
      <c r="AB130" s="62" t="str">
        <f t="shared" si="17"/>
        <v xml:space="preserve"> </v>
      </c>
    </row>
    <row r="131" spans="1:28">
      <c r="A131" s="12"/>
      <c r="B131" s="51"/>
      <c r="C131" s="78"/>
      <c r="D131" s="85"/>
      <c r="E131" s="43"/>
      <c r="F131" s="68" t="str">
        <f t="shared" si="19"/>
        <v xml:space="preserve"> </v>
      </c>
      <c r="G131" s="76" t="str">
        <f t="shared" si="16"/>
        <v xml:space="preserve"> </v>
      </c>
      <c r="H131" s="16" t="str">
        <f t="shared" si="20"/>
        <v xml:space="preserve"> </v>
      </c>
      <c r="I131" s="82" t="str">
        <f t="shared" si="18"/>
        <v xml:space="preserve"> </v>
      </c>
      <c r="J131" s="13" t="str">
        <f t="shared" si="15"/>
        <v xml:space="preserve"> </v>
      </c>
      <c r="K131" s="57"/>
      <c r="L131" s="11" t="str">
        <f t="shared" si="14"/>
        <v xml:space="preserve"> </v>
      </c>
      <c r="AB131" s="62" t="str">
        <f t="shared" si="17"/>
        <v xml:space="preserve"> </v>
      </c>
    </row>
    <row r="132" spans="1:28">
      <c r="A132" s="12"/>
      <c r="B132" s="51"/>
      <c r="C132" s="78"/>
      <c r="D132" s="85"/>
      <c r="E132" s="43"/>
      <c r="F132" s="68" t="str">
        <f t="shared" si="19"/>
        <v xml:space="preserve"> </v>
      </c>
      <c r="G132" s="76" t="str">
        <f t="shared" si="16"/>
        <v xml:space="preserve"> </v>
      </c>
      <c r="H132" s="16" t="str">
        <f t="shared" si="20"/>
        <v xml:space="preserve"> </v>
      </c>
      <c r="I132" s="82" t="str">
        <f t="shared" si="18"/>
        <v xml:space="preserve"> </v>
      </c>
      <c r="J132" s="13" t="str">
        <f t="shared" si="15"/>
        <v xml:space="preserve"> </v>
      </c>
      <c r="K132" s="57"/>
      <c r="L132" s="11" t="str">
        <f t="shared" ref="L132:L150" si="21">IF(ISBLANK(B132)," ",(H132/(A132-A131)))</f>
        <v xml:space="preserve"> </v>
      </c>
      <c r="AB132" s="62" t="str">
        <f t="shared" si="17"/>
        <v xml:space="preserve"> </v>
      </c>
    </row>
    <row r="133" spans="1:28">
      <c r="A133" s="12"/>
      <c r="B133" s="51"/>
      <c r="C133" s="78"/>
      <c r="D133" s="85"/>
      <c r="E133" s="43"/>
      <c r="F133" s="68" t="str">
        <f t="shared" si="19"/>
        <v xml:space="preserve"> </v>
      </c>
      <c r="G133" s="76" t="str">
        <f t="shared" si="16"/>
        <v xml:space="preserve"> </v>
      </c>
      <c r="H133" s="16" t="str">
        <f t="shared" si="20"/>
        <v xml:space="preserve"> </v>
      </c>
      <c r="I133" s="82" t="str">
        <f t="shared" si="18"/>
        <v xml:space="preserve"> </v>
      </c>
      <c r="J133" s="13" t="str">
        <f t="shared" si="15"/>
        <v xml:space="preserve"> </v>
      </c>
      <c r="K133" s="57"/>
      <c r="L133" s="11" t="str">
        <f t="shared" si="21"/>
        <v xml:space="preserve"> </v>
      </c>
      <c r="AB133" s="62" t="str">
        <f t="shared" si="17"/>
        <v xml:space="preserve"> </v>
      </c>
    </row>
    <row r="134" spans="1:28">
      <c r="A134" s="12"/>
      <c r="B134" s="51"/>
      <c r="C134" s="78"/>
      <c r="D134" s="85"/>
      <c r="E134" s="43"/>
      <c r="F134" s="68" t="str">
        <f t="shared" si="19"/>
        <v xml:space="preserve"> </v>
      </c>
      <c r="G134" s="76" t="str">
        <f t="shared" si="16"/>
        <v xml:space="preserve"> </v>
      </c>
      <c r="H134" s="16" t="str">
        <f t="shared" si="20"/>
        <v xml:space="preserve"> </v>
      </c>
      <c r="I134" s="82" t="str">
        <f t="shared" si="18"/>
        <v xml:space="preserve"> </v>
      </c>
      <c r="J134" s="13" t="str">
        <f t="shared" si="15"/>
        <v xml:space="preserve"> </v>
      </c>
      <c r="K134" s="57"/>
      <c r="L134" s="11" t="str">
        <f t="shared" si="21"/>
        <v xml:space="preserve"> </v>
      </c>
      <c r="AB134" s="62" t="str">
        <f t="shared" si="17"/>
        <v xml:space="preserve"> </v>
      </c>
    </row>
    <row r="135" spans="1:28">
      <c r="A135" s="12"/>
      <c r="B135" s="51"/>
      <c r="C135" s="78"/>
      <c r="D135" s="85"/>
      <c r="E135" s="43"/>
      <c r="F135" s="68" t="str">
        <f t="shared" si="19"/>
        <v xml:space="preserve"> </v>
      </c>
      <c r="G135" s="76" t="str">
        <f t="shared" si="16"/>
        <v xml:space="preserve"> </v>
      </c>
      <c r="H135" s="16" t="str">
        <f t="shared" si="20"/>
        <v xml:space="preserve"> </v>
      </c>
      <c r="I135" s="82" t="str">
        <f t="shared" si="18"/>
        <v xml:space="preserve"> </v>
      </c>
      <c r="J135" s="13" t="str">
        <f t="shared" si="15"/>
        <v xml:space="preserve"> </v>
      </c>
      <c r="K135" s="57"/>
      <c r="L135" s="11" t="str">
        <f t="shared" si="21"/>
        <v xml:space="preserve"> </v>
      </c>
      <c r="AB135" s="62" t="str">
        <f t="shared" si="17"/>
        <v xml:space="preserve"> </v>
      </c>
    </row>
    <row r="136" spans="1:28">
      <c r="A136" s="12"/>
      <c r="B136" s="51"/>
      <c r="C136" s="78"/>
      <c r="D136" s="85"/>
      <c r="E136" s="43"/>
      <c r="F136" s="68" t="str">
        <f t="shared" si="19"/>
        <v xml:space="preserve"> </v>
      </c>
      <c r="G136" s="76" t="str">
        <f t="shared" si="16"/>
        <v xml:space="preserve"> </v>
      </c>
      <c r="H136" s="16" t="str">
        <f t="shared" si="20"/>
        <v xml:space="preserve"> </v>
      </c>
      <c r="I136" s="82" t="str">
        <f t="shared" si="18"/>
        <v xml:space="preserve"> </v>
      </c>
      <c r="J136" s="13" t="str">
        <f t="shared" si="15"/>
        <v xml:space="preserve"> </v>
      </c>
      <c r="K136" s="57"/>
      <c r="L136" s="11" t="str">
        <f t="shared" si="21"/>
        <v xml:space="preserve"> </v>
      </c>
      <c r="AB136" s="62" t="str">
        <f t="shared" si="17"/>
        <v xml:space="preserve"> </v>
      </c>
    </row>
    <row r="137" spans="1:28">
      <c r="A137" s="12"/>
      <c r="B137" s="51"/>
      <c r="C137" s="78"/>
      <c r="D137" s="85"/>
      <c r="E137" s="43"/>
      <c r="F137" s="68" t="str">
        <f t="shared" si="19"/>
        <v xml:space="preserve"> </v>
      </c>
      <c r="G137" s="76" t="str">
        <f t="shared" si="16"/>
        <v xml:space="preserve"> </v>
      </c>
      <c r="H137" s="16" t="str">
        <f t="shared" si="20"/>
        <v xml:space="preserve"> </v>
      </c>
      <c r="I137" s="82" t="str">
        <f t="shared" si="18"/>
        <v xml:space="preserve"> </v>
      </c>
      <c r="J137" s="13" t="str">
        <f t="shared" si="15"/>
        <v xml:space="preserve"> </v>
      </c>
      <c r="K137" s="57"/>
      <c r="L137" s="11" t="str">
        <f t="shared" si="21"/>
        <v xml:space="preserve"> </v>
      </c>
      <c r="AB137" s="62" t="str">
        <f t="shared" si="17"/>
        <v xml:space="preserve"> </v>
      </c>
    </row>
    <row r="138" spans="1:28">
      <c r="A138" s="12"/>
      <c r="B138" s="51"/>
      <c r="C138" s="78"/>
      <c r="D138" s="85"/>
      <c r="E138" s="43"/>
      <c r="F138" s="68" t="str">
        <f t="shared" si="19"/>
        <v xml:space="preserve"> </v>
      </c>
      <c r="G138" s="76" t="str">
        <f t="shared" si="16"/>
        <v xml:space="preserve"> </v>
      </c>
      <c r="H138" s="16" t="str">
        <f t="shared" si="20"/>
        <v xml:space="preserve"> </v>
      </c>
      <c r="I138" s="82" t="str">
        <f t="shared" si="18"/>
        <v xml:space="preserve"> </v>
      </c>
      <c r="J138" s="13" t="str">
        <f t="shared" si="15"/>
        <v xml:space="preserve"> </v>
      </c>
      <c r="K138" s="57"/>
      <c r="L138" s="11" t="str">
        <f t="shared" si="21"/>
        <v xml:space="preserve"> </v>
      </c>
      <c r="AB138" s="62" t="str">
        <f t="shared" si="17"/>
        <v xml:space="preserve"> </v>
      </c>
    </row>
    <row r="139" spans="1:28">
      <c r="A139" s="12"/>
      <c r="B139" s="51"/>
      <c r="C139" s="78"/>
      <c r="D139" s="85"/>
      <c r="E139" s="43"/>
      <c r="F139" s="68" t="str">
        <f t="shared" si="19"/>
        <v xml:space="preserve"> </v>
      </c>
      <c r="G139" s="76" t="str">
        <f t="shared" si="16"/>
        <v xml:space="preserve"> </v>
      </c>
      <c r="H139" s="16" t="str">
        <f t="shared" si="20"/>
        <v xml:space="preserve"> </v>
      </c>
      <c r="I139" s="82" t="str">
        <f t="shared" si="18"/>
        <v xml:space="preserve"> </v>
      </c>
      <c r="J139" s="13" t="str">
        <f t="shared" si="15"/>
        <v xml:space="preserve"> </v>
      </c>
      <c r="K139" s="57"/>
      <c r="L139" s="11" t="str">
        <f t="shared" si="21"/>
        <v xml:space="preserve"> </v>
      </c>
      <c r="AB139" s="62" t="str">
        <f t="shared" si="17"/>
        <v xml:space="preserve"> </v>
      </c>
    </row>
    <row r="140" spans="1:28">
      <c r="A140" s="12"/>
      <c r="B140" s="51"/>
      <c r="C140" s="78"/>
      <c r="D140" s="85"/>
      <c r="E140" s="43"/>
      <c r="F140" s="68" t="str">
        <f t="shared" si="19"/>
        <v xml:space="preserve"> </v>
      </c>
      <c r="G140" s="76" t="str">
        <f t="shared" si="16"/>
        <v xml:space="preserve"> </v>
      </c>
      <c r="H140" s="16" t="str">
        <f t="shared" si="20"/>
        <v xml:space="preserve"> </v>
      </c>
      <c r="I140" s="82" t="str">
        <f t="shared" si="18"/>
        <v xml:space="preserve"> </v>
      </c>
      <c r="J140" s="13" t="str">
        <f t="shared" si="15"/>
        <v xml:space="preserve"> </v>
      </c>
      <c r="K140" s="57"/>
      <c r="L140" s="11" t="str">
        <f t="shared" si="21"/>
        <v xml:space="preserve"> </v>
      </c>
      <c r="AB140" s="62" t="str">
        <f t="shared" si="17"/>
        <v xml:space="preserve"> </v>
      </c>
    </row>
    <row r="141" spans="1:28">
      <c r="A141" s="12"/>
      <c r="B141" s="51"/>
      <c r="C141" s="78"/>
      <c r="D141" s="85"/>
      <c r="E141" s="43"/>
      <c r="F141" s="68" t="str">
        <f t="shared" si="19"/>
        <v xml:space="preserve"> </v>
      </c>
      <c r="G141" s="76" t="str">
        <f t="shared" si="16"/>
        <v xml:space="preserve"> </v>
      </c>
      <c r="H141" s="16" t="str">
        <f t="shared" si="20"/>
        <v xml:space="preserve"> </v>
      </c>
      <c r="I141" s="82" t="str">
        <f t="shared" si="18"/>
        <v xml:space="preserve"> </v>
      </c>
      <c r="J141" s="13" t="str">
        <f t="shared" si="15"/>
        <v xml:space="preserve"> </v>
      </c>
      <c r="K141" s="57"/>
      <c r="L141" s="11" t="str">
        <f t="shared" si="21"/>
        <v xml:space="preserve"> </v>
      </c>
      <c r="AB141" s="62" t="str">
        <f t="shared" si="17"/>
        <v xml:space="preserve"> </v>
      </c>
    </row>
    <row r="142" spans="1:28">
      <c r="A142" s="12"/>
      <c r="B142" s="51"/>
      <c r="C142" s="78"/>
      <c r="D142" s="85"/>
      <c r="E142" s="43"/>
      <c r="F142" s="68" t="str">
        <f t="shared" si="19"/>
        <v xml:space="preserve"> </v>
      </c>
      <c r="G142" s="76" t="str">
        <f t="shared" si="16"/>
        <v xml:space="preserve"> </v>
      </c>
      <c r="H142" s="16" t="str">
        <f t="shared" si="20"/>
        <v xml:space="preserve"> </v>
      </c>
      <c r="I142" s="82" t="str">
        <f t="shared" si="18"/>
        <v xml:space="preserve"> </v>
      </c>
      <c r="J142" s="13" t="str">
        <f t="shared" si="15"/>
        <v xml:space="preserve"> </v>
      </c>
      <c r="K142" s="57"/>
      <c r="L142" s="11" t="str">
        <f t="shared" si="21"/>
        <v xml:space="preserve"> </v>
      </c>
      <c r="AB142" s="62" t="str">
        <f t="shared" si="17"/>
        <v xml:space="preserve"> </v>
      </c>
    </row>
    <row r="143" spans="1:28">
      <c r="A143" s="12"/>
      <c r="B143" s="51"/>
      <c r="C143" s="78"/>
      <c r="D143" s="85"/>
      <c r="E143" s="43"/>
      <c r="F143" s="68" t="str">
        <f t="shared" si="19"/>
        <v xml:space="preserve"> </v>
      </c>
      <c r="G143" s="76" t="str">
        <f t="shared" si="16"/>
        <v xml:space="preserve"> </v>
      </c>
      <c r="H143" s="16" t="str">
        <f t="shared" si="20"/>
        <v xml:space="preserve"> </v>
      </c>
      <c r="I143" s="82" t="str">
        <f t="shared" si="18"/>
        <v xml:space="preserve"> </v>
      </c>
      <c r="J143" s="13" t="str">
        <f t="shared" si="15"/>
        <v xml:space="preserve"> </v>
      </c>
      <c r="K143" s="57"/>
      <c r="L143" s="11" t="str">
        <f t="shared" si="21"/>
        <v xml:space="preserve"> </v>
      </c>
      <c r="AB143" s="62" t="str">
        <f t="shared" si="17"/>
        <v xml:space="preserve"> </v>
      </c>
    </row>
    <row r="144" spans="1:28">
      <c r="A144" s="12"/>
      <c r="B144" s="51"/>
      <c r="C144" s="78"/>
      <c r="D144" s="85"/>
      <c r="E144" s="43"/>
      <c r="F144" s="68" t="str">
        <f t="shared" si="19"/>
        <v xml:space="preserve"> </v>
      </c>
      <c r="G144" s="76" t="str">
        <f t="shared" si="16"/>
        <v xml:space="preserve"> </v>
      </c>
      <c r="H144" s="16" t="str">
        <f t="shared" si="20"/>
        <v xml:space="preserve"> </v>
      </c>
      <c r="I144" s="82" t="str">
        <f t="shared" si="18"/>
        <v xml:space="preserve"> </v>
      </c>
      <c r="J144" s="13" t="str">
        <f t="shared" si="15"/>
        <v xml:space="preserve"> </v>
      </c>
      <c r="K144" s="57"/>
      <c r="L144" s="11" t="str">
        <f t="shared" si="21"/>
        <v xml:space="preserve"> </v>
      </c>
      <c r="AB144" s="62" t="str">
        <f t="shared" si="17"/>
        <v xml:space="preserve"> </v>
      </c>
    </row>
    <row r="145" spans="1:28">
      <c r="A145" s="12"/>
      <c r="B145" s="51"/>
      <c r="C145" s="78"/>
      <c r="D145" s="85"/>
      <c r="E145" s="43"/>
      <c r="F145" s="68" t="str">
        <f t="shared" si="19"/>
        <v xml:space="preserve"> </v>
      </c>
      <c r="G145" s="76" t="str">
        <f t="shared" si="16"/>
        <v xml:space="preserve"> </v>
      </c>
      <c r="H145" s="16" t="str">
        <f t="shared" si="20"/>
        <v xml:space="preserve"> </v>
      </c>
      <c r="I145" s="82" t="str">
        <f t="shared" si="18"/>
        <v xml:space="preserve"> </v>
      </c>
      <c r="J145" s="13" t="str">
        <f t="shared" si="15"/>
        <v xml:space="preserve"> </v>
      </c>
      <c r="K145" s="57"/>
      <c r="L145" s="11" t="str">
        <f t="shared" si="21"/>
        <v xml:space="preserve"> </v>
      </c>
      <c r="AB145" s="62" t="str">
        <f t="shared" si="17"/>
        <v xml:space="preserve"> </v>
      </c>
    </row>
    <row r="146" spans="1:28">
      <c r="A146" s="12"/>
      <c r="B146" s="51"/>
      <c r="C146" s="78"/>
      <c r="D146" s="85"/>
      <c r="E146" s="43"/>
      <c r="F146" s="68" t="str">
        <f t="shared" si="19"/>
        <v xml:space="preserve"> </v>
      </c>
      <c r="G146" s="76" t="str">
        <f t="shared" si="16"/>
        <v xml:space="preserve"> </v>
      </c>
      <c r="H146" s="16" t="str">
        <f t="shared" si="20"/>
        <v xml:space="preserve"> </v>
      </c>
      <c r="I146" s="82" t="str">
        <f t="shared" si="18"/>
        <v xml:space="preserve"> </v>
      </c>
      <c r="J146" s="13" t="str">
        <f t="shared" si="15"/>
        <v xml:space="preserve"> </v>
      </c>
      <c r="K146" s="57"/>
      <c r="L146" s="11" t="str">
        <f t="shared" si="21"/>
        <v xml:space="preserve"> </v>
      </c>
      <c r="AB146" s="62" t="str">
        <f t="shared" si="17"/>
        <v xml:space="preserve"> </v>
      </c>
    </row>
    <row r="147" spans="1:28">
      <c r="A147" s="12"/>
      <c r="B147" s="51"/>
      <c r="C147" s="78"/>
      <c r="D147" s="85"/>
      <c r="E147" s="43"/>
      <c r="F147" s="68" t="str">
        <f t="shared" si="19"/>
        <v xml:space="preserve"> </v>
      </c>
      <c r="G147" s="76" t="str">
        <f t="shared" si="16"/>
        <v xml:space="preserve"> </v>
      </c>
      <c r="H147" s="16" t="str">
        <f t="shared" si="20"/>
        <v xml:space="preserve"> </v>
      </c>
      <c r="I147" s="82" t="str">
        <f t="shared" si="18"/>
        <v xml:space="preserve"> </v>
      </c>
      <c r="J147" s="13" t="str">
        <f t="shared" si="15"/>
        <v xml:space="preserve"> </v>
      </c>
      <c r="K147" s="57"/>
      <c r="L147" s="11" t="str">
        <f t="shared" si="21"/>
        <v xml:space="preserve"> </v>
      </c>
      <c r="AB147" s="62" t="str">
        <f t="shared" si="17"/>
        <v xml:space="preserve"> </v>
      </c>
    </row>
    <row r="148" spans="1:28">
      <c r="A148" s="12"/>
      <c r="B148" s="51"/>
      <c r="C148" s="78"/>
      <c r="D148" s="85"/>
      <c r="E148" s="43"/>
      <c r="F148" s="68" t="str">
        <f t="shared" si="19"/>
        <v xml:space="preserve"> </v>
      </c>
      <c r="G148" s="76" t="str">
        <f t="shared" si="16"/>
        <v xml:space="preserve"> </v>
      </c>
      <c r="H148" s="16" t="str">
        <f t="shared" si="20"/>
        <v xml:space="preserve"> </v>
      </c>
      <c r="I148" s="82" t="str">
        <f t="shared" si="18"/>
        <v xml:space="preserve"> </v>
      </c>
      <c r="J148" s="13" t="str">
        <f t="shared" si="15"/>
        <v xml:space="preserve"> </v>
      </c>
      <c r="K148" s="57"/>
      <c r="L148" s="11" t="str">
        <f t="shared" si="21"/>
        <v xml:space="preserve"> </v>
      </c>
      <c r="AB148" s="62" t="str">
        <f t="shared" si="17"/>
        <v xml:space="preserve"> </v>
      </c>
    </row>
    <row r="149" spans="1:28">
      <c r="A149" s="12"/>
      <c r="B149" s="51"/>
      <c r="C149" s="78"/>
      <c r="D149" s="85"/>
      <c r="E149" s="43"/>
      <c r="F149" s="68" t="str">
        <f t="shared" si="19"/>
        <v xml:space="preserve"> </v>
      </c>
      <c r="G149" s="76" t="str">
        <f t="shared" si="16"/>
        <v xml:space="preserve"> </v>
      </c>
      <c r="H149" s="16" t="str">
        <f t="shared" si="20"/>
        <v xml:space="preserve"> </v>
      </c>
      <c r="I149" s="82" t="str">
        <f t="shared" si="18"/>
        <v xml:space="preserve"> </v>
      </c>
      <c r="J149" s="13" t="str">
        <f t="shared" si="15"/>
        <v xml:space="preserve"> </v>
      </c>
      <c r="K149" s="57"/>
      <c r="L149" s="11" t="str">
        <f t="shared" si="21"/>
        <v xml:space="preserve"> </v>
      </c>
      <c r="AB149" s="62" t="str">
        <f t="shared" si="17"/>
        <v xml:space="preserve"> </v>
      </c>
    </row>
    <row r="150" spans="1:28" ht="16.5" thickBot="1">
      <c r="A150" s="44"/>
      <c r="B150" s="53"/>
      <c r="C150" s="79"/>
      <c r="D150" s="86"/>
      <c r="E150" s="45"/>
      <c r="F150" s="70" t="str">
        <f t="shared" si="19"/>
        <v xml:space="preserve"> </v>
      </c>
      <c r="G150" s="77" t="str">
        <f t="shared" si="16"/>
        <v xml:space="preserve"> </v>
      </c>
      <c r="H150" s="17" t="str">
        <f t="shared" si="20"/>
        <v xml:space="preserve"> </v>
      </c>
      <c r="I150" s="143" t="str">
        <f t="shared" si="18"/>
        <v xml:space="preserve"> </v>
      </c>
      <c r="J150" s="71" t="str">
        <f t="shared" si="15"/>
        <v xml:space="preserve"> </v>
      </c>
      <c r="K150" s="59"/>
      <c r="L150" s="25" t="str">
        <f t="shared" si="21"/>
        <v xml:space="preserve"> </v>
      </c>
      <c r="AB150" s="62" t="str">
        <f t="shared" si="17"/>
        <v xml:space="preserve"> </v>
      </c>
    </row>
  </sheetData>
  <sheetProtection sheet="1" scenarios="1" selectLockedCells="1"/>
  <mergeCells count="27">
    <mergeCell ref="R2:T2"/>
    <mergeCell ref="Q68:S68"/>
    <mergeCell ref="Q70:Q71"/>
    <mergeCell ref="R70:R71"/>
    <mergeCell ref="S70:S71"/>
    <mergeCell ref="Q60:S60"/>
    <mergeCell ref="R62:R63"/>
    <mergeCell ref="S62:S63"/>
    <mergeCell ref="Q62:Q63"/>
    <mergeCell ref="A1:A2"/>
    <mergeCell ref="B1:B2"/>
    <mergeCell ref="H1:H2"/>
    <mergeCell ref="N60:N62"/>
    <mergeCell ref="O60:O62"/>
    <mergeCell ref="K1:K2"/>
    <mergeCell ref="I1:I2"/>
    <mergeCell ref="L1:L2"/>
    <mergeCell ref="J1:J2"/>
    <mergeCell ref="C1:G1"/>
    <mergeCell ref="N57:O57"/>
    <mergeCell ref="N1:P1"/>
    <mergeCell ref="N2:P2"/>
    <mergeCell ref="N66:P68"/>
    <mergeCell ref="P70:P71"/>
    <mergeCell ref="O70:O71"/>
    <mergeCell ref="N70:N71"/>
    <mergeCell ref="P60:P62"/>
  </mergeCells>
  <conditionalFormatting sqref="L4:L150">
    <cfRule type="cellIs" dxfId="9" priority="26" operator="equal">
      <formula>MIN($L$4:$L$64)</formula>
    </cfRule>
    <cfRule type="cellIs" dxfId="8" priority="27" operator="equal">
      <formula>MAX($L$4:$L$64)</formula>
    </cfRule>
  </conditionalFormatting>
  <conditionalFormatting sqref="H4:H150">
    <cfRule type="cellIs" dxfId="7" priority="5" operator="equal">
      <formula>MAX($H$4:$H$64)</formula>
    </cfRule>
    <cfRule type="cellIs" dxfId="6" priority="6" operator="equal">
      <formula>MIN($H$4:$H$64)</formula>
    </cfRule>
  </conditionalFormatting>
  <conditionalFormatting sqref="I57:I150">
    <cfRule type="cellIs" dxfId="5" priority="3" operator="equal">
      <formula>MAX($I$57:$I$150)</formula>
    </cfRule>
    <cfRule type="cellIs" dxfId="4" priority="4" operator="equal">
      <formula>MIN($I$57:$I$150)</formula>
    </cfRule>
  </conditionalFormatting>
  <conditionalFormatting sqref="J57:J150">
    <cfRule type="cellIs" dxfId="3" priority="1" operator="equal">
      <formula>MAX($J$57:$J$150)</formula>
    </cfRule>
    <cfRule type="cellIs" dxfId="2" priority="2" operator="equal">
      <formula>MIN($J$57:$J$150)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G48"/>
  <sheetViews>
    <sheetView workbookViewId="0">
      <pane ySplit="1" topLeftCell="A2" activePane="bottomLeft" state="frozen"/>
      <selection pane="bottomLeft" activeCell="C5" sqref="C5"/>
    </sheetView>
  </sheetViews>
  <sheetFormatPr defaultRowHeight="15.75"/>
  <cols>
    <col min="1" max="1" width="10.625" style="34" bestFit="1" customWidth="1"/>
    <col min="2" max="2" width="11.125" style="34" bestFit="1" customWidth="1"/>
    <col min="3" max="3" width="9.375" style="34" bestFit="1" customWidth="1"/>
    <col min="4" max="4" width="9" style="34"/>
    <col min="5" max="7" width="9.375" style="34" bestFit="1" customWidth="1"/>
    <col min="8" max="16384" width="9" style="34"/>
  </cols>
  <sheetData>
    <row r="1" spans="1:7" ht="47.25">
      <c r="A1" s="32" t="s">
        <v>0</v>
      </c>
      <c r="B1" s="33" t="s">
        <v>27</v>
      </c>
      <c r="C1" s="32" t="s">
        <v>28</v>
      </c>
    </row>
    <row r="2" spans="1:7">
      <c r="A2" s="35">
        <f>Основной!A57</f>
        <v>42457</v>
      </c>
      <c r="B2" s="34">
        <f>IF(Основной!A57=0, " ", (Основной!A57-Основной!A56))</f>
        <v>4</v>
      </c>
      <c r="C2" s="46">
        <f>IF(Основной!A57=0," ",(Основной!L57*Основной!J57))</f>
        <v>320.1338823794502</v>
      </c>
    </row>
    <row r="3" spans="1:7">
      <c r="A3" s="35">
        <f>Основной!A58</f>
        <v>42463</v>
      </c>
      <c r="B3" s="34">
        <f>IF(Основной!A58=0, " ", (Основной!A58-Основной!A57))</f>
        <v>6</v>
      </c>
      <c r="C3" s="46">
        <f>IF(Основной!A58=0," ",(Основной!L58*Основной!J58))</f>
        <v>262.47200000000009</v>
      </c>
    </row>
    <row r="4" spans="1:7">
      <c r="A4" s="35">
        <f>Основной!A59</f>
        <v>42467</v>
      </c>
      <c r="B4" s="34">
        <f>IF(Основной!A59=0, " ", (Основной!A59-Основной!A58))</f>
        <v>4</v>
      </c>
      <c r="C4" s="46">
        <f>IF(Основной!A59=0," ",(Основной!L59*Основной!J59))</f>
        <v>328.30838734567902</v>
      </c>
    </row>
    <row r="5" spans="1:7">
      <c r="A5" s="35">
        <f>Основной!A60</f>
        <v>0</v>
      </c>
      <c r="B5" s="34" t="str">
        <f>IF(Основной!A60=0, " ", (Основной!A60-Основной!A59))</f>
        <v xml:space="preserve"> </v>
      </c>
      <c r="C5" s="46" t="str">
        <f>IF(Основной!A60=0," ",(Основной!L60*Основной!J60))</f>
        <v xml:space="preserve"> </v>
      </c>
    </row>
    <row r="6" spans="1:7">
      <c r="A6" s="35">
        <f>Основной!A61</f>
        <v>0</v>
      </c>
      <c r="B6" s="34" t="str">
        <f>IF(Основной!A61=0, " ", (Основной!A61-Основной!A60))</f>
        <v xml:space="preserve"> </v>
      </c>
      <c r="C6" s="46" t="str">
        <f>IF(Основной!A61=0," ",(Основной!L61*Основной!J61))</f>
        <v xml:space="preserve"> </v>
      </c>
    </row>
    <row r="7" spans="1:7">
      <c r="A7" s="35">
        <f>Основной!A62</f>
        <v>0</v>
      </c>
      <c r="B7" s="34" t="str">
        <f>IF(Основной!A62=0, " ", (Основной!A62-Основной!A61))</f>
        <v xml:space="preserve"> </v>
      </c>
      <c r="C7" s="46" t="str">
        <f>IF(Основной!A62=0," ",(Основной!L62*Основной!J62))</f>
        <v xml:space="preserve"> </v>
      </c>
    </row>
    <row r="8" spans="1:7">
      <c r="A8" s="35">
        <f>Основной!A63</f>
        <v>0</v>
      </c>
      <c r="B8" s="34" t="str">
        <f>IF(Основной!A63=0, " ", (Основной!A63-Основной!A62))</f>
        <v xml:space="preserve"> </v>
      </c>
      <c r="C8" s="46" t="str">
        <f>IF(Основной!A63=0," ",(Основной!L63*Основной!J63))</f>
        <v xml:space="preserve"> </v>
      </c>
    </row>
    <row r="9" spans="1:7">
      <c r="A9" s="35">
        <f>Основной!A64</f>
        <v>0</v>
      </c>
      <c r="B9" s="34" t="str">
        <f>IF(Основной!A64=0, " ", (Основной!A64-Основной!A63))</f>
        <v xml:space="preserve"> </v>
      </c>
      <c r="C9" s="46" t="str">
        <f>IF(Основной!A64=0," ",(Основной!L64*Основной!J64))</f>
        <v xml:space="preserve"> </v>
      </c>
    </row>
    <row r="10" spans="1:7">
      <c r="A10" s="35">
        <f>Основной!A65</f>
        <v>0</v>
      </c>
      <c r="B10" s="34" t="str">
        <f>IF(Основной!A65=0, " ", (Основной!A65-Основной!A64))</f>
        <v xml:space="preserve"> </v>
      </c>
      <c r="C10" s="46" t="str">
        <f>IF(Основной!A65=0," ",(Основной!L65*Основной!J65))</f>
        <v xml:space="preserve"> </v>
      </c>
      <c r="E10" s="33" t="s">
        <v>29</v>
      </c>
      <c r="F10" s="33" t="s">
        <v>30</v>
      </c>
      <c r="G10" s="33" t="s">
        <v>31</v>
      </c>
    </row>
    <row r="11" spans="1:7">
      <c r="A11" s="35">
        <f>Основной!A66</f>
        <v>0</v>
      </c>
      <c r="B11" s="34" t="str">
        <f>IF(Основной!A66=0, " ", (Основной!A66-Основной!A65))</f>
        <v xml:space="preserve"> </v>
      </c>
      <c r="C11" s="46" t="str">
        <f>IF(Основной!A66=0," ",(Основной!L66*Основной!J66))</f>
        <v xml:space="preserve"> </v>
      </c>
      <c r="E11" s="36">
        <f>MIN(C2:C8)</f>
        <v>262.47200000000009</v>
      </c>
      <c r="F11" s="36">
        <f>AVERAGE(C2:C48)</f>
        <v>303.63808990837646</v>
      </c>
      <c r="G11" s="36">
        <f>MAX(C2:C8)</f>
        <v>328.30838734567902</v>
      </c>
    </row>
    <row r="12" spans="1:7">
      <c r="A12" s="35">
        <f>Основной!A67</f>
        <v>0</v>
      </c>
      <c r="B12" s="34" t="str">
        <f>IF(Основной!A67=0, " ", (Основной!A67-Основной!A66))</f>
        <v xml:space="preserve"> </v>
      </c>
      <c r="C12" s="46" t="str">
        <f>IF(Основной!A67=0," ",(Основной!L67*Основной!J67))</f>
        <v xml:space="preserve"> </v>
      </c>
    </row>
    <row r="13" spans="1:7">
      <c r="A13" s="35">
        <f>Основной!A68</f>
        <v>0</v>
      </c>
      <c r="B13" s="34" t="str">
        <f>IF(Основной!A68=0, " ", (Основной!A68-Основной!A67))</f>
        <v xml:space="preserve"> </v>
      </c>
      <c r="C13" s="46" t="str">
        <f>IF(Основной!A68=0," ",(Основной!L68*Основной!J68))</f>
        <v xml:space="preserve"> </v>
      </c>
    </row>
    <row r="14" spans="1:7">
      <c r="A14" s="35">
        <f>Основной!A69</f>
        <v>0</v>
      </c>
      <c r="B14" s="34" t="str">
        <f>IF(Основной!A69=0, " ", (Основной!A69-Основной!A68))</f>
        <v xml:space="preserve"> </v>
      </c>
      <c r="C14" s="46" t="str">
        <f>IF(Основной!A69=0," ",(Основной!L69*Основной!J69))</f>
        <v xml:space="preserve"> </v>
      </c>
    </row>
    <row r="15" spans="1:7">
      <c r="A15" s="35">
        <f>Основной!A70</f>
        <v>0</v>
      </c>
      <c r="B15" s="34" t="str">
        <f>IF(Основной!A70=0, " ", (Основной!A70-Основной!A69))</f>
        <v xml:space="preserve"> </v>
      </c>
      <c r="C15" s="46" t="str">
        <f>IF(Основной!A70=0," ",(Основной!L70*Основной!J70))</f>
        <v xml:space="preserve"> </v>
      </c>
    </row>
    <row r="16" spans="1:7">
      <c r="A16" s="35">
        <f>Основной!A71</f>
        <v>0</v>
      </c>
      <c r="B16" s="34" t="str">
        <f>IF(Основной!A71=0, " ", (Основной!A71-Основной!A70))</f>
        <v xml:space="preserve"> </v>
      </c>
      <c r="C16" s="46" t="str">
        <f>IF(Основной!A71=0," ",(Основной!L71*Основной!J71))</f>
        <v xml:space="preserve"> </v>
      </c>
    </row>
    <row r="17" spans="1:3">
      <c r="A17" s="35">
        <f>Основной!A72</f>
        <v>0</v>
      </c>
      <c r="B17" s="34" t="str">
        <f>IF(Основной!A72=0, " ", (Основной!A72-Основной!A71))</f>
        <v xml:space="preserve"> </v>
      </c>
      <c r="C17" s="46" t="str">
        <f>IF(Основной!A72=0," ",(Основной!L72*Основной!J72))</f>
        <v xml:space="preserve"> </v>
      </c>
    </row>
    <row r="18" spans="1:3">
      <c r="A18" s="35">
        <f>Основной!A73</f>
        <v>0</v>
      </c>
      <c r="B18" s="34" t="str">
        <f>IF(Основной!A73=0, " ", (Основной!A73-Основной!A72))</f>
        <v xml:space="preserve"> </v>
      </c>
      <c r="C18" s="46" t="str">
        <f>IF(Основной!A73=0," ",(Основной!L73*Основной!J73))</f>
        <v xml:space="preserve"> </v>
      </c>
    </row>
    <row r="19" spans="1:3">
      <c r="A19" s="35">
        <f>Основной!A74</f>
        <v>0</v>
      </c>
      <c r="B19" s="34" t="str">
        <f>IF(Основной!A74=0, " ", (Основной!A74-Основной!A73))</f>
        <v xml:space="preserve"> </v>
      </c>
      <c r="C19" s="46" t="str">
        <f>IF(Основной!A74=0," ",(Основной!L74*Основной!J74))</f>
        <v xml:space="preserve"> </v>
      </c>
    </row>
    <row r="20" spans="1:3">
      <c r="A20" s="35">
        <f>Основной!A75</f>
        <v>0</v>
      </c>
      <c r="B20" s="34" t="str">
        <f>IF(Основной!A75=0, " ", (Основной!A75-Основной!A74))</f>
        <v xml:space="preserve"> </v>
      </c>
      <c r="C20" s="46" t="str">
        <f>IF(Основной!A75=0," ",(Основной!L75*Основной!J75))</f>
        <v xml:space="preserve"> </v>
      </c>
    </row>
    <row r="21" spans="1:3">
      <c r="A21" s="35">
        <f>Основной!A76</f>
        <v>0</v>
      </c>
      <c r="B21" s="34" t="str">
        <f>IF(Основной!A76=0, " ", (Основной!A76-Основной!A75))</f>
        <v xml:space="preserve"> </v>
      </c>
      <c r="C21" s="46" t="str">
        <f>IF(Основной!A76=0," ",(Основной!L76*Основной!J76))</f>
        <v xml:space="preserve"> </v>
      </c>
    </row>
    <row r="22" spans="1:3">
      <c r="A22" s="35">
        <f>Основной!A77</f>
        <v>0</v>
      </c>
      <c r="B22" s="34" t="str">
        <f>IF(Основной!A77=0, " ", (Основной!A77-Основной!A76))</f>
        <v xml:space="preserve"> </v>
      </c>
      <c r="C22" s="46" t="str">
        <f>IF(Основной!A77=0," ",(Основной!L77*Основной!J77))</f>
        <v xml:space="preserve"> </v>
      </c>
    </row>
    <row r="23" spans="1:3">
      <c r="A23" s="35">
        <f>Основной!A78</f>
        <v>0</v>
      </c>
      <c r="B23" s="34" t="str">
        <f>IF(Основной!A78=0, " ", (Основной!A78-Основной!A77))</f>
        <v xml:space="preserve"> </v>
      </c>
      <c r="C23" s="46" t="str">
        <f>IF(Основной!A78=0," ",(Основной!L78*Основной!J78))</f>
        <v xml:space="preserve"> </v>
      </c>
    </row>
    <row r="24" spans="1:3">
      <c r="A24" s="35">
        <f>Основной!A79</f>
        <v>0</v>
      </c>
      <c r="B24" s="34" t="str">
        <f>IF(Основной!A79=0, " ", (Основной!A79-Основной!A78))</f>
        <v xml:space="preserve"> </v>
      </c>
      <c r="C24" s="46" t="str">
        <f>IF(Основной!A79=0," ",(Основной!L79*Основной!J79))</f>
        <v xml:space="preserve"> </v>
      </c>
    </row>
    <row r="25" spans="1:3">
      <c r="A25" s="35">
        <f>Основной!A80</f>
        <v>0</v>
      </c>
      <c r="B25" s="34" t="str">
        <f>IF(Основной!A80=0, " ", (Основной!A80-Основной!A79))</f>
        <v xml:space="preserve"> </v>
      </c>
      <c r="C25" s="46" t="str">
        <f>IF(Основной!A80=0," ",(Основной!L80*Основной!J80))</f>
        <v xml:space="preserve"> </v>
      </c>
    </row>
    <row r="26" spans="1:3">
      <c r="A26" s="35">
        <f>Основной!A81</f>
        <v>0</v>
      </c>
      <c r="B26" s="34" t="str">
        <f>IF(Основной!A81=0, " ", (Основной!A81-Основной!A80))</f>
        <v xml:space="preserve"> </v>
      </c>
      <c r="C26" s="46" t="str">
        <f>IF(Основной!A81=0," ",(Основной!L81*Основной!J81))</f>
        <v xml:space="preserve"> </v>
      </c>
    </row>
    <row r="27" spans="1:3">
      <c r="A27" s="35">
        <f>Основной!A82</f>
        <v>0</v>
      </c>
      <c r="B27" s="34" t="str">
        <f>IF(Основной!A82=0, " ", (Основной!A82-Основной!A81))</f>
        <v xml:space="preserve"> </v>
      </c>
      <c r="C27" s="46" t="str">
        <f>IF(Основной!A82=0," ",(Основной!L82*Основной!J82))</f>
        <v xml:space="preserve"> </v>
      </c>
    </row>
    <row r="28" spans="1:3">
      <c r="A28" s="35">
        <f>Основной!A83</f>
        <v>0</v>
      </c>
      <c r="B28" s="34" t="str">
        <f>IF(Основной!A83=0, " ", (Основной!A83-Основной!A82))</f>
        <v xml:space="preserve"> </v>
      </c>
      <c r="C28" s="46" t="str">
        <f>IF(Основной!A83=0," ",(Основной!L83*Основной!J83))</f>
        <v xml:space="preserve"> </v>
      </c>
    </row>
    <row r="29" spans="1:3">
      <c r="A29" s="35">
        <f>Основной!A84</f>
        <v>0</v>
      </c>
      <c r="B29" s="34" t="str">
        <f>IF(Основной!A84=0, " ", (Основной!A84-Основной!A83))</f>
        <v xml:space="preserve"> </v>
      </c>
      <c r="C29" s="46" t="str">
        <f>IF(Основной!A84=0," ",(Основной!L84*Основной!J84))</f>
        <v xml:space="preserve"> </v>
      </c>
    </row>
    <row r="30" spans="1:3">
      <c r="A30" s="35">
        <f>Основной!A85</f>
        <v>0</v>
      </c>
      <c r="B30" s="34" t="str">
        <f>IF(Основной!A85=0, " ", (Основной!A85-Основной!A84))</f>
        <v xml:space="preserve"> </v>
      </c>
      <c r="C30" s="46" t="str">
        <f>IF(Основной!A85=0," ",(Основной!L85*Основной!J85))</f>
        <v xml:space="preserve"> </v>
      </c>
    </row>
    <row r="31" spans="1:3">
      <c r="A31" s="35">
        <f>Основной!A86</f>
        <v>0</v>
      </c>
      <c r="B31" s="34" t="str">
        <f>IF(Основной!A86=0, " ", (Основной!A86-Основной!A85))</f>
        <v xml:space="preserve"> </v>
      </c>
      <c r="C31" s="46" t="str">
        <f>IF(Основной!A86=0," ",(Основной!L86*Основной!J86))</f>
        <v xml:space="preserve"> </v>
      </c>
    </row>
    <row r="32" spans="1:3">
      <c r="A32" s="35">
        <f>Основной!A87</f>
        <v>0</v>
      </c>
      <c r="B32" s="34" t="str">
        <f>IF(Основной!A87=0, " ", (Основной!A87-Основной!A86))</f>
        <v xml:space="preserve"> </v>
      </c>
      <c r="C32" s="46" t="str">
        <f>IF(Основной!A87=0," ",(Основной!L87*Основной!J87))</f>
        <v xml:space="preserve"> </v>
      </c>
    </row>
    <row r="33" spans="1:3">
      <c r="A33" s="35">
        <f>Основной!A88</f>
        <v>0</v>
      </c>
      <c r="B33" s="34" t="str">
        <f>IF(Основной!A88=0, " ", (Основной!A88-Основной!A87))</f>
        <v xml:space="preserve"> </v>
      </c>
      <c r="C33" s="46" t="str">
        <f>IF(Основной!A88=0," ",(Основной!L88*Основной!J88))</f>
        <v xml:space="preserve"> </v>
      </c>
    </row>
    <row r="34" spans="1:3">
      <c r="A34" s="35">
        <f>Основной!A89</f>
        <v>0</v>
      </c>
      <c r="B34" s="34" t="str">
        <f>IF(Основной!A89=0, " ", (Основной!A89-Основной!A88))</f>
        <v xml:space="preserve"> </v>
      </c>
      <c r="C34" s="46" t="str">
        <f>IF(Основной!A89=0," ",(Основной!L89*Основной!J89))</f>
        <v xml:space="preserve"> </v>
      </c>
    </row>
    <row r="35" spans="1:3">
      <c r="A35" s="35">
        <f>Основной!A90</f>
        <v>0</v>
      </c>
      <c r="B35" s="34" t="str">
        <f>IF(Основной!A90=0, " ", (Основной!A90-Основной!A89))</f>
        <v xml:space="preserve"> </v>
      </c>
      <c r="C35" s="46" t="str">
        <f>IF(Основной!A90=0," ",(Основной!L90*Основной!J90))</f>
        <v xml:space="preserve"> </v>
      </c>
    </row>
    <row r="36" spans="1:3">
      <c r="A36" s="35">
        <f>Основной!A91</f>
        <v>0</v>
      </c>
      <c r="B36" s="34" t="str">
        <f>IF(Основной!A91=0, " ", (Основной!A91-Основной!A90))</f>
        <v xml:space="preserve"> </v>
      </c>
      <c r="C36" s="46" t="str">
        <f>IF(Основной!A91=0," ",(Основной!L91*Основной!J91))</f>
        <v xml:space="preserve"> </v>
      </c>
    </row>
    <row r="37" spans="1:3">
      <c r="A37" s="35">
        <f>Основной!A92</f>
        <v>0</v>
      </c>
      <c r="B37" s="34" t="str">
        <f>IF(Основной!A92=0, " ", (Основной!A92-Основной!A91))</f>
        <v xml:space="preserve"> </v>
      </c>
      <c r="C37" s="46" t="str">
        <f>IF(Основной!A92=0," ",(Основной!L92*Основной!J92))</f>
        <v xml:space="preserve"> </v>
      </c>
    </row>
    <row r="38" spans="1:3">
      <c r="A38" s="35">
        <f>Основной!A93</f>
        <v>0</v>
      </c>
      <c r="B38" s="34" t="str">
        <f>IF(Основной!A93=0, " ", (Основной!A93-Основной!A92))</f>
        <v xml:space="preserve"> </v>
      </c>
      <c r="C38" s="46" t="str">
        <f>IF(Основной!A93=0," ",(Основной!L93*Основной!J93))</f>
        <v xml:space="preserve"> </v>
      </c>
    </row>
    <row r="39" spans="1:3">
      <c r="A39" s="35">
        <f>Основной!A94</f>
        <v>0</v>
      </c>
      <c r="B39" s="34" t="str">
        <f>IF(Основной!A94=0, " ", (Основной!A94-Основной!A93))</f>
        <v xml:space="preserve"> </v>
      </c>
      <c r="C39" s="46" t="str">
        <f>IF(Основной!A94=0," ",(Основной!L94*Основной!J94))</f>
        <v xml:space="preserve"> </v>
      </c>
    </row>
    <row r="40" spans="1:3">
      <c r="A40" s="35">
        <f>Основной!A95</f>
        <v>0</v>
      </c>
      <c r="B40" s="34" t="str">
        <f>IF(Основной!A95=0, " ", (Основной!A95-Основной!A94))</f>
        <v xml:space="preserve"> </v>
      </c>
      <c r="C40" s="46" t="str">
        <f>IF(Основной!A95=0," ",(Основной!L95*Основной!J95))</f>
        <v xml:space="preserve"> </v>
      </c>
    </row>
    <row r="41" spans="1:3">
      <c r="A41" s="35">
        <f>Основной!A96</f>
        <v>0</v>
      </c>
      <c r="B41" s="34" t="str">
        <f>IF(Основной!A96=0, " ", (Основной!A96-Основной!A95))</f>
        <v xml:space="preserve"> </v>
      </c>
      <c r="C41" s="46" t="str">
        <f>IF(Основной!A96=0," ",(Основной!L96*Основной!J96))</f>
        <v xml:space="preserve"> </v>
      </c>
    </row>
    <row r="42" spans="1:3">
      <c r="A42" s="35">
        <f>Основной!A97</f>
        <v>0</v>
      </c>
      <c r="B42" s="34" t="str">
        <f>IF(Основной!A97=0, " ", (Основной!A97-Основной!A96))</f>
        <v xml:space="preserve"> </v>
      </c>
      <c r="C42" s="46" t="str">
        <f>IF(Основной!A97=0," ",(Основной!L97*Основной!J97))</f>
        <v xml:space="preserve"> </v>
      </c>
    </row>
    <row r="43" spans="1:3">
      <c r="A43" s="35">
        <f>Основной!A98</f>
        <v>0</v>
      </c>
      <c r="B43" s="34" t="str">
        <f>IF(Основной!A98=0, " ", (Основной!A98-Основной!A97))</f>
        <v xml:space="preserve"> </v>
      </c>
      <c r="C43" s="46" t="str">
        <f>IF(Основной!A98=0," ",(Основной!L98*Основной!J98))</f>
        <v xml:space="preserve"> </v>
      </c>
    </row>
    <row r="44" spans="1:3">
      <c r="A44" s="35">
        <f>Основной!A99</f>
        <v>0</v>
      </c>
      <c r="B44" s="34" t="str">
        <f>IF(Основной!A99=0, " ", (Основной!A99-Основной!A98))</f>
        <v xml:space="preserve"> </v>
      </c>
      <c r="C44" s="46" t="str">
        <f>IF(Основной!A99=0," ",(Основной!L99*Основной!J99))</f>
        <v xml:space="preserve"> </v>
      </c>
    </row>
    <row r="45" spans="1:3">
      <c r="A45" s="35">
        <f>Основной!A100</f>
        <v>0</v>
      </c>
      <c r="B45" s="34" t="str">
        <f>IF(Основной!A100=0, " ", (Основной!A100-Основной!A99))</f>
        <v xml:space="preserve"> </v>
      </c>
      <c r="C45" s="46" t="str">
        <f>IF(Основной!A100=0," ",(Основной!L100*Основной!J100))</f>
        <v xml:space="preserve"> </v>
      </c>
    </row>
    <row r="46" spans="1:3">
      <c r="A46" s="35">
        <f>Основной!A101</f>
        <v>0</v>
      </c>
      <c r="B46" s="34" t="str">
        <f>IF(Основной!A101=0, " ", (Основной!A101-Основной!A100))</f>
        <v xml:space="preserve"> </v>
      </c>
      <c r="C46" s="46" t="str">
        <f>IF(Основной!A101=0," ",(Основной!L101*Основной!J101))</f>
        <v xml:space="preserve"> </v>
      </c>
    </row>
    <row r="47" spans="1:3">
      <c r="A47" s="35">
        <f>Основной!A102</f>
        <v>0</v>
      </c>
      <c r="B47" s="34" t="str">
        <f>IF(Основной!A102=0, " ", (Основной!A102-Основной!A101))</f>
        <v xml:space="preserve"> </v>
      </c>
      <c r="C47" s="46" t="str">
        <f>IF(Основной!A102=0," ",(Основной!L102*Основной!J102))</f>
        <v xml:space="preserve"> </v>
      </c>
    </row>
    <row r="48" spans="1:3">
      <c r="A48" s="35">
        <f>Основной!A103</f>
        <v>0</v>
      </c>
      <c r="B48" s="34" t="str">
        <f>IF(Основной!A103=0, " ", (Основной!A103-Основной!A102))</f>
        <v xml:space="preserve"> </v>
      </c>
      <c r="C48" s="46" t="str">
        <f>IF(Основной!A103=0," ",(Основной!L103*Основной!J103))</f>
        <v xml:space="preserve"> </v>
      </c>
    </row>
  </sheetData>
  <sheetProtection sheet="1" objects="1" scenarios="1" selectLockedCells="1" selectUnlockedCells="1"/>
  <conditionalFormatting sqref="C2:C48">
    <cfRule type="cellIs" dxfId="1" priority="3" stopIfTrue="1" operator="equal">
      <formula>MIN($C$2:$C$8)</formula>
    </cfRule>
    <cfRule type="cellIs" dxfId="0" priority="4" stopIfTrue="1" operator="equal">
      <formula>MAX($C$2:$C$8)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V23" sqref="V23"/>
    </sheetView>
  </sheetViews>
  <sheetFormatPr defaultRowHeight="15.75"/>
  <sheetData/>
  <sheetProtection sheet="1" objects="1" scenarios="1" selectLockedCells="1" selectUn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C3" sqref="C3"/>
    </sheetView>
  </sheetViews>
  <sheetFormatPr defaultRowHeight="15.75"/>
  <cols>
    <col min="2" max="2" width="9.875" bestFit="1" customWidth="1"/>
    <col min="3" max="3" width="9.875" customWidth="1"/>
    <col min="4" max="4" width="10.125" bestFit="1" customWidth="1"/>
    <col min="5" max="5" width="11.375" bestFit="1" customWidth="1"/>
    <col min="6" max="6" width="10.875" bestFit="1" customWidth="1"/>
  </cols>
  <sheetData>
    <row r="1" spans="1:7" s="1" customFormat="1" ht="31.5">
      <c r="A1" s="1" t="s">
        <v>39</v>
      </c>
      <c r="B1" s="99" t="s">
        <v>41</v>
      </c>
      <c r="C1" s="99" t="s">
        <v>42</v>
      </c>
      <c r="D1" s="99" t="s">
        <v>6</v>
      </c>
      <c r="E1" s="99" t="s">
        <v>45</v>
      </c>
      <c r="F1" s="99" t="s">
        <v>40</v>
      </c>
      <c r="G1" s="99" t="s">
        <v>43</v>
      </c>
    </row>
    <row r="2" spans="1:7">
      <c r="A2" s="101"/>
      <c r="B2" s="23">
        <f>Основной!A58</f>
        <v>42463</v>
      </c>
      <c r="C2" s="102">
        <v>4</v>
      </c>
      <c r="D2" s="100">
        <f>Основной!J59</f>
        <v>2.4184779914967147</v>
      </c>
      <c r="E2" s="100">
        <f>IF(ISBLANK(C2)," ",(D2*130))</f>
        <v>314.40213889457289</v>
      </c>
      <c r="F2" s="100">
        <f>IF(ISBLANK(C2)," ",(C2*D2*130))</f>
        <v>1257.6085555782915</v>
      </c>
      <c r="G2" s="103"/>
    </row>
    <row r="3" spans="1:7">
      <c r="A3" s="101"/>
      <c r="B3" s="23">
        <f>Основной!A59</f>
        <v>42467</v>
      </c>
      <c r="C3" s="101"/>
      <c r="D3" s="100" t="str">
        <f>Основной!J60</f>
        <v xml:space="preserve"> </v>
      </c>
      <c r="E3" s="100" t="str">
        <f t="shared" ref="E3:E29" si="0">IF(ISBLANK(C3)," ",(D3*130))</f>
        <v xml:space="preserve"> </v>
      </c>
      <c r="F3" s="100" t="str">
        <f t="shared" ref="F3:F13" si="1">IF(ISBLANK(C3)," ",(C3*D3*130))</f>
        <v xml:space="preserve"> </v>
      </c>
      <c r="G3" s="103"/>
    </row>
    <row r="4" spans="1:7">
      <c r="A4" s="101"/>
      <c r="B4" s="23">
        <f>Основной!A60</f>
        <v>0</v>
      </c>
      <c r="C4" s="101"/>
      <c r="D4" s="100" t="str">
        <f>Основной!J61</f>
        <v xml:space="preserve"> </v>
      </c>
      <c r="E4" s="100" t="str">
        <f t="shared" si="0"/>
        <v xml:space="preserve"> </v>
      </c>
      <c r="F4" s="100" t="str">
        <f t="shared" si="1"/>
        <v xml:space="preserve"> </v>
      </c>
      <c r="G4" s="103"/>
    </row>
    <row r="5" spans="1:7">
      <c r="A5" s="101"/>
      <c r="B5" s="23">
        <f>Основной!A61</f>
        <v>0</v>
      </c>
      <c r="C5" s="101"/>
      <c r="D5" s="100" t="str">
        <f>Основной!J62</f>
        <v xml:space="preserve"> </v>
      </c>
      <c r="E5" s="100" t="str">
        <f t="shared" si="0"/>
        <v xml:space="preserve"> </v>
      </c>
      <c r="F5" s="100" t="str">
        <f t="shared" si="1"/>
        <v xml:space="preserve"> </v>
      </c>
      <c r="G5" s="103"/>
    </row>
    <row r="6" spans="1:7">
      <c r="A6" s="101"/>
      <c r="B6" s="23">
        <f>Основной!A62</f>
        <v>0</v>
      </c>
      <c r="C6" s="101"/>
      <c r="D6" s="100" t="str">
        <f>Основной!J63</f>
        <v xml:space="preserve"> </v>
      </c>
      <c r="E6" s="100" t="str">
        <f t="shared" si="0"/>
        <v xml:space="preserve"> </v>
      </c>
      <c r="F6" s="100" t="str">
        <f t="shared" si="1"/>
        <v xml:space="preserve"> </v>
      </c>
      <c r="G6" s="103"/>
    </row>
    <row r="7" spans="1:7">
      <c r="A7" s="101"/>
      <c r="B7" s="23">
        <f>Основной!A63</f>
        <v>0</v>
      </c>
      <c r="C7" s="101"/>
      <c r="D7" s="100" t="str">
        <f>Основной!J64</f>
        <v xml:space="preserve"> </v>
      </c>
      <c r="E7" s="100" t="str">
        <f t="shared" si="0"/>
        <v xml:space="preserve"> </v>
      </c>
      <c r="F7" s="100" t="str">
        <f t="shared" si="1"/>
        <v xml:space="preserve"> </v>
      </c>
      <c r="G7" s="103"/>
    </row>
    <row r="8" spans="1:7">
      <c r="A8" s="101"/>
      <c r="B8" s="23">
        <f>Основной!A64</f>
        <v>0</v>
      </c>
      <c r="C8" s="101"/>
      <c r="D8" s="100" t="str">
        <f>Основной!J65</f>
        <v xml:space="preserve"> </v>
      </c>
      <c r="E8" s="100" t="str">
        <f t="shared" si="0"/>
        <v xml:space="preserve"> </v>
      </c>
      <c r="F8" s="100" t="str">
        <f t="shared" si="1"/>
        <v xml:space="preserve"> </v>
      </c>
      <c r="G8" s="103"/>
    </row>
    <row r="9" spans="1:7">
      <c r="A9" s="101"/>
      <c r="B9" s="23">
        <f>Основной!A65</f>
        <v>0</v>
      </c>
      <c r="C9" s="101"/>
      <c r="D9" s="100" t="str">
        <f>Основной!J66</f>
        <v xml:space="preserve"> </v>
      </c>
      <c r="E9" s="100" t="str">
        <f t="shared" si="0"/>
        <v xml:space="preserve"> </v>
      </c>
      <c r="F9" s="100" t="str">
        <f t="shared" si="1"/>
        <v xml:space="preserve"> </v>
      </c>
      <c r="G9" s="103"/>
    </row>
    <row r="10" spans="1:7">
      <c r="A10" s="101"/>
      <c r="B10" s="23">
        <f>Основной!A66</f>
        <v>0</v>
      </c>
      <c r="C10" s="101"/>
      <c r="D10" s="100" t="str">
        <f>Основной!J67</f>
        <v xml:space="preserve"> </v>
      </c>
      <c r="E10" s="100" t="str">
        <f t="shared" si="0"/>
        <v xml:space="preserve"> </v>
      </c>
      <c r="F10" s="100" t="str">
        <f t="shared" si="1"/>
        <v xml:space="preserve"> </v>
      </c>
      <c r="G10" s="103"/>
    </row>
    <row r="11" spans="1:7">
      <c r="A11" s="101"/>
      <c r="B11" s="23">
        <f>Основной!A67</f>
        <v>0</v>
      </c>
      <c r="C11" s="101"/>
      <c r="D11" s="100" t="str">
        <f>Основной!J68</f>
        <v xml:space="preserve"> </v>
      </c>
      <c r="E11" s="100" t="str">
        <f t="shared" si="0"/>
        <v xml:space="preserve"> </v>
      </c>
      <c r="F11" s="100" t="str">
        <f t="shared" si="1"/>
        <v xml:space="preserve"> </v>
      </c>
      <c r="G11" s="103"/>
    </row>
    <row r="12" spans="1:7">
      <c r="A12" s="101"/>
      <c r="B12" s="23">
        <f>Основной!A68</f>
        <v>0</v>
      </c>
      <c r="C12" s="101"/>
      <c r="D12" s="100" t="str">
        <f>Основной!J69</f>
        <v xml:space="preserve"> </v>
      </c>
      <c r="E12" s="100" t="str">
        <f t="shared" si="0"/>
        <v xml:space="preserve"> </v>
      </c>
      <c r="F12" s="100" t="str">
        <f t="shared" si="1"/>
        <v xml:space="preserve"> </v>
      </c>
      <c r="G12" s="103"/>
    </row>
    <row r="13" spans="1:7">
      <c r="A13" s="101"/>
      <c r="B13" s="23">
        <f>Основной!A69</f>
        <v>0</v>
      </c>
      <c r="C13" s="101"/>
      <c r="D13" s="100" t="str">
        <f>Основной!J70</f>
        <v xml:space="preserve"> </v>
      </c>
      <c r="E13" s="100" t="str">
        <f t="shared" si="0"/>
        <v xml:space="preserve"> </v>
      </c>
      <c r="F13" s="100" t="str">
        <f t="shared" si="1"/>
        <v xml:space="preserve"> </v>
      </c>
      <c r="G13" s="103"/>
    </row>
    <row r="14" spans="1:7">
      <c r="A14" s="101"/>
      <c r="B14" s="23">
        <f>Основной!A70</f>
        <v>0</v>
      </c>
      <c r="C14" s="101"/>
      <c r="E14" s="100" t="str">
        <f t="shared" si="0"/>
        <v xml:space="preserve"> </v>
      </c>
      <c r="F14" s="100"/>
      <c r="G14" s="103"/>
    </row>
    <row r="15" spans="1:7">
      <c r="A15" s="101"/>
      <c r="B15" s="23">
        <f>Основной!A71</f>
        <v>0</v>
      </c>
      <c r="C15" s="101"/>
      <c r="E15" s="100" t="str">
        <f t="shared" si="0"/>
        <v xml:space="preserve"> </v>
      </c>
      <c r="F15" s="100"/>
      <c r="G15" s="103"/>
    </row>
    <row r="16" spans="1:7">
      <c r="A16" s="101"/>
      <c r="B16" s="23">
        <f>Основной!A72</f>
        <v>0</v>
      </c>
      <c r="C16" s="101"/>
      <c r="E16" s="100" t="str">
        <f t="shared" si="0"/>
        <v xml:space="preserve"> </v>
      </c>
      <c r="F16" s="100"/>
      <c r="G16" s="103"/>
    </row>
    <row r="17" spans="1:7">
      <c r="A17" s="101"/>
      <c r="B17" s="23">
        <f>Основной!A73</f>
        <v>0</v>
      </c>
      <c r="C17" s="101"/>
      <c r="E17" s="100" t="str">
        <f t="shared" si="0"/>
        <v xml:space="preserve"> </v>
      </c>
      <c r="F17" s="100"/>
      <c r="G17" s="103"/>
    </row>
    <row r="18" spans="1:7">
      <c r="A18" s="101"/>
      <c r="B18" s="23">
        <f>Основной!A74</f>
        <v>0</v>
      </c>
      <c r="C18" s="101"/>
      <c r="E18" s="100" t="str">
        <f t="shared" si="0"/>
        <v xml:space="preserve"> </v>
      </c>
      <c r="F18" s="100"/>
      <c r="G18" s="103"/>
    </row>
    <row r="19" spans="1:7">
      <c r="A19" s="101"/>
      <c r="B19" s="23">
        <f>Основной!A75</f>
        <v>0</v>
      </c>
      <c r="C19" s="101"/>
      <c r="E19" s="100" t="str">
        <f t="shared" si="0"/>
        <v xml:space="preserve"> </v>
      </c>
      <c r="F19" s="100"/>
      <c r="G19" s="103"/>
    </row>
    <row r="20" spans="1:7">
      <c r="A20" s="101"/>
      <c r="B20" s="23">
        <f>Основной!A76</f>
        <v>0</v>
      </c>
      <c r="C20" s="101"/>
      <c r="E20" s="100" t="str">
        <f t="shared" si="0"/>
        <v xml:space="preserve"> </v>
      </c>
      <c r="F20" s="100"/>
      <c r="G20" s="103"/>
    </row>
    <row r="21" spans="1:7">
      <c r="A21" s="101"/>
      <c r="B21" s="23">
        <f>Основной!A77</f>
        <v>0</v>
      </c>
      <c r="C21" s="101"/>
      <c r="E21" s="100" t="str">
        <f t="shared" si="0"/>
        <v xml:space="preserve"> </v>
      </c>
      <c r="F21" s="100"/>
      <c r="G21" s="103"/>
    </row>
    <row r="22" spans="1:7">
      <c r="A22" s="101"/>
      <c r="B22" s="23">
        <f>Основной!A78</f>
        <v>0</v>
      </c>
      <c r="C22" s="101"/>
      <c r="E22" s="100" t="str">
        <f t="shared" si="0"/>
        <v xml:space="preserve"> </v>
      </c>
      <c r="F22" s="100"/>
      <c r="G22" s="103"/>
    </row>
    <row r="23" spans="1:7">
      <c r="A23" s="101"/>
      <c r="B23" s="23">
        <f>Основной!A79</f>
        <v>0</v>
      </c>
      <c r="C23" s="101"/>
      <c r="E23" s="100" t="str">
        <f t="shared" si="0"/>
        <v xml:space="preserve"> </v>
      </c>
      <c r="F23" s="100"/>
      <c r="G23" s="103"/>
    </row>
    <row r="24" spans="1:7">
      <c r="A24" s="101"/>
      <c r="B24" s="23">
        <f>Основной!A80</f>
        <v>0</v>
      </c>
      <c r="C24" s="101"/>
      <c r="E24" s="100" t="str">
        <f t="shared" si="0"/>
        <v xml:space="preserve"> </v>
      </c>
      <c r="F24" s="100"/>
      <c r="G24" s="103"/>
    </row>
    <row r="25" spans="1:7">
      <c r="A25" s="101"/>
      <c r="B25" s="23">
        <f>Основной!A81</f>
        <v>0</v>
      </c>
      <c r="C25" s="101"/>
      <c r="E25" s="100" t="str">
        <f t="shared" si="0"/>
        <v xml:space="preserve"> </v>
      </c>
      <c r="F25" s="100"/>
      <c r="G25" s="103"/>
    </row>
    <row r="26" spans="1:7">
      <c r="A26" s="101"/>
      <c r="B26" s="23">
        <f>Основной!A82</f>
        <v>0</v>
      </c>
      <c r="C26" s="101"/>
      <c r="E26" s="100" t="str">
        <f t="shared" si="0"/>
        <v xml:space="preserve"> </v>
      </c>
      <c r="F26" s="100"/>
      <c r="G26" s="103"/>
    </row>
    <row r="27" spans="1:7">
      <c r="A27" s="101"/>
      <c r="B27" s="23">
        <f>Основной!A83</f>
        <v>0</v>
      </c>
      <c r="C27" s="101"/>
      <c r="E27" s="100" t="str">
        <f t="shared" si="0"/>
        <v xml:space="preserve"> </v>
      </c>
      <c r="F27" s="100"/>
      <c r="G27" s="103"/>
    </row>
    <row r="28" spans="1:7">
      <c r="A28" s="101"/>
      <c r="B28" s="23">
        <f>Основной!A84</f>
        <v>0</v>
      </c>
      <c r="C28" s="101"/>
      <c r="E28" s="100" t="str">
        <f t="shared" si="0"/>
        <v xml:space="preserve"> </v>
      </c>
      <c r="F28" s="100"/>
      <c r="G28" s="103"/>
    </row>
    <row r="29" spans="1:7">
      <c r="A29" s="101"/>
      <c r="B29" s="23">
        <f>Основной!A85</f>
        <v>0</v>
      </c>
      <c r="C29" s="101"/>
      <c r="E29" s="100" t="str">
        <f t="shared" si="0"/>
        <v xml:space="preserve"> </v>
      </c>
      <c r="F29" s="100"/>
      <c r="G29" s="103"/>
    </row>
  </sheetData>
  <sheetProtection formatColumns="0" formatRows="0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Основной</vt:lpstr>
      <vt:lpstr>Дополнительный</vt:lpstr>
      <vt:lpstr>Графики</vt:lpstr>
      <vt:lpstr>Работа_Деньги</vt:lpstr>
      <vt:lpstr>Основной!Одометр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2014-11-29T17:09:44Z</dcterms:created>
  <dcterms:modified xsi:type="dcterms:W3CDTF">2016-04-08T22:15:48Z</dcterms:modified>
</cp:coreProperties>
</file>