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225" windowWidth="14355" windowHeight="6600"/>
  </bookViews>
  <sheets>
    <sheet name="Лист1" sheetId="1" r:id="rId1"/>
    <sheet name="Лист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август">Лист3!$I$42:$I$56</definedName>
    <definedName name="декабрь">Лист3!$I$114:$I$128</definedName>
    <definedName name="июль">Лист3!$I$23:$I$37</definedName>
    <definedName name="месяц">Лист3!#REF!</definedName>
    <definedName name="ноябрь">Лист3!$I$96:$I$110</definedName>
    <definedName name="октябрь">Лист3!$I$78:$I$92</definedName>
    <definedName name="сентябрь">Лист3!$I$60:$I$74</definedName>
  </definedNames>
  <calcPr calcId="145621"/>
</workbook>
</file>

<file path=xl/calcChain.xml><?xml version="1.0" encoding="utf-8"?>
<calcChain xmlns="http://schemas.openxmlformats.org/spreadsheetml/2006/main">
  <c r="N18" i="3" l="1"/>
  <c r="M18" i="3"/>
  <c r="L18" i="3"/>
  <c r="K18" i="3"/>
  <c r="J18" i="3"/>
  <c r="I18" i="3"/>
  <c r="I129" i="3"/>
  <c r="I111" i="3"/>
  <c r="I93" i="3"/>
  <c r="I75" i="3"/>
  <c r="I57" i="3"/>
  <c r="I38" i="3"/>
  <c r="AJ19" i="1" l="1"/>
  <c r="AJ18" i="1"/>
  <c r="AJ17" i="1"/>
  <c r="AJ16" i="1"/>
  <c r="AJ15" i="1"/>
  <c r="AJ14" i="1"/>
  <c r="AJ13" i="1"/>
  <c r="AJ12" i="1"/>
  <c r="AJ11" i="1"/>
  <c r="AJ10" i="1"/>
  <c r="AJ9" i="1"/>
  <c r="AJ8" i="1"/>
  <c r="AJ7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G20" i="1" l="1"/>
  <c r="F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AK19" i="1" l="1"/>
  <c r="E19" i="1" s="1"/>
  <c r="D19" i="1" s="1"/>
  <c r="AK17" i="1"/>
  <c r="E17" i="1" s="1"/>
  <c r="D17" i="1" s="1"/>
  <c r="AK15" i="1"/>
  <c r="E15" i="1" s="1"/>
  <c r="D15" i="1" s="1"/>
  <c r="AK13" i="1"/>
  <c r="E13" i="1" s="1"/>
  <c r="D13" i="1" s="1"/>
  <c r="AK11" i="1"/>
  <c r="E11" i="1" s="1"/>
  <c r="D11" i="1" s="1"/>
  <c r="AK9" i="1"/>
  <c r="E9" i="1" s="1"/>
  <c r="D9" i="1" s="1"/>
  <c r="AK7" i="1"/>
  <c r="E7" i="1" s="1"/>
  <c r="D7" i="1" s="1"/>
  <c r="AK6" i="1"/>
  <c r="AK18" i="1"/>
  <c r="E18" i="1" s="1"/>
  <c r="D18" i="1" s="1"/>
  <c r="AK16" i="1"/>
  <c r="E16" i="1" s="1"/>
  <c r="D16" i="1" s="1"/>
  <c r="AK14" i="1"/>
  <c r="E14" i="1" s="1"/>
  <c r="D14" i="1" s="1"/>
  <c r="AK12" i="1"/>
  <c r="AK10" i="1"/>
  <c r="E10" i="1" s="1"/>
  <c r="D10" i="1" s="1"/>
  <c r="AK8" i="1"/>
  <c r="E8" i="1" s="1"/>
  <c r="D8" i="1" s="1"/>
  <c r="J20" i="1"/>
  <c r="I20" i="1"/>
  <c r="H20" i="1"/>
  <c r="C20" i="1"/>
  <c r="E6" i="1" l="1"/>
  <c r="D6" i="1" s="1"/>
  <c r="AK20" i="1"/>
  <c r="E12" i="1"/>
  <c r="D12" i="1" s="1"/>
  <c r="E20" i="1" l="1"/>
  <c r="D20" i="1"/>
</calcChain>
</file>

<file path=xl/sharedStrings.xml><?xml version="1.0" encoding="utf-8"?>
<sst xmlns="http://schemas.openxmlformats.org/spreadsheetml/2006/main" count="145" uniqueCount="33">
  <si>
    <t>Светофоры</t>
  </si>
  <si>
    <t>Автостопы</t>
  </si>
  <si>
    <t>Стрелки</t>
  </si>
  <si>
    <t>Рельсовые цепи</t>
  </si>
  <si>
    <t>АЛС-АРС</t>
  </si>
  <si>
    <t>Контроль скорости</t>
  </si>
  <si>
    <t>Ап-ты управления и контроля</t>
  </si>
  <si>
    <t>Оповестительная сигнализация</t>
  </si>
  <si>
    <t>Ап-ра и обор-е СЦБ</t>
  </si>
  <si>
    <t>Электропитание</t>
  </si>
  <si>
    <t>Аккумуляторные батареи</t>
  </si>
  <si>
    <t>Кабель и монтаж</t>
  </si>
  <si>
    <t>УКСПС</t>
  </si>
  <si>
    <t>Окраска оборудования</t>
  </si>
  <si>
    <t>План</t>
  </si>
  <si>
    <t>Итого</t>
  </si>
  <si>
    <t>разница</t>
  </si>
  <si>
    <t>факт</t>
  </si>
  <si>
    <t>Контроль_ОЕ</t>
  </si>
  <si>
    <t>месяц</t>
  </si>
  <si>
    <t>июль</t>
  </si>
  <si>
    <t>июнь</t>
  </si>
  <si>
    <t>август</t>
  </si>
  <si>
    <t>сентябрь</t>
  </si>
  <si>
    <t>октябрь</t>
  </si>
  <si>
    <t>ноябрь</t>
  </si>
  <si>
    <t>декабрь</t>
  </si>
  <si>
    <t>итог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</si>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</sst>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2" xfId="0" applyFill="1" applyBorder="1"/>
    <xf numFmtId="0" fontId="0" fillId="4" borderId="2" xfId="0" applyFill="1" applyBorder="1"/>
    <xf numFmtId="0" fontId="2" fillId="0" borderId="1" xfId="0" applyFont="1" applyBorder="1" applyAlignment="1" applyProtection="1">
      <protection locked="0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0" fillId="3" borderId="2" xfId="0" applyFill="1" applyBorder="1"/>
    <xf numFmtId="0" fontId="0" fillId="5" borderId="2" xfId="0" applyFill="1" applyBorder="1"/>
    <xf numFmtId="0" fontId="0" fillId="6" borderId="1" xfId="0" applyFill="1" applyBorder="1"/>
    <xf numFmtId="0" fontId="5" fillId="0" borderId="0" xfId="0" applyNumberFormat="1" applyFont="1" applyBorder="1" applyAlignment="1" applyProtection="1">
      <alignment vertical="center" wrapText="1"/>
    </xf>
    <xf numFmtId="0" fontId="5" fillId="0" borderId="0" xfId="0" applyNumberFormat="1" applyFont="1" applyBorder="1" applyAlignment="1" applyProtection="1">
      <alignment vertical="center"/>
    </xf>
    <xf numFmtId="0" fontId="2" fillId="3" borderId="1" xfId="0" applyFont="1" applyFill="1" applyBorder="1"/>
    <xf numFmtId="0" fontId="2" fillId="0" borderId="1" xfId="0" applyFont="1" applyBorder="1"/>
    <xf numFmtId="0" fontId="3" fillId="0" borderId="1" xfId="0" applyNumberFormat="1" applyFont="1" applyBorder="1" applyAlignment="1" applyProtection="1">
      <alignment vertical="center"/>
    </xf>
    <xf numFmtId="0" fontId="1" fillId="0" borderId="3" xfId="0" applyFont="1" applyFill="1" applyBorder="1"/>
    <xf numFmtId="0" fontId="0" fillId="2" borderId="0" xfId="0" applyFill="1"/>
    <xf numFmtId="0" fontId="4" fillId="0" borderId="0" xfId="0" applyFont="1" applyAlignment="1"/>
    <xf numFmtId="0" fontId="1" fillId="0" borderId="0" xfId="0" applyFont="1" applyFill="1" applyBorder="1"/>
    <xf numFmtId="0" fontId="0" fillId="0" borderId="0" xfId="0" applyAlignment="1">
      <alignment horizontal="left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</cellXfs>
  <cellStyles count="1">
    <cellStyle name="Обычный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2</v>
          </cell>
        </row>
        <row r="8">
          <cell r="D8">
            <v>3</v>
          </cell>
        </row>
        <row r="12">
          <cell r="D12">
            <v>11</v>
          </cell>
        </row>
        <row r="14">
          <cell r="D14">
            <v>6</v>
          </cell>
        </row>
        <row r="15">
          <cell r="D15">
            <v>2</v>
          </cell>
        </row>
        <row r="16">
          <cell r="D16">
            <v>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38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15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2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2</v>
          </cell>
        </row>
        <row r="13">
          <cell r="D13">
            <v>4</v>
          </cell>
        </row>
        <row r="14">
          <cell r="D14">
            <v>12</v>
          </cell>
        </row>
        <row r="15">
          <cell r="D15">
            <v>0</v>
          </cell>
        </row>
        <row r="16">
          <cell r="D16">
            <v>2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38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2</v>
          </cell>
        </row>
        <row r="13">
          <cell r="D13">
            <v>4</v>
          </cell>
        </row>
        <row r="14">
          <cell r="D14">
            <v>14</v>
          </cell>
        </row>
        <row r="15">
          <cell r="D15">
            <v>2</v>
          </cell>
        </row>
        <row r="16">
          <cell r="D16">
            <v>2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4</v>
          </cell>
        </row>
        <row r="14">
          <cell r="D14">
            <v>8</v>
          </cell>
        </row>
        <row r="15">
          <cell r="D15">
            <v>0</v>
          </cell>
        </row>
        <row r="16">
          <cell r="D16">
            <v>2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1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1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4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78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3</v>
          </cell>
        </row>
        <row r="13">
          <cell r="D13">
            <v>0</v>
          </cell>
        </row>
        <row r="14">
          <cell r="D14">
            <v>4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120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114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ая"/>
    </sheetNames>
    <sheetDataSet>
      <sheetData sheetId="0"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4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4</v>
          </cell>
        </row>
        <row r="14">
          <cell r="D14">
            <v>12</v>
          </cell>
        </row>
        <row r="15">
          <cell r="D15">
            <v>0</v>
          </cell>
        </row>
        <row r="16">
          <cell r="D16">
            <v>6</v>
          </cell>
        </row>
        <row r="17">
          <cell r="D17">
            <v>0</v>
          </cell>
        </row>
        <row r="18">
          <cell r="D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K20"/>
  <sheetViews>
    <sheetView tabSelected="1" zoomScaleNormal="100" workbookViewId="0">
      <selection activeCell="E27" sqref="E27"/>
    </sheetView>
  </sheetViews>
  <sheetFormatPr defaultRowHeight="15" x14ac:dyDescent="0.25"/>
  <cols>
    <col min="1" max="1" width="6.28515625" customWidth="1"/>
    <col min="2" max="2" width="25.7109375" customWidth="1"/>
    <col min="3" max="3" width="7.140625" customWidth="1"/>
    <col min="4" max="4" width="9" customWidth="1"/>
    <col min="5" max="5" width="7.140625" customWidth="1"/>
    <col min="6" max="36" width="4.7109375" customWidth="1"/>
    <col min="37" max="37" width="0" hidden="1" customWidth="1"/>
  </cols>
  <sheetData>
    <row r="2" spans="1:37" ht="23.25" x14ac:dyDescent="0.35">
      <c r="B2" s="19" t="s">
        <v>18</v>
      </c>
      <c r="C2" s="19"/>
      <c r="D2" s="19"/>
      <c r="E2" s="19"/>
      <c r="F2" s="19"/>
      <c r="G2" s="19"/>
      <c r="H2" s="19"/>
      <c r="I2" s="19"/>
      <c r="J2" s="19"/>
    </row>
    <row r="3" spans="1:37" x14ac:dyDescent="0.25">
      <c r="A3" s="18"/>
      <c r="B3" t="s">
        <v>21</v>
      </c>
      <c r="C3" s="21" t="s">
        <v>19</v>
      </c>
      <c r="D3" s="21"/>
      <c r="E3" s="21"/>
    </row>
    <row r="5" spans="1:37" x14ac:dyDescent="0.25">
      <c r="A5" s="1"/>
      <c r="B5" s="1"/>
      <c r="C5" s="8" t="s">
        <v>14</v>
      </c>
      <c r="D5" s="8" t="s">
        <v>16</v>
      </c>
      <c r="E5" s="8" t="s">
        <v>17</v>
      </c>
      <c r="F5" s="1">
        <v>1</v>
      </c>
      <c r="G5" s="1">
        <v>2</v>
      </c>
      <c r="H5" s="1">
        <v>3</v>
      </c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>
        <v>11</v>
      </c>
      <c r="Q5" s="1">
        <v>12</v>
      </c>
      <c r="R5" s="1">
        <v>13</v>
      </c>
      <c r="S5" s="1">
        <v>14</v>
      </c>
      <c r="T5" s="1">
        <v>15</v>
      </c>
      <c r="U5" s="1">
        <v>16</v>
      </c>
      <c r="V5" s="1">
        <v>17</v>
      </c>
      <c r="W5" s="1">
        <v>18</v>
      </c>
      <c r="X5" s="1">
        <v>19</v>
      </c>
      <c r="Y5" s="1">
        <v>20</v>
      </c>
      <c r="Z5" s="1">
        <v>21</v>
      </c>
      <c r="AA5" s="1">
        <v>22</v>
      </c>
      <c r="AB5" s="1">
        <v>23</v>
      </c>
      <c r="AC5" s="1">
        <v>24</v>
      </c>
      <c r="AD5" s="1">
        <v>25</v>
      </c>
      <c r="AE5" s="1">
        <v>26</v>
      </c>
      <c r="AF5" s="1">
        <v>27</v>
      </c>
      <c r="AG5" s="1">
        <v>28</v>
      </c>
      <c r="AH5" s="1">
        <v>29</v>
      </c>
      <c r="AI5" s="1">
        <v>30</v>
      </c>
      <c r="AJ5" s="1">
        <v>31</v>
      </c>
      <c r="AK5" s="11" t="s">
        <v>17</v>
      </c>
    </row>
    <row r="6" spans="1:37" ht="15.75" x14ac:dyDescent="0.25">
      <c r="A6" s="2">
        <v>7</v>
      </c>
      <c r="B6" s="2" t="s">
        <v>0</v>
      </c>
      <c r="C6" s="4">
        <v>8</v>
      </c>
      <c r="D6" s="9">
        <f>C6-E6</f>
        <v>0</v>
      </c>
      <c r="E6" s="5">
        <f>AK6</f>
        <v>8</v>
      </c>
      <c r="F6" s="6">
        <f>IFERROR([1]Итоговая!$D5,"")</f>
        <v>2</v>
      </c>
      <c r="G6" s="6">
        <f>IFERROR([2]Итоговая!$D5,"")</f>
        <v>0</v>
      </c>
      <c r="H6" s="6" t="str">
        <f>IFERROR([3]Итоговая!$D5,"")</f>
        <v/>
      </c>
      <c r="I6" s="6">
        <f>IFERROR([4]Итоговая!$D5,"")</f>
        <v>0</v>
      </c>
      <c r="J6" s="6" t="str">
        <f>IFERROR([5]Итоговая!$D5,"")</f>
        <v/>
      </c>
      <c r="K6" s="6">
        <f>IFERROR([6]Итоговая!$D5,"")</f>
        <v>0</v>
      </c>
      <c r="L6" s="6">
        <f>IFERROR([7]Итоговая!$D5,"")</f>
        <v>0</v>
      </c>
      <c r="M6" s="6">
        <f>IFERROR([8]Итоговая!$D5,"")</f>
        <v>0</v>
      </c>
      <c r="N6" s="6">
        <f>IFERROR([9]Итоговая!$D5,"")</f>
        <v>0</v>
      </c>
      <c r="O6" s="6">
        <f>IFERROR([10]Итоговая!$D5,"")</f>
        <v>0</v>
      </c>
      <c r="P6" s="6" t="str">
        <f>IFERROR([11]Итоговая!$D5,"")</f>
        <v/>
      </c>
      <c r="Q6" s="6" t="str">
        <f>IFERROR([12]Итоговая!$D5,"")</f>
        <v/>
      </c>
      <c r="R6" s="6" t="str">
        <f>IFERROR([13]Итоговая!$D5,"")</f>
        <v/>
      </c>
      <c r="S6" s="6">
        <f>IFERROR([14]Итоговая!$D5,"")</f>
        <v>0</v>
      </c>
      <c r="T6" s="6">
        <f>IFERROR([15]Итоговая!$D5,"")</f>
        <v>0</v>
      </c>
      <c r="U6" s="6">
        <f>IFERROR([16]Итоговая!$D5,"")</f>
        <v>2</v>
      </c>
      <c r="V6" s="6">
        <f>IFERROR([17]Итоговая!$D5,"")</f>
        <v>0</v>
      </c>
      <c r="W6" s="6">
        <f>IFERROR([18]Итоговая!$D5,"")</f>
        <v>0</v>
      </c>
      <c r="X6" s="6" t="str">
        <f>IFERROR([19]Итоговая!$D5,"")</f>
        <v/>
      </c>
      <c r="Y6" s="6" t="str">
        <f>IFERROR([20]Итоговая!$D5,"")</f>
        <v/>
      </c>
      <c r="Z6" s="6">
        <f>IFERROR([21]Итоговая!$D5,"")</f>
        <v>0</v>
      </c>
      <c r="AA6" s="6">
        <f>IFERROR([22]Итоговая!$D5,"")</f>
        <v>0</v>
      </c>
      <c r="AB6" s="6">
        <f>IFERROR([23]Итоговая!$D5,"")</f>
        <v>0</v>
      </c>
      <c r="AC6" s="6">
        <f>IFERROR([24]Итоговая!$D5,"")</f>
        <v>0</v>
      </c>
      <c r="AD6" s="6" t="str">
        <f>IFERROR([25]Итоговая!$D5,"")</f>
        <v/>
      </c>
      <c r="AE6" s="6" t="str">
        <f>IFERROR([26]Итоговая!$D5,"")</f>
        <v/>
      </c>
      <c r="AF6" s="6">
        <f>IFERROR([27]Итоговая!$D5,"")</f>
        <v>0</v>
      </c>
      <c r="AG6" s="6">
        <f>IFERROR([28]Итоговая!$D5,"")</f>
        <v>0</v>
      </c>
      <c r="AH6" s="6">
        <f>IFERROR([29]Итоговая!$D5,"")</f>
        <v>4</v>
      </c>
      <c r="AI6" s="6" t="str">
        <f>IFERROR([30]Итоговая!$D5,"")</f>
        <v/>
      </c>
      <c r="AJ6" s="6" t="str">
        <f>IFERROR([31]Итоговая!$D5,"")</f>
        <v/>
      </c>
      <c r="AK6" s="11">
        <f>SUM(F6:AJ6)</f>
        <v>8</v>
      </c>
    </row>
    <row r="7" spans="1:37" ht="15.75" x14ac:dyDescent="0.25">
      <c r="A7" s="2">
        <v>8</v>
      </c>
      <c r="B7" s="2" t="s">
        <v>1</v>
      </c>
      <c r="C7" s="4">
        <v>0</v>
      </c>
      <c r="D7" s="9">
        <f t="shared" ref="D7:D19" si="0">C7-E7</f>
        <v>0</v>
      </c>
      <c r="E7" s="5">
        <f t="shared" ref="E7:E19" si="1">AK7</f>
        <v>0</v>
      </c>
      <c r="F7" s="6">
        <f>[1]Итоговая!$D6</f>
        <v>0</v>
      </c>
      <c r="G7" s="6">
        <f>IFERROR([2]Итоговая!$D6,"")</f>
        <v>0</v>
      </c>
      <c r="H7" s="6" t="str">
        <f>IFERROR([3]Итоговая!$D6,"")</f>
        <v/>
      </c>
      <c r="I7" s="6">
        <f>IFERROR([4]Итоговая!$D6,"")</f>
        <v>0</v>
      </c>
      <c r="J7" s="6" t="str">
        <f>IFERROR([5]Итоговая!$D6,"")</f>
        <v/>
      </c>
      <c r="K7" s="6">
        <f>IFERROR([6]Итоговая!$D6,"")</f>
        <v>0</v>
      </c>
      <c r="L7" s="6">
        <f>IFERROR([7]Итоговая!$D6,"")</f>
        <v>0</v>
      </c>
      <c r="M7" s="6">
        <f>IFERROR([8]Итоговая!$D6,"")</f>
        <v>0</v>
      </c>
      <c r="N7" s="6">
        <f>IFERROR([9]Итоговая!$D6,"")</f>
        <v>0</v>
      </c>
      <c r="O7" s="6">
        <f>IFERROR([10]Итоговая!$D6,"")</f>
        <v>0</v>
      </c>
      <c r="P7" s="6" t="str">
        <f>IFERROR([11]Итоговая!$D6,"")</f>
        <v/>
      </c>
      <c r="Q7" s="6" t="str">
        <f>IFERROR([12]Итоговая!$D6,"")</f>
        <v/>
      </c>
      <c r="R7" s="6" t="str">
        <f>IFERROR([13]Итоговая!$D6,"")</f>
        <v/>
      </c>
      <c r="S7" s="6">
        <f>IFERROR([14]Итоговая!$D6,"")</f>
        <v>0</v>
      </c>
      <c r="T7" s="6">
        <f>IFERROR([15]Итоговая!$D6,"")</f>
        <v>0</v>
      </c>
      <c r="U7" s="6">
        <f>IFERROR([16]Итоговая!$D6,"")</f>
        <v>0</v>
      </c>
      <c r="V7" s="6">
        <f>IFERROR([17]Итоговая!$D6,"")</f>
        <v>0</v>
      </c>
      <c r="W7" s="6">
        <f>IFERROR([18]Итоговая!$D6,"")</f>
        <v>0</v>
      </c>
      <c r="X7" s="6" t="str">
        <f>IFERROR([19]Итоговая!$D6,"")</f>
        <v/>
      </c>
      <c r="Y7" s="6" t="str">
        <f>IFERROR([20]Итоговая!$D6,"")</f>
        <v/>
      </c>
      <c r="Z7" s="6">
        <f>IFERROR([21]Итоговая!$D6,"")</f>
        <v>0</v>
      </c>
      <c r="AA7" s="6">
        <f>IFERROR([22]Итоговая!$D6,"")</f>
        <v>0</v>
      </c>
      <c r="AB7" s="6">
        <f>IFERROR([23]Итоговая!$D6,"")</f>
        <v>0</v>
      </c>
      <c r="AC7" s="6">
        <f>IFERROR([24]Итоговая!$D6,"")</f>
        <v>0</v>
      </c>
      <c r="AD7" s="6" t="str">
        <f>IFERROR([25]Итоговая!$D6,"")</f>
        <v/>
      </c>
      <c r="AE7" s="6" t="str">
        <f>IFERROR([26]Итоговая!$D6,"")</f>
        <v/>
      </c>
      <c r="AF7" s="6">
        <f>IFERROR([27]Итоговая!$D6,"")</f>
        <v>0</v>
      </c>
      <c r="AG7" s="6">
        <f>IFERROR([28]Итоговая!$D6,"")</f>
        <v>0</v>
      </c>
      <c r="AH7" s="6">
        <f>IFERROR([29]Итоговая!$D6,"")</f>
        <v>0</v>
      </c>
      <c r="AI7" s="6" t="str">
        <f>IFERROR([30]Итоговая!$D6,"")</f>
        <v/>
      </c>
      <c r="AJ7" s="6" t="str">
        <f>IFERROR([31]Итоговая!$D6,"")</f>
        <v/>
      </c>
      <c r="AK7" s="11">
        <f t="shared" ref="AK7:AK19" si="2">SUM(F7:AJ7)</f>
        <v>0</v>
      </c>
    </row>
    <row r="8" spans="1:37" ht="15.75" x14ac:dyDescent="0.25">
      <c r="A8" s="2">
        <v>9</v>
      </c>
      <c r="B8" s="2" t="s">
        <v>2</v>
      </c>
      <c r="C8" s="4">
        <v>0</v>
      </c>
      <c r="D8" s="9">
        <f t="shared" si="0"/>
        <v>0</v>
      </c>
      <c r="E8" s="5">
        <f t="shared" si="1"/>
        <v>0</v>
      </c>
      <c r="F8" s="6">
        <f>[1]Итоговая!$D7</f>
        <v>0</v>
      </c>
      <c r="G8" s="6">
        <f>IFERROR([2]Итоговая!$D7,"")</f>
        <v>0</v>
      </c>
      <c r="H8" s="6" t="str">
        <f>IFERROR([3]Итоговая!$D7,"")</f>
        <v/>
      </c>
      <c r="I8" s="6">
        <f>IFERROR([4]Итоговая!$D7,"")</f>
        <v>0</v>
      </c>
      <c r="J8" s="6" t="str">
        <f>IFERROR([5]Итоговая!$D7,"")</f>
        <v/>
      </c>
      <c r="K8" s="6">
        <f>IFERROR([6]Итоговая!$D7,"")</f>
        <v>0</v>
      </c>
      <c r="L8" s="6">
        <f>IFERROR([7]Итоговая!$D7,"")</f>
        <v>0</v>
      </c>
      <c r="M8" s="6">
        <f>IFERROR([8]Итоговая!$D7,"")</f>
        <v>0</v>
      </c>
      <c r="N8" s="6">
        <f>IFERROR([9]Итоговая!$D7,"")</f>
        <v>0</v>
      </c>
      <c r="O8" s="6">
        <f>IFERROR([10]Итоговая!$D7,"")</f>
        <v>0</v>
      </c>
      <c r="P8" s="6" t="str">
        <f>IFERROR([11]Итоговая!$D7,"")</f>
        <v/>
      </c>
      <c r="Q8" s="6" t="str">
        <f>IFERROR([12]Итоговая!$D7,"")</f>
        <v/>
      </c>
      <c r="R8" s="6" t="str">
        <f>IFERROR([13]Итоговая!$D7,"")</f>
        <v/>
      </c>
      <c r="S8" s="6">
        <f>IFERROR([14]Итоговая!$D7,"")</f>
        <v>0</v>
      </c>
      <c r="T8" s="6">
        <f>IFERROR([15]Итоговая!$D7,"")</f>
        <v>0</v>
      </c>
      <c r="U8" s="6">
        <f>IFERROR([16]Итоговая!$D7,"")</f>
        <v>0</v>
      </c>
      <c r="V8" s="6">
        <f>IFERROR([17]Итоговая!$D7,"")</f>
        <v>0</v>
      </c>
      <c r="W8" s="6">
        <f>IFERROR([18]Итоговая!$D7,"")</f>
        <v>0</v>
      </c>
      <c r="X8" s="6" t="str">
        <f>IFERROR([19]Итоговая!$D7,"")</f>
        <v/>
      </c>
      <c r="Y8" s="6" t="str">
        <f>IFERROR([20]Итоговая!$D7,"")</f>
        <v/>
      </c>
      <c r="Z8" s="6">
        <f>IFERROR([21]Итоговая!$D7,"")</f>
        <v>0</v>
      </c>
      <c r="AA8" s="6">
        <f>IFERROR([22]Итоговая!$D7,"")</f>
        <v>0</v>
      </c>
      <c r="AB8" s="6">
        <f>IFERROR([23]Итоговая!$D7,"")</f>
        <v>0</v>
      </c>
      <c r="AC8" s="6">
        <f>IFERROR([24]Итоговая!$D7,"")</f>
        <v>0</v>
      </c>
      <c r="AD8" s="6" t="str">
        <f>IFERROR([25]Итоговая!$D7,"")</f>
        <v/>
      </c>
      <c r="AE8" s="6" t="str">
        <f>IFERROR([26]Итоговая!$D7,"")</f>
        <v/>
      </c>
      <c r="AF8" s="6">
        <f>IFERROR([27]Итоговая!$D7,"")</f>
        <v>0</v>
      </c>
      <c r="AG8" s="6">
        <f>IFERROR([28]Итоговая!$D7,"")</f>
        <v>0</v>
      </c>
      <c r="AH8" s="6">
        <f>IFERROR([29]Итоговая!$D7,"")</f>
        <v>0</v>
      </c>
      <c r="AI8" s="6" t="str">
        <f>IFERROR([30]Итоговая!$D7,"")</f>
        <v/>
      </c>
      <c r="AJ8" s="6" t="str">
        <f>IFERROR([31]Итоговая!$D7,"")</f>
        <v/>
      </c>
      <c r="AK8" s="11">
        <f t="shared" si="2"/>
        <v>0</v>
      </c>
    </row>
    <row r="9" spans="1:37" ht="15.75" x14ac:dyDescent="0.25">
      <c r="A9" s="2">
        <v>10</v>
      </c>
      <c r="B9" s="2" t="s">
        <v>3</v>
      </c>
      <c r="C9" s="4">
        <v>317</v>
      </c>
      <c r="D9" s="9">
        <f t="shared" si="0"/>
        <v>0</v>
      </c>
      <c r="E9" s="5">
        <f t="shared" si="1"/>
        <v>317</v>
      </c>
      <c r="F9" s="6">
        <f>[1]Итоговая!$D8</f>
        <v>3</v>
      </c>
      <c r="G9" s="6">
        <f>IFERROR([2]Итоговая!$D8,"")</f>
        <v>0</v>
      </c>
      <c r="H9" s="6" t="str">
        <f>IFERROR([3]Итоговая!$D8,"")</f>
        <v/>
      </c>
      <c r="I9" s="6">
        <f>IFERROR([4]Итоговая!$D8,"")</f>
        <v>0</v>
      </c>
      <c r="J9" s="6" t="str">
        <f>IFERROR([5]Итоговая!$D8,"")</f>
        <v/>
      </c>
      <c r="K9" s="6">
        <f>IFERROR([6]Итоговая!$D8,"")</f>
        <v>0</v>
      </c>
      <c r="L9" s="6">
        <f>IFERROR([7]Итоговая!$D8,"")</f>
        <v>120</v>
      </c>
      <c r="M9" s="6">
        <f>IFERROR([8]Итоговая!$D8,"")</f>
        <v>114</v>
      </c>
      <c r="N9" s="6">
        <f>IFERROR([9]Итоговая!$D8,"")</f>
        <v>4</v>
      </c>
      <c r="O9" s="6">
        <f>IFERROR([10]Итоговая!$D8,"")</f>
        <v>38</v>
      </c>
      <c r="P9" s="6" t="str">
        <f>IFERROR([11]Итоговая!$D8,"")</f>
        <v/>
      </c>
      <c r="Q9" s="6" t="str">
        <f>IFERROR([12]Итоговая!$D8,"")</f>
        <v/>
      </c>
      <c r="R9" s="6" t="str">
        <f>IFERROR([13]Итоговая!$D8,"")</f>
        <v/>
      </c>
      <c r="S9" s="6">
        <f>IFERROR([14]Итоговая!$D8,"")</f>
        <v>0</v>
      </c>
      <c r="T9" s="6">
        <f>IFERROR([15]Итоговая!$D8,"")</f>
        <v>0</v>
      </c>
      <c r="U9" s="6">
        <f>IFERROR([16]Итоговая!$D8,"")</f>
        <v>0</v>
      </c>
      <c r="V9" s="6">
        <f>IFERROR([17]Итоговая!$D8,"")</f>
        <v>0</v>
      </c>
      <c r="W9" s="6">
        <f>IFERROR([18]Итоговая!$D8,"")</f>
        <v>38</v>
      </c>
      <c r="X9" s="6" t="str">
        <f>IFERROR([19]Итоговая!$D8,"")</f>
        <v/>
      </c>
      <c r="Y9" s="6" t="str">
        <f>IFERROR([20]Итоговая!$D8,"")</f>
        <v/>
      </c>
      <c r="Z9" s="6">
        <f>IFERROR([21]Итоговая!$D8,"")</f>
        <v>0</v>
      </c>
      <c r="AA9" s="6">
        <f>IFERROR([22]Итоговая!$D8,"")</f>
        <v>0</v>
      </c>
      <c r="AB9" s="6">
        <f>IFERROR([23]Итоговая!$D8,"")</f>
        <v>0</v>
      </c>
      <c r="AC9" s="6">
        <f>IFERROR([24]Итоговая!$D8,"")</f>
        <v>0</v>
      </c>
      <c r="AD9" s="6" t="str">
        <f>IFERROR([25]Итоговая!$D8,"")</f>
        <v/>
      </c>
      <c r="AE9" s="6" t="str">
        <f>IFERROR([26]Итоговая!$D8,"")</f>
        <v/>
      </c>
      <c r="AF9" s="6">
        <f>IFERROR([27]Итоговая!$D8,"")</f>
        <v>0</v>
      </c>
      <c r="AG9" s="6">
        <f>IFERROR([28]Итоговая!$D8,"")</f>
        <v>0</v>
      </c>
      <c r="AH9" s="6">
        <f>IFERROR([29]Итоговая!$D8,"")</f>
        <v>0</v>
      </c>
      <c r="AI9" s="6" t="str">
        <f>IFERROR([30]Итоговая!$D8,"")</f>
        <v/>
      </c>
      <c r="AJ9" s="6" t="str">
        <f>IFERROR([31]Итоговая!$D8,"")</f>
        <v/>
      </c>
      <c r="AK9" s="11">
        <f t="shared" si="2"/>
        <v>317</v>
      </c>
    </row>
    <row r="10" spans="1:37" ht="15.75" x14ac:dyDescent="0.25">
      <c r="A10" s="2">
        <v>11</v>
      </c>
      <c r="B10" s="2" t="s">
        <v>4</v>
      </c>
      <c r="C10" s="4">
        <v>78</v>
      </c>
      <c r="D10" s="9">
        <f t="shared" si="0"/>
        <v>0</v>
      </c>
      <c r="E10" s="5">
        <f t="shared" si="1"/>
        <v>78</v>
      </c>
      <c r="F10" s="6">
        <f>[1]Итоговая!$D9</f>
        <v>0</v>
      </c>
      <c r="G10" s="6">
        <f>IFERROR([2]Итоговая!$D9,"")</f>
        <v>0</v>
      </c>
      <c r="H10" s="6" t="str">
        <f>IFERROR([3]Итоговая!$D9,"")</f>
        <v/>
      </c>
      <c r="I10" s="6">
        <f>IFERROR([4]Итоговая!$D9,"")</f>
        <v>0</v>
      </c>
      <c r="J10" s="6" t="str">
        <f>IFERROR([5]Итоговая!$D9,"")</f>
        <v/>
      </c>
      <c r="K10" s="6">
        <f>IFERROR([6]Итоговая!$D9,"")</f>
        <v>0</v>
      </c>
      <c r="L10" s="6">
        <f>IFERROR([7]Итоговая!$D9,"")</f>
        <v>0</v>
      </c>
      <c r="M10" s="6">
        <f>IFERROR([8]Итоговая!$D9,"")</f>
        <v>0</v>
      </c>
      <c r="N10" s="6">
        <f>IFERROR([9]Итоговая!$D9,"")</f>
        <v>0</v>
      </c>
      <c r="O10" s="6">
        <f>IFERROR([10]Итоговая!$D9,"")</f>
        <v>0</v>
      </c>
      <c r="P10" s="6" t="str">
        <f>IFERROR([11]Итоговая!$D9,"")</f>
        <v/>
      </c>
      <c r="Q10" s="6" t="str">
        <f>IFERROR([12]Итоговая!$D9,"")</f>
        <v/>
      </c>
      <c r="R10" s="6" t="str">
        <f>IFERROR([13]Итоговая!$D9,"")</f>
        <v/>
      </c>
      <c r="S10" s="6">
        <f>IFERROR([14]Итоговая!$D9,"")</f>
        <v>0</v>
      </c>
      <c r="T10" s="6">
        <f>IFERROR([15]Итоговая!$D9,"")</f>
        <v>0</v>
      </c>
      <c r="U10" s="6">
        <f>IFERROR([16]Итоговая!$D9,"")</f>
        <v>0</v>
      </c>
      <c r="V10" s="6">
        <f>IFERROR([17]Итоговая!$D9,"")</f>
        <v>0</v>
      </c>
      <c r="W10" s="6">
        <f>IFERROR([18]Итоговая!$D9,"")</f>
        <v>0</v>
      </c>
      <c r="X10" s="6" t="str">
        <f>IFERROR([19]Итоговая!$D9,"")</f>
        <v/>
      </c>
      <c r="Y10" s="6" t="str">
        <f>IFERROR([20]Итоговая!$D9,"")</f>
        <v/>
      </c>
      <c r="Z10" s="6">
        <f>IFERROR([21]Итоговая!$D9,"")</f>
        <v>0</v>
      </c>
      <c r="AA10" s="6">
        <f>IFERROR([22]Итоговая!$D9,"")</f>
        <v>0</v>
      </c>
      <c r="AB10" s="6">
        <f>IFERROR([23]Итоговая!$D9,"")</f>
        <v>0</v>
      </c>
      <c r="AC10" s="6">
        <f>IFERROR([24]Итоговая!$D9,"")</f>
        <v>0</v>
      </c>
      <c r="AD10" s="6" t="str">
        <f>IFERROR([25]Итоговая!$D9,"")</f>
        <v/>
      </c>
      <c r="AE10" s="6" t="str">
        <f>IFERROR([26]Итоговая!$D9,"")</f>
        <v/>
      </c>
      <c r="AF10" s="6">
        <f>IFERROR([27]Итоговая!$D9,"")</f>
        <v>0</v>
      </c>
      <c r="AG10" s="6">
        <f>IFERROR([28]Итоговая!$D9,"")</f>
        <v>0</v>
      </c>
      <c r="AH10" s="6">
        <f>IFERROR([29]Итоговая!$D9,"")</f>
        <v>78</v>
      </c>
      <c r="AI10" s="6" t="str">
        <f>IFERROR([30]Итоговая!$D9,"")</f>
        <v/>
      </c>
      <c r="AJ10" s="6" t="str">
        <f>IFERROR([31]Итоговая!$D9,"")</f>
        <v/>
      </c>
      <c r="AK10" s="11">
        <f t="shared" si="2"/>
        <v>78</v>
      </c>
    </row>
    <row r="11" spans="1:37" ht="15.75" x14ac:dyDescent="0.25">
      <c r="A11" s="2">
        <v>12</v>
      </c>
      <c r="B11" s="2" t="s">
        <v>5</v>
      </c>
      <c r="C11" s="4">
        <v>0</v>
      </c>
      <c r="D11" s="9">
        <f t="shared" si="0"/>
        <v>0</v>
      </c>
      <c r="E11" s="5">
        <f t="shared" si="1"/>
        <v>0</v>
      </c>
      <c r="F11" s="6">
        <f>[1]Итоговая!$D10</f>
        <v>0</v>
      </c>
      <c r="G11" s="6">
        <f>IFERROR([2]Итоговая!$D10,"")</f>
        <v>0</v>
      </c>
      <c r="H11" s="6" t="str">
        <f>IFERROR([3]Итоговая!$D10,"")</f>
        <v/>
      </c>
      <c r="I11" s="6">
        <f>IFERROR([4]Итоговая!$D10,"")</f>
        <v>0</v>
      </c>
      <c r="J11" s="6" t="str">
        <f>IFERROR([5]Итоговая!$D10,"")</f>
        <v/>
      </c>
      <c r="K11" s="6">
        <f>IFERROR([6]Итоговая!$D10,"")</f>
        <v>0</v>
      </c>
      <c r="L11" s="6">
        <f>IFERROR([7]Итоговая!$D10,"")</f>
        <v>0</v>
      </c>
      <c r="M11" s="6">
        <f>IFERROR([8]Итоговая!$D10,"")</f>
        <v>0</v>
      </c>
      <c r="N11" s="6">
        <f>IFERROR([9]Итоговая!$D10,"")</f>
        <v>0</v>
      </c>
      <c r="O11" s="6">
        <f>IFERROR([10]Итоговая!$D10,"")</f>
        <v>0</v>
      </c>
      <c r="P11" s="6" t="str">
        <f>IFERROR([11]Итоговая!$D10,"")</f>
        <v/>
      </c>
      <c r="Q11" s="6" t="str">
        <f>IFERROR([12]Итоговая!$D10,"")</f>
        <v/>
      </c>
      <c r="R11" s="6" t="str">
        <f>IFERROR([13]Итоговая!$D10,"")</f>
        <v/>
      </c>
      <c r="S11" s="6">
        <f>IFERROR([14]Итоговая!$D10,"")</f>
        <v>0</v>
      </c>
      <c r="T11" s="6">
        <f>IFERROR([15]Итоговая!$D10,"")</f>
        <v>0</v>
      </c>
      <c r="U11" s="6">
        <f>IFERROR([16]Итоговая!$D10,"")</f>
        <v>0</v>
      </c>
      <c r="V11" s="6">
        <f>IFERROR([17]Итоговая!$D10,"")</f>
        <v>0</v>
      </c>
      <c r="W11" s="6">
        <f>IFERROR([18]Итоговая!$D10,"")</f>
        <v>0</v>
      </c>
      <c r="X11" s="6" t="str">
        <f>IFERROR([19]Итоговая!$D10,"")</f>
        <v/>
      </c>
      <c r="Y11" s="6" t="str">
        <f>IFERROR([20]Итоговая!$D10,"")</f>
        <v/>
      </c>
      <c r="Z11" s="6">
        <f>IFERROR([21]Итоговая!$D10,"")</f>
        <v>0</v>
      </c>
      <c r="AA11" s="6">
        <f>IFERROR([22]Итоговая!$D10,"")</f>
        <v>0</v>
      </c>
      <c r="AB11" s="6">
        <f>IFERROR([23]Итоговая!$D10,"")</f>
        <v>0</v>
      </c>
      <c r="AC11" s="6">
        <f>IFERROR([24]Итоговая!$D10,"")</f>
        <v>0</v>
      </c>
      <c r="AD11" s="6" t="str">
        <f>IFERROR([25]Итоговая!$D10,"")</f>
        <v/>
      </c>
      <c r="AE11" s="6" t="str">
        <f>IFERROR([26]Итоговая!$D10,"")</f>
        <v/>
      </c>
      <c r="AF11" s="6">
        <f>IFERROR([27]Итоговая!$D10,"")</f>
        <v>0</v>
      </c>
      <c r="AG11" s="6">
        <f>IFERROR([28]Итоговая!$D10,"")</f>
        <v>0</v>
      </c>
      <c r="AH11" s="6">
        <f>IFERROR([29]Итоговая!$D10,"")</f>
        <v>0</v>
      </c>
      <c r="AI11" s="6" t="str">
        <f>IFERROR([30]Итоговая!$D10,"")</f>
        <v/>
      </c>
      <c r="AJ11" s="6" t="str">
        <f>IFERROR([31]Итоговая!$D10,"")</f>
        <v/>
      </c>
      <c r="AK11" s="11">
        <f t="shared" si="2"/>
        <v>0</v>
      </c>
    </row>
    <row r="12" spans="1:37" ht="15.75" x14ac:dyDescent="0.25">
      <c r="A12" s="2">
        <v>13</v>
      </c>
      <c r="B12" s="2" t="s">
        <v>6</v>
      </c>
      <c r="C12" s="4">
        <v>0</v>
      </c>
      <c r="D12" s="9">
        <f t="shared" si="0"/>
        <v>0</v>
      </c>
      <c r="E12" s="5">
        <f>AK12</f>
        <v>0</v>
      </c>
      <c r="F12" s="6">
        <f>[1]Итоговая!$D11</f>
        <v>0</v>
      </c>
      <c r="G12" s="6">
        <f>IFERROR([2]Итоговая!$D11,"")</f>
        <v>0</v>
      </c>
      <c r="H12" s="6" t="str">
        <f>IFERROR([3]Итоговая!$D11,"")</f>
        <v/>
      </c>
      <c r="I12" s="6">
        <f>IFERROR([4]Итоговая!$D11,"")</f>
        <v>0</v>
      </c>
      <c r="J12" s="6" t="str">
        <f>IFERROR([5]Итоговая!$D11,"")</f>
        <v/>
      </c>
      <c r="K12" s="6">
        <f>IFERROR([6]Итоговая!$D11,"")</f>
        <v>0</v>
      </c>
      <c r="L12" s="6">
        <f>IFERROR([7]Итоговая!$D11,"")</f>
        <v>0</v>
      </c>
      <c r="M12" s="6">
        <f>IFERROR([8]Итоговая!$D11,"")</f>
        <v>0</v>
      </c>
      <c r="N12" s="6">
        <f>IFERROR([9]Итоговая!$D11,"")</f>
        <v>0</v>
      </c>
      <c r="O12" s="6">
        <f>IFERROR([10]Итоговая!$D11,"")</f>
        <v>0</v>
      </c>
      <c r="P12" s="6" t="str">
        <f>IFERROR([11]Итоговая!$D11,"")</f>
        <v/>
      </c>
      <c r="Q12" s="6" t="str">
        <f>IFERROR([12]Итоговая!$D11,"")</f>
        <v/>
      </c>
      <c r="R12" s="6" t="str">
        <f>IFERROR([13]Итоговая!$D11,"")</f>
        <v/>
      </c>
      <c r="S12" s="6">
        <f>IFERROR([14]Итоговая!$D11,"")</f>
        <v>0</v>
      </c>
      <c r="T12" s="6">
        <f>IFERROR([15]Итоговая!$D11,"")</f>
        <v>0</v>
      </c>
      <c r="U12" s="6">
        <f>IFERROR([16]Итоговая!$D11,"")</f>
        <v>0</v>
      </c>
      <c r="V12" s="6">
        <f>IFERROR([17]Итоговая!$D11,"")</f>
        <v>0</v>
      </c>
      <c r="W12" s="6">
        <f>IFERROR([18]Итоговая!$D11,"")</f>
        <v>0</v>
      </c>
      <c r="X12" s="6" t="str">
        <f>IFERROR([19]Итоговая!$D11,"")</f>
        <v/>
      </c>
      <c r="Y12" s="6" t="str">
        <f>IFERROR([20]Итоговая!$D11,"")</f>
        <v/>
      </c>
      <c r="Z12" s="6">
        <f>IFERROR([21]Итоговая!$D11,"")</f>
        <v>0</v>
      </c>
      <c r="AA12" s="6">
        <f>IFERROR([22]Итоговая!$D11,"")</f>
        <v>0</v>
      </c>
      <c r="AB12" s="6">
        <f>IFERROR([23]Итоговая!$D11,"")</f>
        <v>0</v>
      </c>
      <c r="AC12" s="6">
        <f>IFERROR([24]Итоговая!$D11,"")</f>
        <v>0</v>
      </c>
      <c r="AD12" s="6" t="str">
        <f>IFERROR([25]Итоговая!$D11,"")</f>
        <v/>
      </c>
      <c r="AE12" s="6" t="str">
        <f>IFERROR([26]Итоговая!$D11,"")</f>
        <v/>
      </c>
      <c r="AF12" s="6">
        <f>IFERROR([27]Итоговая!$D11,"")</f>
        <v>0</v>
      </c>
      <c r="AG12" s="6">
        <f>IFERROR([28]Итоговая!$D11,"")</f>
        <v>0</v>
      </c>
      <c r="AH12" s="6">
        <f>IFERROR([29]Итоговая!$D11,"")</f>
        <v>0</v>
      </c>
      <c r="AI12" s="6" t="str">
        <f>IFERROR([30]Итоговая!$D11,"")</f>
        <v/>
      </c>
      <c r="AJ12" s="6" t="str">
        <f>IFERROR([31]Итоговая!$D11,"")</f>
        <v/>
      </c>
      <c r="AK12" s="11">
        <f t="shared" si="2"/>
        <v>0</v>
      </c>
    </row>
    <row r="13" spans="1:37" ht="15.75" x14ac:dyDescent="0.25">
      <c r="A13" s="2">
        <v>14</v>
      </c>
      <c r="B13" s="2" t="s">
        <v>8</v>
      </c>
      <c r="C13" s="4">
        <v>41</v>
      </c>
      <c r="D13" s="9">
        <f t="shared" si="0"/>
        <v>6</v>
      </c>
      <c r="E13" s="5">
        <f t="shared" si="1"/>
        <v>35</v>
      </c>
      <c r="F13" s="6">
        <f>[1]Итоговая!$D12</f>
        <v>11</v>
      </c>
      <c r="G13" s="6">
        <f>IFERROR([2]Итоговая!$D12,"")</f>
        <v>2</v>
      </c>
      <c r="H13" s="6" t="str">
        <f>IFERROR([3]Итоговая!$D12,"")</f>
        <v/>
      </c>
      <c r="I13" s="6">
        <f>IFERROR([4]Итоговая!$D12,"")</f>
        <v>0</v>
      </c>
      <c r="J13" s="6" t="str">
        <f>IFERROR([5]Итоговая!$D12,"")</f>
        <v/>
      </c>
      <c r="K13" s="6">
        <f>IFERROR([6]Итоговая!$D12,"")</f>
        <v>0</v>
      </c>
      <c r="L13" s="6">
        <f>IFERROR([7]Итоговая!$D12,"")</f>
        <v>0</v>
      </c>
      <c r="M13" s="6">
        <f>IFERROR([8]Итоговая!$D12,"")</f>
        <v>0</v>
      </c>
      <c r="N13" s="6">
        <f>IFERROR([9]Итоговая!$D12,"")</f>
        <v>0</v>
      </c>
      <c r="O13" s="6">
        <f>IFERROR([10]Итоговая!$D12,"")</f>
        <v>15</v>
      </c>
      <c r="P13" s="6" t="str">
        <f>IFERROR([11]Итоговая!$D12,"")</f>
        <v/>
      </c>
      <c r="Q13" s="6" t="str">
        <f>IFERROR([12]Итоговая!$D12,"")</f>
        <v/>
      </c>
      <c r="R13" s="6" t="str">
        <f>IFERROR([13]Итоговая!$D12,"")</f>
        <v/>
      </c>
      <c r="S13" s="6">
        <f>IFERROR([14]Итоговая!$D12,"")</f>
        <v>0</v>
      </c>
      <c r="T13" s="6">
        <f>IFERROR([15]Итоговая!$D12,"")</f>
        <v>0</v>
      </c>
      <c r="U13" s="6">
        <f>IFERROR([16]Итоговая!$D12,"")</f>
        <v>2</v>
      </c>
      <c r="V13" s="6">
        <f>IFERROR([17]Итоговая!$D12,"")</f>
        <v>0</v>
      </c>
      <c r="W13" s="6">
        <f>IFERROR([18]Итоговая!$D12,"")</f>
        <v>0</v>
      </c>
      <c r="X13" s="6" t="str">
        <f>IFERROR([19]Итоговая!$D12,"")</f>
        <v/>
      </c>
      <c r="Y13" s="6" t="str">
        <f>IFERROR([20]Итоговая!$D12,"")</f>
        <v/>
      </c>
      <c r="Z13" s="6">
        <f>IFERROR([21]Итоговая!$D12,"")</f>
        <v>0</v>
      </c>
      <c r="AA13" s="6">
        <f>IFERROR([22]Итоговая!$D12,"")</f>
        <v>0</v>
      </c>
      <c r="AB13" s="6">
        <f>IFERROR([23]Итоговая!$D12,"")</f>
        <v>0</v>
      </c>
      <c r="AC13" s="6">
        <f>IFERROR([24]Итоговая!$D12,"")</f>
        <v>0</v>
      </c>
      <c r="AD13" s="6" t="str">
        <f>IFERROR([25]Итоговая!$D12,"")</f>
        <v/>
      </c>
      <c r="AE13" s="6" t="str">
        <f>IFERROR([26]Итоговая!$D12,"")</f>
        <v/>
      </c>
      <c r="AF13" s="6">
        <f>IFERROR([27]Итоговая!$D12,"")</f>
        <v>1</v>
      </c>
      <c r="AG13" s="6">
        <f>IFERROR([28]Итоговая!$D12,"")</f>
        <v>1</v>
      </c>
      <c r="AH13" s="6">
        <f>IFERROR([29]Итоговая!$D12,"")</f>
        <v>3</v>
      </c>
      <c r="AI13" s="6" t="str">
        <f>IFERROR([30]Итоговая!$D12,"")</f>
        <v/>
      </c>
      <c r="AJ13" s="6" t="str">
        <f>IFERROR([31]Итоговая!$D12,"")</f>
        <v/>
      </c>
      <c r="AK13" s="11">
        <f t="shared" si="2"/>
        <v>35</v>
      </c>
    </row>
    <row r="14" spans="1:37" ht="15.75" x14ac:dyDescent="0.25">
      <c r="A14" s="2">
        <v>15</v>
      </c>
      <c r="B14" s="2" t="s">
        <v>7</v>
      </c>
      <c r="C14" s="4">
        <v>16</v>
      </c>
      <c r="D14" s="9">
        <f t="shared" si="0"/>
        <v>0</v>
      </c>
      <c r="E14" s="5">
        <f t="shared" si="1"/>
        <v>16</v>
      </c>
      <c r="F14" s="6">
        <f>[1]Итоговая!$D13</f>
        <v>0</v>
      </c>
      <c r="G14" s="6">
        <f>IFERROR([2]Итоговая!$D13,"")</f>
        <v>4</v>
      </c>
      <c r="H14" s="6" t="str">
        <f>IFERROR([3]Итоговая!$D13,"")</f>
        <v/>
      </c>
      <c r="I14" s="6">
        <f>IFERROR([4]Итоговая!$D13,"")</f>
        <v>0</v>
      </c>
      <c r="J14" s="6" t="str">
        <f>IFERROR([5]Итоговая!$D13,"")</f>
        <v/>
      </c>
      <c r="K14" s="6">
        <f>IFERROR([6]Итоговая!$D13,"")</f>
        <v>0</v>
      </c>
      <c r="L14" s="6">
        <f>IFERROR([7]Итоговая!$D13,"")</f>
        <v>0</v>
      </c>
      <c r="M14" s="6">
        <f>IFERROR([8]Итоговая!$D13,"")</f>
        <v>0</v>
      </c>
      <c r="N14" s="6">
        <f>IFERROR([9]Итоговая!$D13,"")</f>
        <v>4</v>
      </c>
      <c r="O14" s="6">
        <f>IFERROR([10]Итоговая!$D13,"")</f>
        <v>0</v>
      </c>
      <c r="P14" s="6" t="str">
        <f>IFERROR([11]Итоговая!$D13,"")</f>
        <v/>
      </c>
      <c r="Q14" s="6" t="str">
        <f>IFERROR([12]Итоговая!$D13,"")</f>
        <v/>
      </c>
      <c r="R14" s="6" t="str">
        <f>IFERROR([13]Итоговая!$D13,"")</f>
        <v/>
      </c>
      <c r="S14" s="6">
        <f>IFERROR([14]Итоговая!$D13,"")</f>
        <v>0</v>
      </c>
      <c r="T14" s="6">
        <f>IFERROR([15]Итоговая!$D13,"")</f>
        <v>0</v>
      </c>
      <c r="U14" s="6">
        <f>IFERROR([16]Итоговая!$D13,"")</f>
        <v>4</v>
      </c>
      <c r="V14" s="6">
        <f>IFERROR([17]Итоговая!$D13,"")</f>
        <v>0</v>
      </c>
      <c r="W14" s="6">
        <f>IFERROR([18]Итоговая!$D13,"")</f>
        <v>0</v>
      </c>
      <c r="X14" s="6" t="str">
        <f>IFERROR([19]Итоговая!$D13,"")</f>
        <v/>
      </c>
      <c r="Y14" s="6" t="str">
        <f>IFERROR([20]Итоговая!$D13,"")</f>
        <v/>
      </c>
      <c r="Z14" s="6">
        <f>IFERROR([21]Итоговая!$D13,"")</f>
        <v>4</v>
      </c>
      <c r="AA14" s="6">
        <f>IFERROR([22]Итоговая!$D13,"")</f>
        <v>0</v>
      </c>
      <c r="AB14" s="6">
        <f>IFERROR([23]Итоговая!$D13,"")</f>
        <v>0</v>
      </c>
      <c r="AC14" s="6">
        <f>IFERROR([24]Итоговая!$D13,"")</f>
        <v>0</v>
      </c>
      <c r="AD14" s="6" t="str">
        <f>IFERROR([25]Итоговая!$D13,"")</f>
        <v/>
      </c>
      <c r="AE14" s="6" t="str">
        <f>IFERROR([26]Итоговая!$D13,"")</f>
        <v/>
      </c>
      <c r="AF14" s="6">
        <f>IFERROR([27]Итоговая!$D13,"")</f>
        <v>0</v>
      </c>
      <c r="AG14" s="6">
        <f>IFERROR([28]Итоговая!$D13,"")</f>
        <v>0</v>
      </c>
      <c r="AH14" s="6">
        <f>IFERROR([29]Итоговая!$D13,"")</f>
        <v>0</v>
      </c>
      <c r="AI14" s="6" t="str">
        <f>IFERROR([30]Итоговая!$D13,"")</f>
        <v/>
      </c>
      <c r="AJ14" s="6" t="str">
        <f>IFERROR([31]Итоговая!$D13,"")</f>
        <v/>
      </c>
      <c r="AK14" s="11">
        <f t="shared" si="2"/>
        <v>16</v>
      </c>
    </row>
    <row r="15" spans="1:37" ht="15.75" x14ac:dyDescent="0.25">
      <c r="A15" s="2">
        <v>16</v>
      </c>
      <c r="B15" s="2" t="s">
        <v>9</v>
      </c>
      <c r="C15" s="4">
        <v>56</v>
      </c>
      <c r="D15" s="9">
        <f t="shared" si="0"/>
        <v>0</v>
      </c>
      <c r="E15" s="5">
        <f t="shared" si="1"/>
        <v>56</v>
      </c>
      <c r="F15" s="6">
        <f>[1]Итоговая!$D14</f>
        <v>6</v>
      </c>
      <c r="G15" s="6">
        <f>IFERROR([2]Итоговая!$D14,"")</f>
        <v>14</v>
      </c>
      <c r="H15" s="6" t="str">
        <f>IFERROR([3]Итоговая!$D14,"")</f>
        <v/>
      </c>
      <c r="I15" s="6">
        <f>IFERROR([4]Итоговая!$D14,"")</f>
        <v>0</v>
      </c>
      <c r="J15" s="6" t="str">
        <f>IFERROR([5]Итоговая!$D14,"")</f>
        <v/>
      </c>
      <c r="K15" s="6">
        <f>IFERROR([6]Итоговая!$D14,"")</f>
        <v>0</v>
      </c>
      <c r="L15" s="6">
        <f>IFERROR([7]Итоговая!$D14,"")</f>
        <v>0</v>
      </c>
      <c r="M15" s="6">
        <f>IFERROR([8]Итоговая!$D14,"")</f>
        <v>0</v>
      </c>
      <c r="N15" s="6">
        <f>IFERROR([9]Итоговая!$D14,"")</f>
        <v>12</v>
      </c>
      <c r="O15" s="6">
        <f>IFERROR([10]Итоговая!$D14,"")</f>
        <v>0</v>
      </c>
      <c r="P15" s="6" t="str">
        <f>IFERROR([11]Итоговая!$D14,"")</f>
        <v/>
      </c>
      <c r="Q15" s="6" t="str">
        <f>IFERROR([12]Итоговая!$D14,"")</f>
        <v/>
      </c>
      <c r="R15" s="6" t="str">
        <f>IFERROR([13]Итоговая!$D14,"")</f>
        <v/>
      </c>
      <c r="S15" s="6">
        <f>IFERROR([14]Итоговая!$D14,"")</f>
        <v>0</v>
      </c>
      <c r="T15" s="6">
        <f>IFERROR([15]Итоговая!$D14,"")</f>
        <v>0</v>
      </c>
      <c r="U15" s="6">
        <f>IFERROR([16]Итоговая!$D14,"")</f>
        <v>12</v>
      </c>
      <c r="V15" s="6">
        <f>IFERROR([17]Итоговая!$D14,"")</f>
        <v>0</v>
      </c>
      <c r="W15" s="6">
        <f>IFERROR([18]Итоговая!$D14,"")</f>
        <v>0</v>
      </c>
      <c r="X15" s="6" t="str">
        <f>IFERROR([19]Итоговая!$D14,"")</f>
        <v/>
      </c>
      <c r="Y15" s="6" t="str">
        <f>IFERROR([20]Итоговая!$D14,"")</f>
        <v/>
      </c>
      <c r="Z15" s="6">
        <f>IFERROR([21]Итоговая!$D14,"")</f>
        <v>8</v>
      </c>
      <c r="AA15" s="6">
        <f>IFERROR([22]Итоговая!$D14,"")</f>
        <v>0</v>
      </c>
      <c r="AB15" s="6">
        <f>IFERROR([23]Итоговая!$D14,"")</f>
        <v>0</v>
      </c>
      <c r="AC15" s="6">
        <f>IFERROR([24]Итоговая!$D14,"")</f>
        <v>0</v>
      </c>
      <c r="AD15" s="6" t="str">
        <f>IFERROR([25]Итоговая!$D14,"")</f>
        <v/>
      </c>
      <c r="AE15" s="6" t="str">
        <f>IFERROR([26]Итоговая!$D14,"")</f>
        <v/>
      </c>
      <c r="AF15" s="6">
        <f>IFERROR([27]Итоговая!$D14,"")</f>
        <v>0</v>
      </c>
      <c r="AG15" s="6">
        <f>IFERROR([28]Итоговая!$D14,"")</f>
        <v>0</v>
      </c>
      <c r="AH15" s="6">
        <f>IFERROR([29]Итоговая!$D14,"")</f>
        <v>4</v>
      </c>
      <c r="AI15" s="6" t="str">
        <f>IFERROR([30]Итоговая!$D14,"")</f>
        <v/>
      </c>
      <c r="AJ15" s="6" t="str">
        <f>IFERROR([31]Итоговая!$D14,"")</f>
        <v/>
      </c>
      <c r="AK15" s="11">
        <f t="shared" si="2"/>
        <v>56</v>
      </c>
    </row>
    <row r="16" spans="1:37" ht="15.75" x14ac:dyDescent="0.25">
      <c r="A16" s="2">
        <v>17</v>
      </c>
      <c r="B16" s="2" t="s">
        <v>10</v>
      </c>
      <c r="C16" s="4">
        <v>4</v>
      </c>
      <c r="D16" s="9">
        <f t="shared" si="0"/>
        <v>0</v>
      </c>
      <c r="E16" s="5">
        <f t="shared" si="1"/>
        <v>4</v>
      </c>
      <c r="F16" s="6">
        <f>[1]Итоговая!$D15</f>
        <v>2</v>
      </c>
      <c r="G16" s="6">
        <f>IFERROR([2]Итоговая!$D15,"")</f>
        <v>2</v>
      </c>
      <c r="H16" s="6" t="str">
        <f>IFERROR([3]Итоговая!$D15,"")</f>
        <v/>
      </c>
      <c r="I16" s="6">
        <f>IFERROR([4]Итоговая!$D15,"")</f>
        <v>0</v>
      </c>
      <c r="J16" s="6" t="str">
        <f>IFERROR([5]Итоговая!$D15,"")</f>
        <v/>
      </c>
      <c r="K16" s="6">
        <f>IFERROR([6]Итоговая!$D15,"")</f>
        <v>0</v>
      </c>
      <c r="L16" s="6">
        <f>IFERROR([7]Итоговая!$D15,"")</f>
        <v>0</v>
      </c>
      <c r="M16" s="6">
        <f>IFERROR([8]Итоговая!$D15,"")</f>
        <v>0</v>
      </c>
      <c r="N16" s="6">
        <f>IFERROR([9]Итоговая!$D15,"")</f>
        <v>0</v>
      </c>
      <c r="O16" s="6">
        <f>IFERROR([10]Итоговая!$D15,"")</f>
        <v>0</v>
      </c>
      <c r="P16" s="6" t="str">
        <f>IFERROR([11]Итоговая!$D15,"")</f>
        <v/>
      </c>
      <c r="Q16" s="6" t="str">
        <f>IFERROR([12]Итоговая!$D15,"")</f>
        <v/>
      </c>
      <c r="R16" s="6" t="str">
        <f>IFERROR([13]Итоговая!$D15,"")</f>
        <v/>
      </c>
      <c r="S16" s="6">
        <f>IFERROR([14]Итоговая!$D15,"")</f>
        <v>0</v>
      </c>
      <c r="T16" s="6">
        <f>IFERROR([15]Итоговая!$D15,"")</f>
        <v>0</v>
      </c>
      <c r="U16" s="6">
        <f>IFERROR([16]Итоговая!$D15,"")</f>
        <v>0</v>
      </c>
      <c r="V16" s="6">
        <f>IFERROR([17]Итоговая!$D15,"")</f>
        <v>0</v>
      </c>
      <c r="W16" s="6">
        <f>IFERROR([18]Итоговая!$D15,"")</f>
        <v>0</v>
      </c>
      <c r="X16" s="6" t="str">
        <f>IFERROR([19]Итоговая!$D15,"")</f>
        <v/>
      </c>
      <c r="Y16" s="6" t="str">
        <f>IFERROR([20]Итоговая!$D15,"")</f>
        <v/>
      </c>
      <c r="Z16" s="6">
        <f>IFERROR([21]Итоговая!$D15,"")</f>
        <v>0</v>
      </c>
      <c r="AA16" s="6">
        <f>IFERROR([22]Итоговая!$D15,"")</f>
        <v>0</v>
      </c>
      <c r="AB16" s="6">
        <f>IFERROR([23]Итоговая!$D15,"")</f>
        <v>0</v>
      </c>
      <c r="AC16" s="6">
        <f>IFERROR([24]Итоговая!$D15,"")</f>
        <v>0</v>
      </c>
      <c r="AD16" s="6" t="str">
        <f>IFERROR([25]Итоговая!$D15,"")</f>
        <v/>
      </c>
      <c r="AE16" s="6" t="str">
        <f>IFERROR([26]Итоговая!$D15,"")</f>
        <v/>
      </c>
      <c r="AF16" s="6">
        <f>IFERROR([27]Итоговая!$D15,"")</f>
        <v>0</v>
      </c>
      <c r="AG16" s="6">
        <f>IFERROR([28]Итоговая!$D15,"")</f>
        <v>0</v>
      </c>
      <c r="AH16" s="6">
        <f>IFERROR([29]Итоговая!$D15,"")</f>
        <v>0</v>
      </c>
      <c r="AI16" s="6" t="str">
        <f>IFERROR([30]Итоговая!$D15,"")</f>
        <v/>
      </c>
      <c r="AJ16" s="6" t="str">
        <f>IFERROR([31]Итоговая!$D15,"")</f>
        <v/>
      </c>
      <c r="AK16" s="11">
        <f t="shared" si="2"/>
        <v>4</v>
      </c>
    </row>
    <row r="17" spans="1:37" ht="15.75" x14ac:dyDescent="0.25">
      <c r="A17" s="2">
        <v>18</v>
      </c>
      <c r="B17" s="2" t="s">
        <v>11</v>
      </c>
      <c r="C17" s="4">
        <v>15</v>
      </c>
      <c r="D17" s="9">
        <f t="shared" si="0"/>
        <v>0</v>
      </c>
      <c r="E17" s="5">
        <f t="shared" si="1"/>
        <v>15</v>
      </c>
      <c r="F17" s="6">
        <f>[1]Итоговая!$D16</f>
        <v>3</v>
      </c>
      <c r="G17" s="6">
        <f>IFERROR([2]Итоговая!$D16,"")</f>
        <v>2</v>
      </c>
      <c r="H17" s="6" t="str">
        <f>IFERROR([3]Итоговая!$D16,"")</f>
        <v/>
      </c>
      <c r="I17" s="6">
        <f>IFERROR([4]Итоговая!$D16,"")</f>
        <v>0</v>
      </c>
      <c r="J17" s="6" t="str">
        <f>IFERROR([5]Итоговая!$D16,"")</f>
        <v/>
      </c>
      <c r="K17" s="6">
        <f>IFERROR([6]Итоговая!$D16,"")</f>
        <v>0</v>
      </c>
      <c r="L17" s="6">
        <f>IFERROR([7]Итоговая!$D16,"")</f>
        <v>0</v>
      </c>
      <c r="M17" s="6">
        <f>IFERROR([8]Итоговая!$D16,"")</f>
        <v>0</v>
      </c>
      <c r="N17" s="6">
        <f>IFERROR([9]Итоговая!$D16,"")</f>
        <v>6</v>
      </c>
      <c r="O17" s="6">
        <f>IFERROR([10]Итоговая!$D16,"")</f>
        <v>0</v>
      </c>
      <c r="P17" s="6" t="str">
        <f>IFERROR([11]Итоговая!$D16,"")</f>
        <v/>
      </c>
      <c r="Q17" s="6" t="str">
        <f>IFERROR([12]Итоговая!$D16,"")</f>
        <v/>
      </c>
      <c r="R17" s="6" t="str">
        <f>IFERROR([13]Итоговая!$D16,"")</f>
        <v/>
      </c>
      <c r="S17" s="6">
        <f>IFERROR([14]Итоговая!$D16,"")</f>
        <v>0</v>
      </c>
      <c r="T17" s="6">
        <f>IFERROR([15]Итоговая!$D16,"")</f>
        <v>0</v>
      </c>
      <c r="U17" s="6">
        <f>IFERROR([16]Итоговая!$D16,"")</f>
        <v>2</v>
      </c>
      <c r="V17" s="6">
        <f>IFERROR([17]Итоговая!$D16,"")</f>
        <v>0</v>
      </c>
      <c r="W17" s="6">
        <f>IFERROR([18]Итоговая!$D16,"")</f>
        <v>0</v>
      </c>
      <c r="X17" s="6" t="str">
        <f>IFERROR([19]Итоговая!$D16,"")</f>
        <v/>
      </c>
      <c r="Y17" s="6" t="str">
        <f>IFERROR([20]Итоговая!$D16,"")</f>
        <v/>
      </c>
      <c r="Z17" s="6">
        <f>IFERROR([21]Итоговая!$D16,"")</f>
        <v>2</v>
      </c>
      <c r="AA17" s="6">
        <f>IFERROR([22]Итоговая!$D16,"")</f>
        <v>0</v>
      </c>
      <c r="AB17" s="6">
        <f>IFERROR([23]Итоговая!$D16,"")</f>
        <v>0</v>
      </c>
      <c r="AC17" s="6">
        <f>IFERROR([24]Итоговая!$D16,"")</f>
        <v>0</v>
      </c>
      <c r="AD17" s="6" t="str">
        <f>IFERROR([25]Итоговая!$D16,"")</f>
        <v/>
      </c>
      <c r="AE17" s="6" t="str">
        <f>IFERROR([26]Итоговая!$D16,"")</f>
        <v/>
      </c>
      <c r="AF17" s="6">
        <f>IFERROR([27]Итоговая!$D16,"")</f>
        <v>0</v>
      </c>
      <c r="AG17" s="6">
        <f>IFERROR([28]Итоговая!$D16,"")</f>
        <v>0</v>
      </c>
      <c r="AH17" s="6">
        <f>IFERROR([29]Итоговая!$D16,"")</f>
        <v>0</v>
      </c>
      <c r="AI17" s="6" t="str">
        <f>IFERROR([30]Итоговая!$D16,"")</f>
        <v/>
      </c>
      <c r="AJ17" s="6" t="str">
        <f>IFERROR([31]Итоговая!$D16,"")</f>
        <v/>
      </c>
      <c r="AK17" s="11">
        <f t="shared" si="2"/>
        <v>15</v>
      </c>
    </row>
    <row r="18" spans="1:37" ht="15.75" x14ac:dyDescent="0.25">
      <c r="A18" s="2">
        <v>19</v>
      </c>
      <c r="B18" s="2" t="s">
        <v>12</v>
      </c>
      <c r="C18" s="4">
        <v>0</v>
      </c>
      <c r="D18" s="9">
        <f t="shared" si="0"/>
        <v>0</v>
      </c>
      <c r="E18" s="5">
        <f t="shared" si="1"/>
        <v>0</v>
      </c>
      <c r="F18" s="6">
        <f>[1]Итоговая!$D17</f>
        <v>0</v>
      </c>
      <c r="G18" s="6">
        <f>IFERROR([2]Итоговая!$D17,"")</f>
        <v>0</v>
      </c>
      <c r="H18" s="6" t="str">
        <f>IFERROR([3]Итоговая!$D17,"")</f>
        <v/>
      </c>
      <c r="I18" s="6">
        <f>IFERROR([4]Итоговая!$D17,"")</f>
        <v>0</v>
      </c>
      <c r="J18" s="6" t="str">
        <f>IFERROR([5]Итоговая!$D17,"")</f>
        <v/>
      </c>
      <c r="K18" s="6">
        <f>IFERROR([6]Итоговая!$D17,"")</f>
        <v>0</v>
      </c>
      <c r="L18" s="6">
        <f>IFERROR([7]Итоговая!$D17,"")</f>
        <v>0</v>
      </c>
      <c r="M18" s="6">
        <f>IFERROR([8]Итоговая!$D17,"")</f>
        <v>0</v>
      </c>
      <c r="N18" s="6">
        <f>IFERROR([9]Итоговая!$D17,"")</f>
        <v>0</v>
      </c>
      <c r="O18" s="6">
        <f>IFERROR([10]Итоговая!$D17,"")</f>
        <v>0</v>
      </c>
      <c r="P18" s="6" t="str">
        <f>IFERROR([11]Итоговая!$D17,"")</f>
        <v/>
      </c>
      <c r="Q18" s="6" t="str">
        <f>IFERROR([12]Итоговая!$D17,"")</f>
        <v/>
      </c>
      <c r="R18" s="6" t="str">
        <f>IFERROR([13]Итоговая!$D17,"")</f>
        <v/>
      </c>
      <c r="S18" s="6">
        <f>IFERROR([14]Итоговая!$D17,"")</f>
        <v>0</v>
      </c>
      <c r="T18" s="6">
        <f>IFERROR([15]Итоговая!$D17,"")</f>
        <v>0</v>
      </c>
      <c r="U18" s="6">
        <f>IFERROR([16]Итоговая!$D17,"")</f>
        <v>0</v>
      </c>
      <c r="V18" s="6">
        <f>IFERROR([17]Итоговая!$D17,"")</f>
        <v>0</v>
      </c>
      <c r="W18" s="6">
        <f>IFERROR([18]Итоговая!$D17,"")</f>
        <v>0</v>
      </c>
      <c r="X18" s="6" t="str">
        <f>IFERROR([19]Итоговая!$D17,"")</f>
        <v/>
      </c>
      <c r="Y18" s="6" t="str">
        <f>IFERROR([20]Итоговая!$D17,"")</f>
        <v/>
      </c>
      <c r="Z18" s="6">
        <f>IFERROR([21]Итоговая!$D17,"")</f>
        <v>0</v>
      </c>
      <c r="AA18" s="6">
        <f>IFERROR([22]Итоговая!$D17,"")</f>
        <v>0</v>
      </c>
      <c r="AB18" s="6">
        <f>IFERROR([23]Итоговая!$D17,"")</f>
        <v>0</v>
      </c>
      <c r="AC18" s="6">
        <f>IFERROR([24]Итоговая!$D17,"")</f>
        <v>0</v>
      </c>
      <c r="AD18" s="6" t="str">
        <f>IFERROR([25]Итоговая!$D17,"")</f>
        <v/>
      </c>
      <c r="AE18" s="6" t="str">
        <f>IFERROR([26]Итоговая!$D17,"")</f>
        <v/>
      </c>
      <c r="AF18" s="6">
        <f>IFERROR([27]Итоговая!$D17,"")</f>
        <v>0</v>
      </c>
      <c r="AG18" s="6">
        <f>IFERROR([28]Итоговая!$D17,"")</f>
        <v>0</v>
      </c>
      <c r="AH18" s="6">
        <f>IFERROR([29]Итоговая!$D17,"")</f>
        <v>0</v>
      </c>
      <c r="AI18" s="6" t="str">
        <f>IFERROR([30]Итоговая!$D17,"")</f>
        <v/>
      </c>
      <c r="AJ18" s="6" t="str">
        <f>IFERROR([31]Итоговая!$D17,"")</f>
        <v/>
      </c>
      <c r="AK18" s="11">
        <f t="shared" si="2"/>
        <v>0</v>
      </c>
    </row>
    <row r="19" spans="1:37" ht="15.75" x14ac:dyDescent="0.25">
      <c r="A19" s="2">
        <v>20</v>
      </c>
      <c r="B19" s="2" t="s">
        <v>13</v>
      </c>
      <c r="C19" s="4">
        <v>0</v>
      </c>
      <c r="D19" s="9">
        <f t="shared" si="0"/>
        <v>0</v>
      </c>
      <c r="E19" s="5">
        <f t="shared" si="1"/>
        <v>0</v>
      </c>
      <c r="F19" s="6">
        <f>[1]Итоговая!$D18</f>
        <v>0</v>
      </c>
      <c r="G19" s="6">
        <f>IFERROR([2]Итоговая!$D18,"")</f>
        <v>0</v>
      </c>
      <c r="H19" s="6" t="str">
        <f>IFERROR([3]Итоговая!$D18,"")</f>
        <v/>
      </c>
      <c r="I19" s="6">
        <f>IFERROR([4]Итоговая!$D18,"")</f>
        <v>0</v>
      </c>
      <c r="J19" s="6" t="str">
        <f>IFERROR([5]Итоговая!$D18,"")</f>
        <v/>
      </c>
      <c r="K19" s="6">
        <f>IFERROR([6]Итоговая!$D18,"")</f>
        <v>0</v>
      </c>
      <c r="L19" s="6">
        <f>IFERROR([7]Итоговая!$D18,"")</f>
        <v>0</v>
      </c>
      <c r="M19" s="6">
        <f>IFERROR([8]Итоговая!$D18,"")</f>
        <v>0</v>
      </c>
      <c r="N19" s="6">
        <f>IFERROR([9]Итоговая!$D18,"")</f>
        <v>0</v>
      </c>
      <c r="O19" s="6">
        <f>IFERROR([10]Итоговая!$D18,"")</f>
        <v>0</v>
      </c>
      <c r="P19" s="6" t="str">
        <f>IFERROR([11]Итоговая!$D18,"")</f>
        <v/>
      </c>
      <c r="Q19" s="6" t="str">
        <f>IFERROR([12]Итоговая!$D18,"")</f>
        <v/>
      </c>
      <c r="R19" s="6" t="str">
        <f>IFERROR([13]Итоговая!$D18,"")</f>
        <v/>
      </c>
      <c r="S19" s="6">
        <f>IFERROR([14]Итоговая!$D18,"")</f>
        <v>0</v>
      </c>
      <c r="T19" s="6">
        <f>IFERROR([15]Итоговая!$D18,"")</f>
        <v>0</v>
      </c>
      <c r="U19" s="6">
        <f>IFERROR([16]Итоговая!$D18,"")</f>
        <v>0</v>
      </c>
      <c r="V19" s="6">
        <f>IFERROR([17]Итоговая!$D18,"")</f>
        <v>0</v>
      </c>
      <c r="W19" s="6">
        <f>IFERROR([18]Итоговая!$D18,"")</f>
        <v>0</v>
      </c>
      <c r="X19" s="6" t="str">
        <f>IFERROR([19]Итоговая!$D18,"")</f>
        <v/>
      </c>
      <c r="Y19" s="6" t="str">
        <f>IFERROR([20]Итоговая!$D18,"")</f>
        <v/>
      </c>
      <c r="Z19" s="6">
        <f>IFERROR([21]Итоговая!$D18,"")</f>
        <v>0</v>
      </c>
      <c r="AA19" s="6">
        <f>IFERROR([22]Итоговая!$D18,"")</f>
        <v>0</v>
      </c>
      <c r="AB19" s="6">
        <f>IFERROR([23]Итоговая!$D18,"")</f>
        <v>0</v>
      </c>
      <c r="AC19" s="6">
        <f>IFERROR([24]Итоговая!$D18,"")</f>
        <v>0</v>
      </c>
      <c r="AD19" s="6" t="str">
        <f>IFERROR([25]Итоговая!$D18,"")</f>
        <v/>
      </c>
      <c r="AE19" s="6" t="str">
        <f>IFERROR([26]Итоговая!$D18,"")</f>
        <v/>
      </c>
      <c r="AF19" s="6">
        <f>IFERROR([27]Итоговая!$D18,"")</f>
        <v>0</v>
      </c>
      <c r="AG19" s="6">
        <f>IFERROR([28]Итоговая!$D18,"")</f>
        <v>0</v>
      </c>
      <c r="AH19" s="6">
        <f>IFERROR([29]Итоговая!$D18,"")</f>
        <v>0</v>
      </c>
      <c r="AI19" s="6" t="str">
        <f>IFERROR([30]Итоговая!$D18,"")</f>
        <v/>
      </c>
      <c r="AJ19" s="6" t="str">
        <f>IFERROR([31]Итоговая!$D18,"")</f>
        <v/>
      </c>
      <c r="AK19" s="11">
        <f t="shared" si="2"/>
        <v>0</v>
      </c>
    </row>
    <row r="20" spans="1:37" x14ac:dyDescent="0.25">
      <c r="A20" s="3" t="s">
        <v>15</v>
      </c>
      <c r="B20" s="3"/>
      <c r="C20" s="4">
        <f t="shared" ref="C20" si="3">SUM(C6:C19)</f>
        <v>535</v>
      </c>
      <c r="D20" s="10">
        <f>SUM(D6:D19)</f>
        <v>6</v>
      </c>
      <c r="E20" s="5">
        <f>SUM(E6:E19)</f>
        <v>529</v>
      </c>
      <c r="F20" s="7">
        <f t="shared" ref="F20:G20" si="4">SUM(F6:F19)</f>
        <v>27</v>
      </c>
      <c r="G20" s="7">
        <f t="shared" si="4"/>
        <v>24</v>
      </c>
      <c r="H20" s="7">
        <f>SUM(H6:H19)</f>
        <v>0</v>
      </c>
      <c r="I20" s="7">
        <f>SUM(I6:I19)</f>
        <v>0</v>
      </c>
      <c r="J20" s="7">
        <f t="shared" ref="J20:AJ20" si="5">SUM(J6:J19)</f>
        <v>0</v>
      </c>
      <c r="K20" s="7">
        <f t="shared" si="5"/>
        <v>0</v>
      </c>
      <c r="L20" s="7">
        <f t="shared" si="5"/>
        <v>120</v>
      </c>
      <c r="M20" s="7">
        <f t="shared" si="5"/>
        <v>114</v>
      </c>
      <c r="N20" s="7">
        <f t="shared" si="5"/>
        <v>26</v>
      </c>
      <c r="O20" s="7">
        <f t="shared" si="5"/>
        <v>53</v>
      </c>
      <c r="P20" s="7">
        <f t="shared" si="5"/>
        <v>0</v>
      </c>
      <c r="Q20" s="7">
        <f t="shared" si="5"/>
        <v>0</v>
      </c>
      <c r="R20" s="7">
        <f t="shared" si="5"/>
        <v>0</v>
      </c>
      <c r="S20" s="7">
        <f t="shared" si="5"/>
        <v>0</v>
      </c>
      <c r="T20" s="7">
        <f t="shared" si="5"/>
        <v>0</v>
      </c>
      <c r="U20" s="7">
        <f t="shared" si="5"/>
        <v>22</v>
      </c>
      <c r="V20" s="7">
        <f t="shared" si="5"/>
        <v>0</v>
      </c>
      <c r="W20" s="7">
        <f t="shared" si="5"/>
        <v>38</v>
      </c>
      <c r="X20" s="7">
        <f t="shared" si="5"/>
        <v>0</v>
      </c>
      <c r="Y20" s="7">
        <f t="shared" si="5"/>
        <v>0</v>
      </c>
      <c r="Z20" s="7">
        <f t="shared" si="5"/>
        <v>14</v>
      </c>
      <c r="AA20" s="7">
        <f t="shared" si="5"/>
        <v>0</v>
      </c>
      <c r="AB20" s="7">
        <f t="shared" si="5"/>
        <v>0</v>
      </c>
      <c r="AC20" s="7">
        <f t="shared" si="5"/>
        <v>0</v>
      </c>
      <c r="AD20" s="7">
        <f t="shared" si="5"/>
        <v>0</v>
      </c>
      <c r="AE20" s="7">
        <f t="shared" si="5"/>
        <v>0</v>
      </c>
      <c r="AF20" s="7">
        <f t="shared" si="5"/>
        <v>1</v>
      </c>
      <c r="AG20" s="7">
        <f t="shared" si="5"/>
        <v>1</v>
      </c>
      <c r="AH20" s="7">
        <f t="shared" si="5"/>
        <v>89</v>
      </c>
      <c r="AI20" s="7">
        <f t="shared" si="5"/>
        <v>0</v>
      </c>
      <c r="AJ20" s="7">
        <f t="shared" si="5"/>
        <v>0</v>
      </c>
      <c r="AK20" s="11">
        <f>SUM(AK6,AK7,AK8,AK9,AK10,AK11,AK12,AK13,AK14,AK15,AK16,AK17,AK18,AK19)</f>
        <v>529</v>
      </c>
    </row>
  </sheetData>
  <dataConsolidate/>
  <mergeCells count="1">
    <mergeCell ref="C3:E3"/>
  </mergeCells>
  <conditionalFormatting sqref="D6:D19">
    <cfRule type="cellIs" dxfId="13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Лист3!$C$3:$N$3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U129"/>
  <sheetViews>
    <sheetView topLeftCell="B1" workbookViewId="0">
      <selection activeCell="K33" sqref="K33"/>
    </sheetView>
  </sheetViews>
  <sheetFormatPr defaultRowHeight="15" x14ac:dyDescent="0.25"/>
  <cols>
    <col min="2" max="2" width="26" customWidth="1"/>
    <col min="3" max="14" width="8.7109375" customWidth="1"/>
  </cols>
  <sheetData>
    <row r="2" spans="2:21" ht="15.75" x14ac:dyDescent="0.25">
      <c r="B2" s="12"/>
      <c r="C2" s="12"/>
      <c r="D2" s="12"/>
      <c r="E2" s="12"/>
      <c r="F2" s="12"/>
      <c r="G2" s="12"/>
      <c r="H2" s="12"/>
      <c r="J2" s="12"/>
      <c r="K2" s="13"/>
      <c r="L2" s="12"/>
      <c r="M2" s="13"/>
      <c r="N2" s="12"/>
      <c r="O2" s="13"/>
      <c r="P2" s="12"/>
      <c r="Q2" s="13"/>
      <c r="R2" s="12"/>
      <c r="S2" s="13"/>
      <c r="T2" s="12"/>
      <c r="U2" s="13"/>
    </row>
    <row r="3" spans="2:21" ht="15.75" x14ac:dyDescent="0.25">
      <c r="B3" s="18"/>
      <c r="C3" s="18" t="s">
        <v>28</v>
      </c>
      <c r="D3" s="18" t="s">
        <v>29</v>
      </c>
      <c r="E3" s="18" t="s">
        <v>30</v>
      </c>
      <c r="F3" s="18" t="s">
        <v>31</v>
      </c>
      <c r="G3" s="18" t="s">
        <v>32</v>
      </c>
      <c r="H3" s="18" t="s">
        <v>21</v>
      </c>
      <c r="I3" s="18" t="s">
        <v>20</v>
      </c>
      <c r="J3" s="18" t="s">
        <v>22</v>
      </c>
      <c r="K3" s="18" t="s">
        <v>23</v>
      </c>
      <c r="L3" s="18" t="s">
        <v>24</v>
      </c>
      <c r="M3" s="18" t="s">
        <v>25</v>
      </c>
      <c r="N3" s="18" t="s">
        <v>26</v>
      </c>
      <c r="O3" s="13"/>
      <c r="P3" s="12"/>
      <c r="Q3" s="13"/>
      <c r="R3" s="12"/>
      <c r="S3" s="13"/>
      <c r="T3" s="12"/>
      <c r="U3" s="13"/>
    </row>
    <row r="4" spans="2:21" ht="15.75" x14ac:dyDescent="0.25">
      <c r="B4" s="3" t="s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22">
        <v>186</v>
      </c>
      <c r="J4" s="22">
        <v>4</v>
      </c>
      <c r="K4" s="22">
        <v>8</v>
      </c>
      <c r="L4" s="22">
        <v>182</v>
      </c>
      <c r="M4" s="22">
        <v>14</v>
      </c>
      <c r="N4" s="22">
        <v>8</v>
      </c>
      <c r="O4" s="13"/>
      <c r="P4" s="12"/>
      <c r="Q4" s="13"/>
      <c r="R4" s="12"/>
      <c r="S4" s="13"/>
      <c r="T4" s="12"/>
      <c r="U4" s="13"/>
    </row>
    <row r="5" spans="2:21" ht="15.75" x14ac:dyDescent="0.25">
      <c r="B5" s="3" t="s">
        <v>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13"/>
      <c r="P5" s="12"/>
      <c r="Q5" s="13"/>
      <c r="R5" s="12"/>
      <c r="S5" s="13"/>
      <c r="T5" s="12"/>
      <c r="U5" s="13"/>
    </row>
    <row r="6" spans="2:21" ht="15.75" x14ac:dyDescent="0.25">
      <c r="B6" s="3" t="s">
        <v>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13"/>
      <c r="P6" s="12"/>
      <c r="Q6" s="13"/>
      <c r="R6" s="12"/>
      <c r="S6" s="13"/>
      <c r="T6" s="12"/>
      <c r="U6" s="13"/>
    </row>
    <row r="7" spans="2:21" ht="15.75" x14ac:dyDescent="0.25">
      <c r="B7" s="3" t="s">
        <v>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23">
        <v>73</v>
      </c>
      <c r="J7" s="23">
        <v>48</v>
      </c>
      <c r="K7" s="23">
        <v>143</v>
      </c>
      <c r="L7" s="23">
        <v>9</v>
      </c>
      <c r="M7" s="23">
        <v>83</v>
      </c>
      <c r="N7" s="23">
        <v>234</v>
      </c>
      <c r="O7" s="13"/>
      <c r="P7" s="12"/>
      <c r="Q7" s="13"/>
      <c r="R7" s="12"/>
      <c r="S7" s="13"/>
      <c r="T7" s="12"/>
      <c r="U7" s="13"/>
    </row>
    <row r="8" spans="2:21" ht="15.75" x14ac:dyDescent="0.25">
      <c r="B8" s="3" t="s">
        <v>4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23">
        <v>78</v>
      </c>
      <c r="J8" s="23">
        <v>78</v>
      </c>
      <c r="K8" s="23">
        <v>78</v>
      </c>
      <c r="L8" s="23">
        <v>78</v>
      </c>
      <c r="M8" s="23">
        <v>78</v>
      </c>
      <c r="N8" s="23">
        <v>78</v>
      </c>
      <c r="O8" s="13"/>
      <c r="P8" s="12"/>
      <c r="Q8" s="13"/>
      <c r="R8" s="12"/>
      <c r="S8" s="13"/>
      <c r="T8" s="12"/>
      <c r="U8" s="13"/>
    </row>
    <row r="9" spans="2:21" ht="15.75" x14ac:dyDescent="0.25">
      <c r="B9" s="3" t="s">
        <v>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13"/>
      <c r="P9" s="12"/>
      <c r="Q9" s="13"/>
      <c r="R9" s="12"/>
      <c r="S9" s="13"/>
      <c r="T9" s="12"/>
      <c r="U9" s="13"/>
    </row>
    <row r="10" spans="2:21" ht="15.75" x14ac:dyDescent="0.25">
      <c r="B10" s="3" t="s">
        <v>6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</row>
    <row r="11" spans="2:21" ht="15.75" x14ac:dyDescent="0.25">
      <c r="B11" s="3" t="s">
        <v>8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23">
        <v>9</v>
      </c>
      <c r="J11" s="23">
        <v>60</v>
      </c>
      <c r="K11" s="23">
        <v>37</v>
      </c>
      <c r="L11" s="23">
        <v>6</v>
      </c>
      <c r="M11" s="23">
        <v>67</v>
      </c>
      <c r="N11" s="23">
        <v>32</v>
      </c>
    </row>
    <row r="12" spans="2:21" ht="15.75" x14ac:dyDescent="0.25">
      <c r="B12" s="3" t="s">
        <v>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23">
        <v>16</v>
      </c>
      <c r="J12" s="23">
        <v>18</v>
      </c>
      <c r="K12" s="23">
        <v>16</v>
      </c>
      <c r="L12" s="23">
        <v>16</v>
      </c>
      <c r="M12" s="23">
        <v>18</v>
      </c>
      <c r="N12" s="23">
        <v>16</v>
      </c>
    </row>
    <row r="13" spans="2:21" ht="15.75" x14ac:dyDescent="0.25">
      <c r="B13" s="3" t="s">
        <v>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23">
        <v>231</v>
      </c>
      <c r="J13" s="23">
        <v>58</v>
      </c>
      <c r="K13" s="23">
        <v>91</v>
      </c>
      <c r="L13" s="23">
        <v>235</v>
      </c>
      <c r="M13" s="23">
        <v>85</v>
      </c>
      <c r="N13" s="23">
        <v>37</v>
      </c>
    </row>
    <row r="14" spans="2:21" ht="15.75" x14ac:dyDescent="0.25">
      <c r="B14" s="3" t="s">
        <v>10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23">
        <v>4</v>
      </c>
      <c r="J14" s="23">
        <v>4</v>
      </c>
      <c r="K14" s="23">
        <v>6</v>
      </c>
      <c r="L14" s="23">
        <v>4</v>
      </c>
      <c r="M14" s="23">
        <v>6</v>
      </c>
      <c r="N14" s="23">
        <v>4</v>
      </c>
    </row>
    <row r="15" spans="2:21" ht="15.75" x14ac:dyDescent="0.25">
      <c r="B15" s="3" t="s">
        <v>11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23">
        <v>17</v>
      </c>
      <c r="J15" s="23">
        <v>17</v>
      </c>
      <c r="K15" s="23">
        <v>19</v>
      </c>
      <c r="L15" s="23">
        <v>40</v>
      </c>
      <c r="M15" s="23">
        <v>34</v>
      </c>
      <c r="N15" s="23">
        <v>8</v>
      </c>
    </row>
    <row r="16" spans="2:21" ht="15.75" x14ac:dyDescent="0.25">
      <c r="B16" s="3" t="s">
        <v>12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</row>
    <row r="17" spans="2:14" ht="15.75" x14ac:dyDescent="0.25">
      <c r="B17" s="3" t="s">
        <v>13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</row>
    <row r="18" spans="2:14" x14ac:dyDescent="0.25">
      <c r="B18" s="24" t="s">
        <v>27</v>
      </c>
      <c r="C18" s="25"/>
      <c r="D18" s="25"/>
      <c r="E18" s="25"/>
      <c r="F18" s="25"/>
      <c r="G18" s="25"/>
      <c r="H18" s="25"/>
      <c r="I18" s="18">
        <f t="shared" ref="I18:N18" si="0">SUM(I4:I17)</f>
        <v>614</v>
      </c>
      <c r="J18" s="18">
        <f t="shared" si="0"/>
        <v>287</v>
      </c>
      <c r="K18" s="18">
        <f t="shared" si="0"/>
        <v>398</v>
      </c>
      <c r="L18" s="18">
        <f t="shared" si="0"/>
        <v>570</v>
      </c>
      <c r="M18" s="18">
        <f t="shared" si="0"/>
        <v>385</v>
      </c>
      <c r="N18" s="18">
        <f t="shared" si="0"/>
        <v>417</v>
      </c>
    </row>
    <row r="23" spans="2:14" x14ac:dyDescent="0.25">
      <c r="I23" t="s">
        <v>20</v>
      </c>
    </row>
    <row r="24" spans="2:14" ht="15.75" x14ac:dyDescent="0.25">
      <c r="B24" s="2" t="s">
        <v>0</v>
      </c>
      <c r="C24" s="2"/>
      <c r="D24" s="2"/>
      <c r="E24" s="2"/>
      <c r="F24" s="2"/>
      <c r="G24" s="2"/>
      <c r="H24" s="2"/>
      <c r="I24" s="16">
        <v>186</v>
      </c>
    </row>
    <row r="25" spans="2:14" ht="15.75" x14ac:dyDescent="0.25">
      <c r="B25" s="2" t="s">
        <v>1</v>
      </c>
      <c r="C25" s="2"/>
      <c r="D25" s="2"/>
      <c r="E25" s="2"/>
      <c r="F25" s="2"/>
      <c r="G25" s="2"/>
      <c r="H25" s="2"/>
      <c r="I25" s="14">
        <v>0</v>
      </c>
    </row>
    <row r="26" spans="2:14" ht="15.75" x14ac:dyDescent="0.25">
      <c r="B26" s="2" t="s">
        <v>2</v>
      </c>
      <c r="C26" s="2"/>
      <c r="D26" s="2"/>
      <c r="E26" s="2"/>
      <c r="F26" s="2"/>
      <c r="G26" s="2"/>
      <c r="H26" s="2"/>
      <c r="I26" s="14">
        <v>0</v>
      </c>
    </row>
    <row r="27" spans="2:14" ht="15.75" x14ac:dyDescent="0.25">
      <c r="B27" s="2" t="s">
        <v>3</v>
      </c>
      <c r="C27" s="2"/>
      <c r="D27" s="2"/>
      <c r="E27" s="2"/>
      <c r="F27" s="2"/>
      <c r="G27" s="2"/>
      <c r="H27" s="2"/>
      <c r="I27" s="15">
        <v>73</v>
      </c>
    </row>
    <row r="28" spans="2:14" ht="15.75" x14ac:dyDescent="0.25">
      <c r="B28" s="2" t="s">
        <v>4</v>
      </c>
      <c r="C28" s="2"/>
      <c r="D28" s="2"/>
      <c r="E28" s="2"/>
      <c r="F28" s="2"/>
      <c r="G28" s="2"/>
      <c r="H28" s="2"/>
      <c r="I28" s="14">
        <v>78</v>
      </c>
    </row>
    <row r="29" spans="2:14" ht="15.75" x14ac:dyDescent="0.25">
      <c r="B29" s="2" t="s">
        <v>5</v>
      </c>
      <c r="C29" s="2"/>
      <c r="D29" s="2"/>
      <c r="E29" s="2"/>
      <c r="F29" s="2"/>
      <c r="G29" s="2"/>
      <c r="H29" s="2"/>
      <c r="I29" s="14">
        <v>0</v>
      </c>
    </row>
    <row r="30" spans="2:14" ht="15.75" x14ac:dyDescent="0.25">
      <c r="B30" s="2" t="s">
        <v>6</v>
      </c>
      <c r="C30" s="2"/>
      <c r="D30" s="2"/>
      <c r="E30" s="2"/>
      <c r="F30" s="2"/>
      <c r="G30" s="2"/>
      <c r="H30" s="2"/>
      <c r="I30" s="14">
        <v>0</v>
      </c>
    </row>
    <row r="31" spans="2:14" ht="15.75" x14ac:dyDescent="0.25">
      <c r="B31" s="2" t="s">
        <v>8</v>
      </c>
      <c r="C31" s="2"/>
      <c r="D31" s="2"/>
      <c r="E31" s="2"/>
      <c r="F31" s="2"/>
      <c r="G31" s="2"/>
      <c r="H31" s="2"/>
      <c r="I31" s="14">
        <v>9</v>
      </c>
    </row>
    <row r="32" spans="2:14" ht="15.75" x14ac:dyDescent="0.25">
      <c r="B32" s="2" t="s">
        <v>7</v>
      </c>
      <c r="C32" s="2"/>
      <c r="D32" s="2"/>
      <c r="E32" s="2"/>
      <c r="F32" s="2"/>
      <c r="G32" s="2"/>
      <c r="H32" s="2"/>
      <c r="I32" s="14">
        <v>16</v>
      </c>
    </row>
    <row r="33" spans="2:9" ht="15.75" x14ac:dyDescent="0.25">
      <c r="B33" s="2" t="s">
        <v>9</v>
      </c>
      <c r="C33" s="2"/>
      <c r="D33" s="2"/>
      <c r="E33" s="2"/>
      <c r="F33" s="2"/>
      <c r="G33" s="2"/>
      <c r="H33" s="2"/>
      <c r="I33" s="14">
        <v>231</v>
      </c>
    </row>
    <row r="34" spans="2:9" ht="15.75" x14ac:dyDescent="0.25">
      <c r="B34" s="2" t="s">
        <v>10</v>
      </c>
      <c r="C34" s="2"/>
      <c r="D34" s="2"/>
      <c r="E34" s="2"/>
      <c r="F34" s="2"/>
      <c r="G34" s="2"/>
      <c r="H34" s="2"/>
      <c r="I34" s="14">
        <v>4</v>
      </c>
    </row>
    <row r="35" spans="2:9" ht="15.75" x14ac:dyDescent="0.25">
      <c r="B35" s="2" t="s">
        <v>11</v>
      </c>
      <c r="C35" s="2"/>
      <c r="D35" s="2"/>
      <c r="E35" s="2"/>
      <c r="F35" s="2"/>
      <c r="G35" s="2"/>
      <c r="H35" s="2"/>
      <c r="I35" s="14">
        <v>17</v>
      </c>
    </row>
    <row r="36" spans="2:9" ht="15.75" x14ac:dyDescent="0.25">
      <c r="B36" s="2" t="s">
        <v>12</v>
      </c>
      <c r="C36" s="2"/>
      <c r="D36" s="2"/>
      <c r="E36" s="2"/>
      <c r="F36" s="2"/>
      <c r="G36" s="2"/>
      <c r="H36" s="2"/>
      <c r="I36" s="14">
        <v>0</v>
      </c>
    </row>
    <row r="37" spans="2:9" ht="15.75" x14ac:dyDescent="0.25">
      <c r="B37" s="2" t="s">
        <v>13</v>
      </c>
      <c r="C37" s="2"/>
      <c r="D37" s="2"/>
      <c r="E37" s="2"/>
      <c r="F37" s="2"/>
      <c r="G37" s="2"/>
      <c r="H37" s="2"/>
      <c r="I37" s="14">
        <v>0</v>
      </c>
    </row>
    <row r="38" spans="2:9" x14ac:dyDescent="0.25">
      <c r="B38" s="17" t="s">
        <v>27</v>
      </c>
      <c r="C38" s="20"/>
      <c r="D38" s="20"/>
      <c r="E38" s="20"/>
      <c r="F38" s="20"/>
      <c r="G38" s="20"/>
      <c r="H38" s="20"/>
      <c r="I38" s="18">
        <f t="shared" ref="I38" si="1">SUM(I24:I37)</f>
        <v>614</v>
      </c>
    </row>
    <row r="42" spans="2:9" x14ac:dyDescent="0.25">
      <c r="I42" t="s">
        <v>22</v>
      </c>
    </row>
    <row r="43" spans="2:9" ht="15.75" x14ac:dyDescent="0.25">
      <c r="B43" s="2" t="s">
        <v>0</v>
      </c>
      <c r="C43" s="2"/>
      <c r="D43" s="2"/>
      <c r="E43" s="2"/>
      <c r="F43" s="2"/>
      <c r="G43" s="2"/>
      <c r="H43" s="2"/>
      <c r="I43" s="16">
        <v>4</v>
      </c>
    </row>
    <row r="44" spans="2:9" ht="15.75" x14ac:dyDescent="0.25">
      <c r="B44" s="2" t="s">
        <v>1</v>
      </c>
      <c r="C44" s="2"/>
      <c r="D44" s="2"/>
      <c r="E44" s="2"/>
      <c r="F44" s="2"/>
      <c r="G44" s="2"/>
      <c r="H44" s="2"/>
      <c r="I44" s="14">
        <v>0</v>
      </c>
    </row>
    <row r="45" spans="2:9" ht="15.75" x14ac:dyDescent="0.25">
      <c r="B45" s="2" t="s">
        <v>2</v>
      </c>
      <c r="C45" s="2"/>
      <c r="D45" s="2"/>
      <c r="E45" s="2"/>
      <c r="F45" s="2"/>
      <c r="G45" s="2"/>
      <c r="H45" s="2"/>
      <c r="I45" s="14">
        <v>0</v>
      </c>
    </row>
    <row r="46" spans="2:9" ht="15.75" x14ac:dyDescent="0.25">
      <c r="B46" s="2" t="s">
        <v>3</v>
      </c>
      <c r="C46" s="2"/>
      <c r="D46" s="2"/>
      <c r="E46" s="2"/>
      <c r="F46" s="2"/>
      <c r="G46" s="2"/>
      <c r="H46" s="2"/>
      <c r="I46" s="15">
        <v>48</v>
      </c>
    </row>
    <row r="47" spans="2:9" ht="15.75" x14ac:dyDescent="0.25">
      <c r="B47" s="2" t="s">
        <v>4</v>
      </c>
      <c r="C47" s="2"/>
      <c r="D47" s="2"/>
      <c r="E47" s="2"/>
      <c r="F47" s="2"/>
      <c r="G47" s="2"/>
      <c r="H47" s="2"/>
      <c r="I47" s="14">
        <v>78</v>
      </c>
    </row>
    <row r="48" spans="2:9" ht="15.75" x14ac:dyDescent="0.25">
      <c r="B48" s="2" t="s">
        <v>5</v>
      </c>
      <c r="C48" s="2"/>
      <c r="D48" s="2"/>
      <c r="E48" s="2"/>
      <c r="F48" s="2"/>
      <c r="G48" s="2"/>
      <c r="H48" s="2"/>
      <c r="I48" s="14">
        <v>0</v>
      </c>
    </row>
    <row r="49" spans="2:9" ht="15.75" x14ac:dyDescent="0.25">
      <c r="B49" s="2" t="s">
        <v>6</v>
      </c>
      <c r="C49" s="2"/>
      <c r="D49" s="2"/>
      <c r="E49" s="2"/>
      <c r="F49" s="2"/>
      <c r="G49" s="2"/>
      <c r="H49" s="2"/>
      <c r="I49" s="14">
        <v>0</v>
      </c>
    </row>
    <row r="50" spans="2:9" ht="15.75" x14ac:dyDescent="0.25">
      <c r="B50" s="2" t="s">
        <v>8</v>
      </c>
      <c r="C50" s="2"/>
      <c r="D50" s="2"/>
      <c r="E50" s="2"/>
      <c r="F50" s="2"/>
      <c r="G50" s="2"/>
      <c r="H50" s="2"/>
      <c r="I50" s="14">
        <v>60</v>
      </c>
    </row>
    <row r="51" spans="2:9" ht="15.75" x14ac:dyDescent="0.25">
      <c r="B51" s="2" t="s">
        <v>7</v>
      </c>
      <c r="C51" s="2"/>
      <c r="D51" s="2"/>
      <c r="E51" s="2"/>
      <c r="F51" s="2"/>
      <c r="G51" s="2"/>
      <c r="H51" s="2"/>
      <c r="I51" s="14">
        <v>18</v>
      </c>
    </row>
    <row r="52" spans="2:9" ht="15.75" x14ac:dyDescent="0.25">
      <c r="B52" s="2" t="s">
        <v>9</v>
      </c>
      <c r="C52" s="2"/>
      <c r="D52" s="2"/>
      <c r="E52" s="2"/>
      <c r="F52" s="2"/>
      <c r="G52" s="2"/>
      <c r="H52" s="2"/>
      <c r="I52" s="14">
        <v>58</v>
      </c>
    </row>
    <row r="53" spans="2:9" ht="15.75" x14ac:dyDescent="0.25">
      <c r="B53" s="2" t="s">
        <v>10</v>
      </c>
      <c r="C53" s="2"/>
      <c r="D53" s="2"/>
      <c r="E53" s="2"/>
      <c r="F53" s="2"/>
      <c r="G53" s="2"/>
      <c r="H53" s="2"/>
      <c r="I53" s="14">
        <v>4</v>
      </c>
    </row>
    <row r="54" spans="2:9" ht="15.75" x14ac:dyDescent="0.25">
      <c r="B54" s="2" t="s">
        <v>11</v>
      </c>
      <c r="C54" s="2"/>
      <c r="D54" s="2"/>
      <c r="E54" s="2"/>
      <c r="F54" s="2"/>
      <c r="G54" s="2"/>
      <c r="H54" s="2"/>
      <c r="I54" s="14">
        <v>17</v>
      </c>
    </row>
    <row r="55" spans="2:9" ht="15.75" x14ac:dyDescent="0.25">
      <c r="B55" s="2" t="s">
        <v>12</v>
      </c>
      <c r="C55" s="2"/>
      <c r="D55" s="2"/>
      <c r="E55" s="2"/>
      <c r="F55" s="2"/>
      <c r="G55" s="2"/>
      <c r="H55" s="2"/>
      <c r="I55" s="14">
        <v>0</v>
      </c>
    </row>
    <row r="56" spans="2:9" ht="15.75" x14ac:dyDescent="0.25">
      <c r="B56" s="2" t="s">
        <v>13</v>
      </c>
      <c r="C56" s="2"/>
      <c r="D56" s="2"/>
      <c r="E56" s="2"/>
      <c r="F56" s="2"/>
      <c r="G56" s="2"/>
      <c r="H56" s="2"/>
      <c r="I56" s="14">
        <v>0</v>
      </c>
    </row>
    <row r="57" spans="2:9" x14ac:dyDescent="0.25">
      <c r="B57" s="17" t="s">
        <v>27</v>
      </c>
      <c r="C57" s="20"/>
      <c r="D57" s="20"/>
      <c r="E57" s="20"/>
      <c r="F57" s="20"/>
      <c r="G57" s="20"/>
      <c r="H57" s="20"/>
      <c r="I57" s="18">
        <f t="shared" ref="I57" si="2">SUM(I43:I56)</f>
        <v>287</v>
      </c>
    </row>
    <row r="60" spans="2:9" x14ac:dyDescent="0.25">
      <c r="I60" t="s">
        <v>23</v>
      </c>
    </row>
    <row r="61" spans="2:9" ht="15.75" x14ac:dyDescent="0.25">
      <c r="B61" s="2" t="s">
        <v>0</v>
      </c>
      <c r="C61" s="2"/>
      <c r="D61" s="2"/>
      <c r="E61" s="2"/>
      <c r="F61" s="2"/>
      <c r="G61" s="2"/>
      <c r="H61" s="2"/>
      <c r="I61" s="16">
        <v>8</v>
      </c>
    </row>
    <row r="62" spans="2:9" ht="15.75" x14ac:dyDescent="0.25">
      <c r="B62" s="2" t="s">
        <v>1</v>
      </c>
      <c r="C62" s="2"/>
      <c r="D62" s="2"/>
      <c r="E62" s="2"/>
      <c r="F62" s="2"/>
      <c r="G62" s="2"/>
      <c r="H62" s="2"/>
      <c r="I62" s="14">
        <v>0</v>
      </c>
    </row>
    <row r="63" spans="2:9" ht="15.75" x14ac:dyDescent="0.25">
      <c r="B63" s="2" t="s">
        <v>2</v>
      </c>
      <c r="C63" s="2"/>
      <c r="D63" s="2"/>
      <c r="E63" s="2"/>
      <c r="F63" s="2"/>
      <c r="G63" s="2"/>
      <c r="H63" s="2"/>
      <c r="I63" s="14">
        <v>0</v>
      </c>
    </row>
    <row r="64" spans="2:9" ht="15.75" x14ac:dyDescent="0.25">
      <c r="B64" s="2" t="s">
        <v>3</v>
      </c>
      <c r="C64" s="2"/>
      <c r="D64" s="2"/>
      <c r="E64" s="2"/>
      <c r="F64" s="2"/>
      <c r="G64" s="2"/>
      <c r="H64" s="2"/>
      <c r="I64" s="15">
        <v>143</v>
      </c>
    </row>
    <row r="65" spans="2:9" ht="15.75" x14ac:dyDescent="0.25">
      <c r="B65" s="2" t="s">
        <v>4</v>
      </c>
      <c r="C65" s="2"/>
      <c r="D65" s="2"/>
      <c r="E65" s="2"/>
      <c r="F65" s="2"/>
      <c r="G65" s="2"/>
      <c r="H65" s="2"/>
      <c r="I65" s="14">
        <v>78</v>
      </c>
    </row>
    <row r="66" spans="2:9" ht="15.75" x14ac:dyDescent="0.25">
      <c r="B66" s="2" t="s">
        <v>5</v>
      </c>
      <c r="C66" s="2"/>
      <c r="D66" s="2"/>
      <c r="E66" s="2"/>
      <c r="F66" s="2"/>
      <c r="G66" s="2"/>
      <c r="H66" s="2"/>
      <c r="I66" s="14">
        <v>0</v>
      </c>
    </row>
    <row r="67" spans="2:9" ht="15.75" x14ac:dyDescent="0.25">
      <c r="B67" s="2" t="s">
        <v>6</v>
      </c>
      <c r="C67" s="2"/>
      <c r="D67" s="2"/>
      <c r="E67" s="2"/>
      <c r="F67" s="2"/>
      <c r="G67" s="2"/>
      <c r="H67" s="2"/>
      <c r="I67" s="14">
        <v>0</v>
      </c>
    </row>
    <row r="68" spans="2:9" ht="15.75" x14ac:dyDescent="0.25">
      <c r="B68" s="2" t="s">
        <v>8</v>
      </c>
      <c r="C68" s="2"/>
      <c r="D68" s="2"/>
      <c r="E68" s="2"/>
      <c r="F68" s="2"/>
      <c r="G68" s="2"/>
      <c r="H68" s="2"/>
      <c r="I68" s="14">
        <v>37</v>
      </c>
    </row>
    <row r="69" spans="2:9" ht="15.75" x14ac:dyDescent="0.25">
      <c r="B69" s="2" t="s">
        <v>7</v>
      </c>
      <c r="C69" s="2"/>
      <c r="D69" s="2"/>
      <c r="E69" s="2"/>
      <c r="F69" s="2"/>
      <c r="G69" s="2"/>
      <c r="H69" s="2"/>
      <c r="I69" s="14">
        <v>16</v>
      </c>
    </row>
    <row r="70" spans="2:9" ht="15.75" x14ac:dyDescent="0.25">
      <c r="B70" s="2" t="s">
        <v>9</v>
      </c>
      <c r="C70" s="2"/>
      <c r="D70" s="2"/>
      <c r="E70" s="2"/>
      <c r="F70" s="2"/>
      <c r="G70" s="2"/>
      <c r="H70" s="2"/>
      <c r="I70" s="14">
        <v>91</v>
      </c>
    </row>
    <row r="71" spans="2:9" ht="15.75" x14ac:dyDescent="0.25">
      <c r="B71" s="2" t="s">
        <v>10</v>
      </c>
      <c r="C71" s="2"/>
      <c r="D71" s="2"/>
      <c r="E71" s="2"/>
      <c r="F71" s="2"/>
      <c r="G71" s="2"/>
      <c r="H71" s="2"/>
      <c r="I71" s="14">
        <v>6</v>
      </c>
    </row>
    <row r="72" spans="2:9" ht="15.75" x14ac:dyDescent="0.25">
      <c r="B72" s="2" t="s">
        <v>11</v>
      </c>
      <c r="C72" s="2"/>
      <c r="D72" s="2"/>
      <c r="E72" s="2"/>
      <c r="F72" s="2"/>
      <c r="G72" s="2"/>
      <c r="H72" s="2"/>
      <c r="I72" s="14">
        <v>19</v>
      </c>
    </row>
    <row r="73" spans="2:9" ht="15.75" x14ac:dyDescent="0.25">
      <c r="B73" s="2" t="s">
        <v>12</v>
      </c>
      <c r="C73" s="2"/>
      <c r="D73" s="2"/>
      <c r="E73" s="2"/>
      <c r="F73" s="2"/>
      <c r="G73" s="2"/>
      <c r="H73" s="2"/>
      <c r="I73" s="14">
        <v>0</v>
      </c>
    </row>
    <row r="74" spans="2:9" ht="15.75" x14ac:dyDescent="0.25">
      <c r="B74" s="2" t="s">
        <v>13</v>
      </c>
      <c r="C74" s="2"/>
      <c r="D74" s="2"/>
      <c r="E74" s="2"/>
      <c r="F74" s="2"/>
      <c r="G74" s="2"/>
      <c r="H74" s="2"/>
      <c r="I74" s="14">
        <v>0</v>
      </c>
    </row>
    <row r="75" spans="2:9" x14ac:dyDescent="0.25">
      <c r="B75" s="17" t="s">
        <v>27</v>
      </c>
      <c r="C75" s="20"/>
      <c r="D75" s="20"/>
      <c r="E75" s="20"/>
      <c r="F75" s="20"/>
      <c r="G75" s="20"/>
      <c r="H75" s="20"/>
      <c r="I75" s="18">
        <f t="shared" ref="I75" si="3">SUM(I61:I74)</f>
        <v>398</v>
      </c>
    </row>
    <row r="78" spans="2:9" x14ac:dyDescent="0.25">
      <c r="I78" t="s">
        <v>24</v>
      </c>
    </row>
    <row r="79" spans="2:9" ht="15.75" x14ac:dyDescent="0.25">
      <c r="B79" s="2" t="s">
        <v>0</v>
      </c>
      <c r="C79" s="2"/>
      <c r="D79" s="2"/>
      <c r="E79" s="2"/>
      <c r="F79" s="2"/>
      <c r="G79" s="2"/>
      <c r="H79" s="2"/>
      <c r="I79" s="16">
        <v>182</v>
      </c>
    </row>
    <row r="80" spans="2:9" ht="15.75" x14ac:dyDescent="0.25">
      <c r="B80" s="2" t="s">
        <v>1</v>
      </c>
      <c r="C80" s="2"/>
      <c r="D80" s="2"/>
      <c r="E80" s="2"/>
      <c r="F80" s="2"/>
      <c r="G80" s="2"/>
      <c r="H80" s="2"/>
      <c r="I80" s="14">
        <v>0</v>
      </c>
    </row>
    <row r="81" spans="2:9" ht="15.75" x14ac:dyDescent="0.25">
      <c r="B81" s="2" t="s">
        <v>2</v>
      </c>
      <c r="C81" s="2"/>
      <c r="D81" s="2"/>
      <c r="E81" s="2"/>
      <c r="F81" s="2"/>
      <c r="G81" s="2"/>
      <c r="H81" s="2"/>
      <c r="I81" s="14">
        <v>0</v>
      </c>
    </row>
    <row r="82" spans="2:9" ht="15.75" x14ac:dyDescent="0.25">
      <c r="B82" s="2" t="s">
        <v>3</v>
      </c>
      <c r="C82" s="2"/>
      <c r="D82" s="2"/>
      <c r="E82" s="2"/>
      <c r="F82" s="2"/>
      <c r="G82" s="2"/>
      <c r="H82" s="2"/>
      <c r="I82" s="15">
        <v>9</v>
      </c>
    </row>
    <row r="83" spans="2:9" ht="15.75" x14ac:dyDescent="0.25">
      <c r="B83" s="2" t="s">
        <v>4</v>
      </c>
      <c r="C83" s="2"/>
      <c r="D83" s="2"/>
      <c r="E83" s="2"/>
      <c r="F83" s="2"/>
      <c r="G83" s="2"/>
      <c r="H83" s="2"/>
      <c r="I83" s="14">
        <v>78</v>
      </c>
    </row>
    <row r="84" spans="2:9" ht="15.75" x14ac:dyDescent="0.25">
      <c r="B84" s="2" t="s">
        <v>5</v>
      </c>
      <c r="C84" s="2"/>
      <c r="D84" s="2"/>
      <c r="E84" s="2"/>
      <c r="F84" s="2"/>
      <c r="G84" s="2"/>
      <c r="H84" s="2"/>
      <c r="I84" s="14">
        <v>0</v>
      </c>
    </row>
    <row r="85" spans="2:9" ht="15.75" x14ac:dyDescent="0.25">
      <c r="B85" s="2" t="s">
        <v>6</v>
      </c>
      <c r="C85" s="2"/>
      <c r="D85" s="2"/>
      <c r="E85" s="2"/>
      <c r="F85" s="2"/>
      <c r="G85" s="2"/>
      <c r="H85" s="2"/>
      <c r="I85" s="14">
        <v>0</v>
      </c>
    </row>
    <row r="86" spans="2:9" ht="15.75" x14ac:dyDescent="0.25">
      <c r="B86" s="2" t="s">
        <v>8</v>
      </c>
      <c r="C86" s="2"/>
      <c r="D86" s="2"/>
      <c r="E86" s="2"/>
      <c r="F86" s="2"/>
      <c r="G86" s="2"/>
      <c r="H86" s="2"/>
      <c r="I86" s="14">
        <v>6</v>
      </c>
    </row>
    <row r="87" spans="2:9" ht="15.75" x14ac:dyDescent="0.25">
      <c r="B87" s="2" t="s">
        <v>7</v>
      </c>
      <c r="C87" s="2"/>
      <c r="D87" s="2"/>
      <c r="E87" s="2"/>
      <c r="F87" s="2"/>
      <c r="G87" s="2"/>
      <c r="H87" s="2"/>
      <c r="I87" s="14">
        <v>16</v>
      </c>
    </row>
    <row r="88" spans="2:9" ht="15.75" x14ac:dyDescent="0.25">
      <c r="B88" s="2" t="s">
        <v>9</v>
      </c>
      <c r="C88" s="2"/>
      <c r="D88" s="2"/>
      <c r="E88" s="2"/>
      <c r="F88" s="2"/>
      <c r="G88" s="2"/>
      <c r="H88" s="2"/>
      <c r="I88" s="14">
        <v>235</v>
      </c>
    </row>
    <row r="89" spans="2:9" ht="15.75" x14ac:dyDescent="0.25">
      <c r="B89" s="2" t="s">
        <v>10</v>
      </c>
      <c r="C89" s="2"/>
      <c r="D89" s="2"/>
      <c r="E89" s="2"/>
      <c r="F89" s="2"/>
      <c r="G89" s="2"/>
      <c r="H89" s="2"/>
      <c r="I89" s="14">
        <v>4</v>
      </c>
    </row>
    <row r="90" spans="2:9" ht="15.75" x14ac:dyDescent="0.25">
      <c r="B90" s="2" t="s">
        <v>11</v>
      </c>
      <c r="C90" s="2"/>
      <c r="D90" s="2"/>
      <c r="E90" s="2"/>
      <c r="F90" s="2"/>
      <c r="G90" s="2"/>
      <c r="H90" s="2"/>
      <c r="I90" s="14">
        <v>40</v>
      </c>
    </row>
    <row r="91" spans="2:9" ht="15.75" x14ac:dyDescent="0.25">
      <c r="B91" s="2" t="s">
        <v>12</v>
      </c>
      <c r="C91" s="2"/>
      <c r="D91" s="2"/>
      <c r="E91" s="2"/>
      <c r="F91" s="2"/>
      <c r="G91" s="2"/>
      <c r="H91" s="2"/>
      <c r="I91" s="14">
        <v>0</v>
      </c>
    </row>
    <row r="92" spans="2:9" ht="15.75" x14ac:dyDescent="0.25">
      <c r="B92" s="2" t="s">
        <v>13</v>
      </c>
      <c r="C92" s="2"/>
      <c r="D92" s="2"/>
      <c r="E92" s="2"/>
      <c r="F92" s="2"/>
      <c r="G92" s="2"/>
      <c r="H92" s="2"/>
      <c r="I92" s="14">
        <v>0</v>
      </c>
    </row>
    <row r="93" spans="2:9" x14ac:dyDescent="0.25">
      <c r="B93" s="17" t="s">
        <v>27</v>
      </c>
      <c r="C93" s="20"/>
      <c r="D93" s="20"/>
      <c r="E93" s="20"/>
      <c r="F93" s="20"/>
      <c r="G93" s="20"/>
      <c r="H93" s="20"/>
      <c r="I93" s="18">
        <f t="shared" ref="I93" si="4">SUM(I79:I92)</f>
        <v>570</v>
      </c>
    </row>
    <row r="96" spans="2:9" x14ac:dyDescent="0.25">
      <c r="I96" t="s">
        <v>25</v>
      </c>
    </row>
    <row r="97" spans="2:9" ht="15.75" x14ac:dyDescent="0.25">
      <c r="B97" s="2" t="s">
        <v>0</v>
      </c>
      <c r="C97" s="2"/>
      <c r="D97" s="2"/>
      <c r="E97" s="2"/>
      <c r="F97" s="2"/>
      <c r="G97" s="2"/>
      <c r="H97" s="2"/>
      <c r="I97" s="16">
        <v>14</v>
      </c>
    </row>
    <row r="98" spans="2:9" ht="15.75" x14ac:dyDescent="0.25">
      <c r="B98" s="2" t="s">
        <v>1</v>
      </c>
      <c r="C98" s="2"/>
      <c r="D98" s="2"/>
      <c r="E98" s="2"/>
      <c r="F98" s="2"/>
      <c r="G98" s="2"/>
      <c r="H98" s="2"/>
      <c r="I98" s="14">
        <v>0</v>
      </c>
    </row>
    <row r="99" spans="2:9" ht="15.75" x14ac:dyDescent="0.25">
      <c r="B99" s="2" t="s">
        <v>2</v>
      </c>
      <c r="C99" s="2"/>
      <c r="D99" s="2"/>
      <c r="E99" s="2"/>
      <c r="F99" s="2"/>
      <c r="G99" s="2"/>
      <c r="H99" s="2"/>
      <c r="I99" s="14">
        <v>0</v>
      </c>
    </row>
    <row r="100" spans="2:9" ht="15.75" x14ac:dyDescent="0.25">
      <c r="B100" s="2" t="s">
        <v>3</v>
      </c>
      <c r="C100" s="2"/>
      <c r="D100" s="2"/>
      <c r="E100" s="2"/>
      <c r="F100" s="2"/>
      <c r="G100" s="2"/>
      <c r="H100" s="2"/>
      <c r="I100" s="15">
        <v>83</v>
      </c>
    </row>
    <row r="101" spans="2:9" ht="15.75" x14ac:dyDescent="0.25">
      <c r="B101" s="2" t="s">
        <v>4</v>
      </c>
      <c r="C101" s="2"/>
      <c r="D101" s="2"/>
      <c r="E101" s="2"/>
      <c r="F101" s="2"/>
      <c r="G101" s="2"/>
      <c r="H101" s="2"/>
      <c r="I101" s="14">
        <v>78</v>
      </c>
    </row>
    <row r="102" spans="2:9" ht="15.75" x14ac:dyDescent="0.25">
      <c r="B102" s="2" t="s">
        <v>5</v>
      </c>
      <c r="C102" s="2"/>
      <c r="D102" s="2"/>
      <c r="E102" s="2"/>
      <c r="F102" s="2"/>
      <c r="G102" s="2"/>
      <c r="H102" s="2"/>
      <c r="I102" s="14">
        <v>0</v>
      </c>
    </row>
    <row r="103" spans="2:9" ht="15.75" x14ac:dyDescent="0.25">
      <c r="B103" s="2" t="s">
        <v>6</v>
      </c>
      <c r="C103" s="2"/>
      <c r="D103" s="2"/>
      <c r="E103" s="2"/>
      <c r="F103" s="2"/>
      <c r="G103" s="2"/>
      <c r="H103" s="2"/>
      <c r="I103" s="14">
        <v>0</v>
      </c>
    </row>
    <row r="104" spans="2:9" ht="15.75" x14ac:dyDescent="0.25">
      <c r="B104" s="2" t="s">
        <v>8</v>
      </c>
      <c r="C104" s="2"/>
      <c r="D104" s="2"/>
      <c r="E104" s="2"/>
      <c r="F104" s="2"/>
      <c r="G104" s="2"/>
      <c r="H104" s="2"/>
      <c r="I104" s="14">
        <v>67</v>
      </c>
    </row>
    <row r="105" spans="2:9" ht="15.75" x14ac:dyDescent="0.25">
      <c r="B105" s="2" t="s">
        <v>7</v>
      </c>
      <c r="C105" s="2"/>
      <c r="D105" s="2"/>
      <c r="E105" s="2"/>
      <c r="F105" s="2"/>
      <c r="G105" s="2"/>
      <c r="H105" s="2"/>
      <c r="I105" s="14">
        <v>18</v>
      </c>
    </row>
    <row r="106" spans="2:9" ht="15.75" x14ac:dyDescent="0.25">
      <c r="B106" s="2" t="s">
        <v>9</v>
      </c>
      <c r="C106" s="2"/>
      <c r="D106" s="2"/>
      <c r="E106" s="2"/>
      <c r="F106" s="2"/>
      <c r="G106" s="2"/>
      <c r="H106" s="2"/>
      <c r="I106" s="14">
        <v>85</v>
      </c>
    </row>
    <row r="107" spans="2:9" ht="15.75" x14ac:dyDescent="0.25">
      <c r="B107" s="2" t="s">
        <v>10</v>
      </c>
      <c r="C107" s="2"/>
      <c r="D107" s="2"/>
      <c r="E107" s="2"/>
      <c r="F107" s="2"/>
      <c r="G107" s="2"/>
      <c r="H107" s="2"/>
      <c r="I107" s="14">
        <v>6</v>
      </c>
    </row>
    <row r="108" spans="2:9" ht="15.75" x14ac:dyDescent="0.25">
      <c r="B108" s="2" t="s">
        <v>11</v>
      </c>
      <c r="C108" s="2"/>
      <c r="D108" s="2"/>
      <c r="E108" s="2"/>
      <c r="F108" s="2"/>
      <c r="G108" s="2"/>
      <c r="H108" s="2"/>
      <c r="I108" s="14">
        <v>34</v>
      </c>
    </row>
    <row r="109" spans="2:9" ht="15.75" x14ac:dyDescent="0.25">
      <c r="B109" s="2" t="s">
        <v>12</v>
      </c>
      <c r="C109" s="2"/>
      <c r="D109" s="2"/>
      <c r="E109" s="2"/>
      <c r="F109" s="2"/>
      <c r="G109" s="2"/>
      <c r="H109" s="2"/>
      <c r="I109" s="14">
        <v>0</v>
      </c>
    </row>
    <row r="110" spans="2:9" ht="15.75" x14ac:dyDescent="0.25">
      <c r="B110" s="2" t="s">
        <v>13</v>
      </c>
      <c r="C110" s="2"/>
      <c r="D110" s="2"/>
      <c r="E110" s="2"/>
      <c r="F110" s="2"/>
      <c r="G110" s="2"/>
      <c r="H110" s="2"/>
      <c r="I110" s="14">
        <v>0</v>
      </c>
    </row>
    <row r="111" spans="2:9" x14ac:dyDescent="0.25">
      <c r="B111" s="17" t="s">
        <v>27</v>
      </c>
      <c r="C111" s="20"/>
      <c r="D111" s="20"/>
      <c r="E111" s="20"/>
      <c r="F111" s="20"/>
      <c r="G111" s="20"/>
      <c r="H111" s="20"/>
      <c r="I111" s="18">
        <f t="shared" ref="I111" si="5">SUM(I97:I110)</f>
        <v>385</v>
      </c>
    </row>
    <row r="114" spans="2:9" x14ac:dyDescent="0.25">
      <c r="I114" t="s">
        <v>26</v>
      </c>
    </row>
    <row r="115" spans="2:9" ht="15.75" x14ac:dyDescent="0.25">
      <c r="B115" s="2" t="s">
        <v>0</v>
      </c>
      <c r="C115" s="2"/>
      <c r="D115" s="2"/>
      <c r="E115" s="2"/>
      <c r="F115" s="2"/>
      <c r="G115" s="2"/>
      <c r="H115" s="2"/>
      <c r="I115" s="16">
        <v>8</v>
      </c>
    </row>
    <row r="116" spans="2:9" ht="15.75" x14ac:dyDescent="0.25">
      <c r="B116" s="2" t="s">
        <v>1</v>
      </c>
      <c r="C116" s="2"/>
      <c r="D116" s="2"/>
      <c r="E116" s="2"/>
      <c r="F116" s="2"/>
      <c r="G116" s="2"/>
      <c r="H116" s="2"/>
      <c r="I116" s="14">
        <v>0</v>
      </c>
    </row>
    <row r="117" spans="2:9" ht="15.75" x14ac:dyDescent="0.25">
      <c r="B117" s="2" t="s">
        <v>2</v>
      </c>
      <c r="C117" s="2"/>
      <c r="D117" s="2"/>
      <c r="E117" s="2"/>
      <c r="F117" s="2"/>
      <c r="G117" s="2"/>
      <c r="H117" s="2"/>
      <c r="I117" s="14">
        <v>0</v>
      </c>
    </row>
    <row r="118" spans="2:9" ht="15.75" x14ac:dyDescent="0.25">
      <c r="B118" s="2" t="s">
        <v>3</v>
      </c>
      <c r="C118" s="2"/>
      <c r="D118" s="2"/>
      <c r="E118" s="2"/>
      <c r="F118" s="2"/>
      <c r="G118" s="2"/>
      <c r="H118" s="2"/>
      <c r="I118" s="15">
        <v>234</v>
      </c>
    </row>
    <row r="119" spans="2:9" ht="15.75" x14ac:dyDescent="0.25">
      <c r="B119" s="2" t="s">
        <v>4</v>
      </c>
      <c r="C119" s="2"/>
      <c r="D119" s="2"/>
      <c r="E119" s="2"/>
      <c r="F119" s="2"/>
      <c r="G119" s="2"/>
      <c r="H119" s="2"/>
      <c r="I119" s="14">
        <v>78</v>
      </c>
    </row>
    <row r="120" spans="2:9" ht="15.75" x14ac:dyDescent="0.25">
      <c r="B120" s="2" t="s">
        <v>5</v>
      </c>
      <c r="C120" s="2"/>
      <c r="D120" s="2"/>
      <c r="E120" s="2"/>
      <c r="F120" s="2"/>
      <c r="G120" s="2"/>
      <c r="H120" s="2"/>
      <c r="I120" s="14">
        <v>0</v>
      </c>
    </row>
    <row r="121" spans="2:9" ht="15.75" x14ac:dyDescent="0.25">
      <c r="B121" s="2" t="s">
        <v>6</v>
      </c>
      <c r="C121" s="2"/>
      <c r="D121" s="2"/>
      <c r="E121" s="2"/>
      <c r="F121" s="2"/>
      <c r="G121" s="2"/>
      <c r="H121" s="2"/>
      <c r="I121" s="14">
        <v>0</v>
      </c>
    </row>
    <row r="122" spans="2:9" ht="15.75" x14ac:dyDescent="0.25">
      <c r="B122" s="2" t="s">
        <v>8</v>
      </c>
      <c r="C122" s="2"/>
      <c r="D122" s="2"/>
      <c r="E122" s="2"/>
      <c r="F122" s="2"/>
      <c r="G122" s="2"/>
      <c r="H122" s="2"/>
      <c r="I122" s="14">
        <v>32</v>
      </c>
    </row>
    <row r="123" spans="2:9" ht="15.75" x14ac:dyDescent="0.25">
      <c r="B123" s="2" t="s">
        <v>7</v>
      </c>
      <c r="C123" s="2"/>
      <c r="D123" s="2"/>
      <c r="E123" s="2"/>
      <c r="F123" s="2"/>
      <c r="G123" s="2"/>
      <c r="H123" s="2"/>
      <c r="I123" s="14">
        <v>16</v>
      </c>
    </row>
    <row r="124" spans="2:9" ht="15.75" x14ac:dyDescent="0.25">
      <c r="B124" s="2" t="s">
        <v>9</v>
      </c>
      <c r="C124" s="2"/>
      <c r="D124" s="2"/>
      <c r="E124" s="2"/>
      <c r="F124" s="2"/>
      <c r="G124" s="2"/>
      <c r="H124" s="2"/>
      <c r="I124" s="14">
        <v>37</v>
      </c>
    </row>
    <row r="125" spans="2:9" ht="15.75" x14ac:dyDescent="0.25">
      <c r="B125" s="2" t="s">
        <v>10</v>
      </c>
      <c r="C125" s="2"/>
      <c r="D125" s="2"/>
      <c r="E125" s="2"/>
      <c r="F125" s="2"/>
      <c r="G125" s="2"/>
      <c r="H125" s="2"/>
      <c r="I125" s="14">
        <v>4</v>
      </c>
    </row>
    <row r="126" spans="2:9" ht="15.75" x14ac:dyDescent="0.25">
      <c r="B126" s="2" t="s">
        <v>11</v>
      </c>
      <c r="C126" s="2"/>
      <c r="D126" s="2"/>
      <c r="E126" s="2"/>
      <c r="F126" s="2"/>
      <c r="G126" s="2"/>
      <c r="H126" s="2"/>
      <c r="I126" s="14">
        <v>8</v>
      </c>
    </row>
    <row r="127" spans="2:9" ht="15.75" x14ac:dyDescent="0.25">
      <c r="B127" s="2" t="s">
        <v>12</v>
      </c>
      <c r="C127" s="2"/>
      <c r="D127" s="2"/>
      <c r="E127" s="2"/>
      <c r="F127" s="2"/>
      <c r="G127" s="2"/>
      <c r="H127" s="2"/>
      <c r="I127" s="14">
        <v>0</v>
      </c>
    </row>
    <row r="128" spans="2:9" ht="15.75" x14ac:dyDescent="0.25">
      <c r="B128" s="2" t="s">
        <v>13</v>
      </c>
      <c r="C128" s="2"/>
      <c r="D128" s="2"/>
      <c r="E128" s="2"/>
      <c r="F128" s="2"/>
      <c r="G128" s="2"/>
      <c r="H128" s="2"/>
      <c r="I128" s="14">
        <v>0</v>
      </c>
    </row>
    <row r="129" spans="2:9" x14ac:dyDescent="0.25">
      <c r="B129" s="17" t="s">
        <v>27</v>
      </c>
      <c r="C129" s="20"/>
      <c r="D129" s="20"/>
      <c r="E129" s="20"/>
      <c r="F129" s="20"/>
      <c r="G129" s="20"/>
      <c r="H129" s="20"/>
      <c r="I129" s="18">
        <f t="shared" ref="I129" si="6">SUM(I115:I128)</f>
        <v>417</v>
      </c>
    </row>
  </sheetData>
  <conditionalFormatting sqref="B2:H2 J2:N2 O2:U9">
    <cfRule type="containsText" dxfId="12" priority="17" stopIfTrue="1" operator="containsText" text="ошибка">
      <formula>NOT(ISERROR(SEARCH("ошибка",B2)))</formula>
    </cfRule>
  </conditionalFormatting>
  <conditionalFormatting sqref="I97">
    <cfRule type="containsText" dxfId="11" priority="10" stopIfTrue="1" operator="containsText" text="ошибка">
      <formula>NOT(ISERROR(SEARCH("ошибка",I97)))</formula>
    </cfRule>
  </conditionalFormatting>
  <conditionalFormatting sqref="I115">
    <cfRule type="containsText" dxfId="10" priority="9" stopIfTrue="1" operator="containsText" text="ошибка">
      <formula>NOT(ISERROR(SEARCH("ошибка",I115)))</formula>
    </cfRule>
  </conditionalFormatting>
  <conditionalFormatting sqref="I24">
    <cfRule type="containsText" dxfId="9" priority="14" stopIfTrue="1" operator="containsText" text="ошибка">
      <formula>NOT(ISERROR(SEARCH("ошибка",I24)))</formula>
    </cfRule>
  </conditionalFormatting>
  <conditionalFormatting sqref="I43">
    <cfRule type="containsText" dxfId="8" priority="13" stopIfTrue="1" operator="containsText" text="ошибка">
      <formula>NOT(ISERROR(SEARCH("ошибка",I43)))</formula>
    </cfRule>
  </conditionalFormatting>
  <conditionalFormatting sqref="I61">
    <cfRule type="containsText" dxfId="7" priority="12" stopIfTrue="1" operator="containsText" text="ошибка">
      <formula>NOT(ISERROR(SEARCH("ошибка",I61)))</formula>
    </cfRule>
  </conditionalFormatting>
  <conditionalFormatting sqref="I79">
    <cfRule type="containsText" dxfId="6" priority="11" stopIfTrue="1" operator="containsText" text="ошибка">
      <formula>NOT(ISERROR(SEARCH("ошибка",I79)))</formula>
    </cfRule>
  </conditionalFormatting>
  <conditionalFormatting sqref="N4">
    <cfRule type="containsText" dxfId="5" priority="1" stopIfTrue="1" operator="containsText" text="ошибка">
      <formula>NOT(ISERROR(SEARCH("ошибка",N4)))</formula>
    </cfRule>
  </conditionalFormatting>
  <conditionalFormatting sqref="I4">
    <cfRule type="containsText" dxfId="4" priority="6" stopIfTrue="1" operator="containsText" text="ошибка">
      <formula>NOT(ISERROR(SEARCH("ошибка",I4)))</formula>
    </cfRule>
  </conditionalFormatting>
  <conditionalFormatting sqref="J4">
    <cfRule type="containsText" dxfId="3" priority="5" stopIfTrue="1" operator="containsText" text="ошибка">
      <formula>NOT(ISERROR(SEARCH("ошибка",J4)))</formula>
    </cfRule>
  </conditionalFormatting>
  <conditionalFormatting sqref="K4">
    <cfRule type="containsText" dxfId="2" priority="4" stopIfTrue="1" operator="containsText" text="ошибка">
      <formula>NOT(ISERROR(SEARCH("ошибка",K4)))</formula>
    </cfRule>
  </conditionalFormatting>
  <conditionalFormatting sqref="L4">
    <cfRule type="containsText" dxfId="1" priority="3" stopIfTrue="1" operator="containsText" text="ошибка">
      <formula>NOT(ISERROR(SEARCH("ошибка",L4)))</formula>
    </cfRule>
  </conditionalFormatting>
  <conditionalFormatting sqref="M4">
    <cfRule type="containsText" dxfId="0" priority="2" stopIfTrue="1" operator="containsText" text="ошибка">
      <formula>NOT(ISERROR(SEARCH("ошибка",M4)))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Лист1</vt:lpstr>
      <vt:lpstr>Лист3</vt:lpstr>
      <vt:lpstr>август</vt:lpstr>
      <vt:lpstr>декабрь</vt:lpstr>
      <vt:lpstr>июль</vt:lpstr>
      <vt:lpstr>ноябрь</vt:lpstr>
      <vt:lpstr>октябрь</vt:lpstr>
      <vt:lpstr>сентябрь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Денис1</dc:creator>
  <cp:lastModifiedBy>777</cp:lastModifiedBy>
  <dcterms:created xsi:type="dcterms:W3CDTF">2016-03-23T05:34:18Z</dcterms:created>
  <dcterms:modified xsi:type="dcterms:W3CDTF">2016-07-02T13:52:07Z</dcterms:modified>
</cp:coreProperties>
</file>