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tabRatio="898" activeTab="1"/>
  </bookViews>
  <sheets>
    <sheet name="Сводная диаграмма ОПЕРАТИВКА " sheetId="7" r:id="rId1"/>
    <sheet name="Данные по материалам" sheetId="1" r:id="rId2"/>
    <sheet name="редактор" sheetId="2" r:id="rId3"/>
  </sheets>
  <definedNames>
    <definedName name="ВидМатериала">редактор!$E$3:$E$8</definedName>
    <definedName name="Грузоперевозчик">Таблица3[Грузоперевозчик]</definedName>
    <definedName name="Завод">редактор!$N$3:$N$8</definedName>
    <definedName name="КакиеМашиныПривозили">Таблица3[Какие машины привозили цемент]</definedName>
    <definedName name="МестоПриемки">Таблица3[Место приемки по накладной]</definedName>
    <definedName name="Номенклатура">Таблица3[Номенклатура]</definedName>
    <definedName name="ОткудаМатериал">Таблица3[Откуда материал]</definedName>
    <definedName name="Поставщик">Таблица3[Поставщик]</definedName>
    <definedName name="Тара">редактор!$K$3:$L$3</definedName>
  </definedNames>
  <calcPr calcId="145621" concurrentCalc="0"/>
  <pivotCaches>
    <pivotCache cacheId="7" r:id="rId4"/>
  </pivotCaches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4" i="1"/>
  <c r="O22" i="1"/>
  <c r="O20" i="1"/>
  <c r="O19" i="1"/>
  <c r="L18" i="1"/>
  <c r="N18" i="1"/>
  <c r="P18" i="1"/>
  <c r="O18" i="1"/>
  <c r="L15" i="1"/>
  <c r="O15" i="1"/>
  <c r="O14" i="1"/>
  <c r="O12" i="1"/>
  <c r="O11" i="1"/>
  <c r="O10" i="1"/>
  <c r="O7" i="1"/>
  <c r="O6" i="1"/>
  <c r="O4" i="1"/>
  <c r="Q7" i="1"/>
  <c r="Q15" i="1"/>
  <c r="Q20" i="1"/>
  <c r="Q12" i="1"/>
  <c r="Q4" i="1"/>
  <c r="Q10" i="1"/>
  <c r="L7" i="1"/>
  <c r="N7" i="1"/>
  <c r="P7" i="1"/>
  <c r="L10" i="1"/>
  <c r="N10" i="1"/>
  <c r="P10" i="1"/>
  <c r="Q18" i="1"/>
  <c r="L11" i="1"/>
  <c r="N11" i="1"/>
  <c r="P11" i="1"/>
  <c r="L19" i="1"/>
  <c r="Q11" i="1"/>
  <c r="Q19" i="1"/>
  <c r="Q6" i="1"/>
  <c r="Q14" i="1"/>
  <c r="L6" i="1"/>
  <c r="N6" i="1"/>
  <c r="P6" i="1"/>
  <c r="L14" i="1"/>
  <c r="N14" i="1"/>
  <c r="P14" i="1"/>
  <c r="N15" i="1"/>
  <c r="P15" i="1"/>
  <c r="N19" i="1"/>
  <c r="P19" i="1"/>
  <c r="L8" i="1"/>
  <c r="N8" i="1"/>
  <c r="P8" i="1"/>
  <c r="L16" i="1"/>
  <c r="N16" i="1"/>
  <c r="P16" i="1"/>
  <c r="L4" i="1"/>
  <c r="N4" i="1"/>
  <c r="P4" i="1"/>
  <c r="O8" i="1"/>
  <c r="Q8" i="1"/>
  <c r="L12" i="1"/>
  <c r="N12" i="1"/>
  <c r="P12" i="1"/>
  <c r="O16" i="1"/>
  <c r="Q16" i="1"/>
  <c r="L20" i="1"/>
  <c r="N20" i="1"/>
  <c r="P20" i="1"/>
  <c r="O5" i="1"/>
  <c r="Q5" i="1"/>
  <c r="O9" i="1"/>
  <c r="Q9" i="1"/>
  <c r="O13" i="1"/>
  <c r="Q13" i="1"/>
  <c r="O17" i="1"/>
  <c r="Q17" i="1"/>
  <c r="O21" i="1"/>
  <c r="Q21" i="1"/>
  <c r="L5" i="1"/>
  <c r="N5" i="1"/>
  <c r="P5" i="1"/>
  <c r="L9" i="1"/>
  <c r="N9" i="1"/>
  <c r="P9" i="1"/>
  <c r="L13" i="1"/>
  <c r="N13" i="1"/>
  <c r="P13" i="1"/>
  <c r="L17" i="1"/>
  <c r="N17" i="1"/>
  <c r="P17" i="1"/>
  <c r="L21" i="1"/>
  <c r="N21" i="1"/>
  <c r="P21" i="1"/>
  <c r="Q22" i="1"/>
  <c r="N22" i="1"/>
  <c r="P22" i="1"/>
  <c r="L22" i="1"/>
</calcChain>
</file>

<file path=xl/sharedStrings.xml><?xml version="1.0" encoding="utf-8"?>
<sst xmlns="http://schemas.openxmlformats.org/spreadsheetml/2006/main" count="434" uniqueCount="234">
  <si>
    <t>Дата</t>
  </si>
  <si>
    <t>Поставщик</t>
  </si>
  <si>
    <t>Номенклатура</t>
  </si>
  <si>
    <t>Завод</t>
  </si>
  <si>
    <t>В таре/Навалом</t>
  </si>
  <si>
    <t>Первый вес, т.</t>
  </si>
  <si>
    <t>Второй вес, т.</t>
  </si>
  <si>
    <t>Вес материала на весовой, т.</t>
  </si>
  <si>
    <t>Вес по накладной поставщика т.</t>
  </si>
  <si>
    <t>Отклонения при взвешивании, т. Недостача (-)/Излишки (+)</t>
  </si>
  <si>
    <t>Вес принятый к БУ по документам поставщика</t>
  </si>
  <si>
    <t>База для расчета отклонения, т</t>
  </si>
  <si>
    <t>Погрешность материала в % к фактическому весу</t>
  </si>
  <si>
    <t>Отклонения, т</t>
  </si>
  <si>
    <t>Номер в КЭ Бетон</t>
  </si>
  <si>
    <t xml:space="preserve">Номер автомобиля </t>
  </si>
  <si>
    <t>Номер накладной</t>
  </si>
  <si>
    <t>Примечание = Время прибытия</t>
  </si>
  <si>
    <t>Грузоперевозчик</t>
  </si>
  <si>
    <t>Вид цемента</t>
  </si>
  <si>
    <t>Какие машины привозили цемент</t>
  </si>
  <si>
    <t>Место приемки по накладной</t>
  </si>
  <si>
    <t>Отклонения, %</t>
  </si>
  <si>
    <t>Нормы естественной убыли при транспортировании, %</t>
  </si>
  <si>
    <t>Вид материала</t>
  </si>
  <si>
    <t xml:space="preserve">в пределах нормы </t>
  </si>
  <si>
    <t>сверх нормы</t>
  </si>
  <si>
    <t>Отклонения, т2</t>
  </si>
  <si>
    <t>Отклонения, %2</t>
  </si>
  <si>
    <t>Откуда материал</t>
  </si>
  <si>
    <t>ООО "Алмаз Сервис"</t>
  </si>
  <si>
    <t>ООО "ВСК"</t>
  </si>
  <si>
    <t>ООО "Траст Контракт"</t>
  </si>
  <si>
    <t>ООО "БЭСТО-ГРУПП"</t>
  </si>
  <si>
    <t>ООО "М-УПТК"</t>
  </si>
  <si>
    <t>ООО "АльфаСтройСервис"</t>
  </si>
  <si>
    <t>ООО "Сигма Плюс"</t>
  </si>
  <si>
    <t>ООО "Аксиома -Групп"</t>
  </si>
  <si>
    <t>ООО"РДК"</t>
  </si>
  <si>
    <t>АО "ЕВРОЦЕМЕНТ груп"</t>
  </si>
  <si>
    <t>"Генерал Констракшн"</t>
  </si>
  <si>
    <t>"Полипласт Новомосковск"</t>
  </si>
  <si>
    <t>ООО ''ТрансСтрой''</t>
  </si>
  <si>
    <t>ООО "ХайдельбергЦементРус"</t>
  </si>
  <si>
    <t>ООО "НТ Логистик"</t>
  </si>
  <si>
    <t>ООО "Гефест"</t>
  </si>
  <si>
    <t>ООО "Клинкер"</t>
  </si>
  <si>
    <t>ЗАО ''ГСП-Тейд''</t>
  </si>
  <si>
    <t>ООО "РДК"</t>
  </si>
  <si>
    <t>ООО ''Альфа Строй''</t>
  </si>
  <si>
    <t>ООО ''Карьер ''</t>
  </si>
  <si>
    <t>ООО ''Неруд Центр''</t>
  </si>
  <si>
    <t>ООО "Легран"</t>
  </si>
  <si>
    <t>ООО "Неруд Профи"</t>
  </si>
  <si>
    <t>ООО "ГЕО-НДТ"</t>
  </si>
  <si>
    <t>ООО "ТехноГранд"</t>
  </si>
  <si>
    <t>Траст Контракт</t>
  </si>
  <si>
    <t>ООО"ВСК"</t>
  </si>
  <si>
    <t>C-Визит-Групп</t>
  </si>
  <si>
    <t>"Недра Логистик"</t>
  </si>
  <si>
    <t>СтройПроект</t>
  </si>
  <si>
    <t>Генерал Контракшн</t>
  </si>
  <si>
    <t>Аксиома Групп</t>
  </si>
  <si>
    <t>ООО" ТКВ"</t>
  </si>
  <si>
    <t>НерудЦентр</t>
  </si>
  <si>
    <t>СервисТрансСтрой</t>
  </si>
  <si>
    <t>Сигма Плюс</t>
  </si>
  <si>
    <t>OOO "ТехноГранд"</t>
  </si>
  <si>
    <t>Авангард</t>
  </si>
  <si>
    <t>ООО"Ю-НИК"</t>
  </si>
  <si>
    <t>Алмаз Сервис</t>
  </si>
  <si>
    <t>СтройАвангард</t>
  </si>
  <si>
    <t>БЭСТО-ГРУПП</t>
  </si>
  <si>
    <t>ОрионТранс</t>
  </si>
  <si>
    <t>Гефест</t>
  </si>
  <si>
    <t>Генератор</t>
  </si>
  <si>
    <t>Неруд Профи</t>
  </si>
  <si>
    <t>НТ Логистик</t>
  </si>
  <si>
    <t>ГЕО-НТД</t>
  </si>
  <si>
    <t>Легран</t>
  </si>
  <si>
    <t>Щебень гравийный фр. 5-20</t>
  </si>
  <si>
    <t>Щебень гравийный фр.3-10</t>
  </si>
  <si>
    <t>Щебень гранитный фр. 5-20</t>
  </si>
  <si>
    <t>Песок растворный</t>
  </si>
  <si>
    <t>Песок крупный 1 класс</t>
  </si>
  <si>
    <t>Щебень известняковый фр. 5-20</t>
  </si>
  <si>
    <t>Пластификатор Центрамент П40-1100</t>
  </si>
  <si>
    <t>Суперпластификатор Мурапласт ФК19-1100</t>
  </si>
  <si>
    <t>Полипласт П-1</t>
  </si>
  <si>
    <t>Щебень гранитный фр. 3-10</t>
  </si>
  <si>
    <t>Добавка для бетона Тенакс 302</t>
  </si>
  <si>
    <t>Добавка Сигма 602</t>
  </si>
  <si>
    <t>Добавка IТР СК-20,2</t>
  </si>
  <si>
    <t>Добавка ITP СК-20,2</t>
  </si>
  <si>
    <t>противоморозная доб.МС Рапид025-1200</t>
  </si>
  <si>
    <t>Добавка Юникон Тенакс РМ302</t>
  </si>
  <si>
    <t>Добавка Сигма 302</t>
  </si>
  <si>
    <t>Добавка Юникон Арктит НМ 610</t>
  </si>
  <si>
    <t>Портландцемент ЦЕМI42,5Н</t>
  </si>
  <si>
    <t>Добавка Мурапор Комби 756R-1000</t>
  </si>
  <si>
    <t>Добавка суперпласт с прот.мор. Эф.ITZ AF-20</t>
  </si>
  <si>
    <t>Полипласт Норд</t>
  </si>
  <si>
    <t>Добавка комплексная МС Рапид115.1-1100</t>
  </si>
  <si>
    <t>Портландцемент ЦЕМ II / А-И 42,5Н</t>
  </si>
  <si>
    <t>Добавка</t>
  </si>
  <si>
    <t>Мальцовский</t>
  </si>
  <si>
    <t>Евроцемент</t>
  </si>
  <si>
    <t>Нахабино</t>
  </si>
  <si>
    <t>Михайловский</t>
  </si>
  <si>
    <t>БЭСТА</t>
  </si>
  <si>
    <t>Красная Горка</t>
  </si>
  <si>
    <t>Серебрянский</t>
  </si>
  <si>
    <t>Аксиома групп</t>
  </si>
  <si>
    <t>Дрожжино</t>
  </si>
  <si>
    <t>Липецк</t>
  </si>
  <si>
    <t>Сергиев Пасад</t>
  </si>
  <si>
    <t>Наименование материалов</t>
  </si>
  <si>
    <t>Нормы естественной убыли в % от массы перевозимого груза</t>
  </si>
  <si>
    <t>В таре</t>
  </si>
  <si>
    <t>Навалом</t>
  </si>
  <si>
    <t>Цемент</t>
  </si>
  <si>
    <t>Гравий</t>
  </si>
  <si>
    <t>Щебень</t>
  </si>
  <si>
    <t>РБУ-1</t>
  </si>
  <si>
    <t>РБУ-2</t>
  </si>
  <si>
    <t>Песок</t>
  </si>
  <si>
    <t>(Все)</t>
  </si>
  <si>
    <t>Общий итог</t>
  </si>
  <si>
    <t>Названия строк</t>
  </si>
  <si>
    <t>53,650</t>
  </si>
  <si>
    <t>15,550</t>
  </si>
  <si>
    <t>53,350</t>
  </si>
  <si>
    <t>15,770</t>
  </si>
  <si>
    <t>37,660</t>
  </si>
  <si>
    <t>13,510</t>
  </si>
  <si>
    <t>34,900</t>
  </si>
  <si>
    <t>13,100</t>
  </si>
  <si>
    <t>38,100</t>
  </si>
  <si>
    <t>37,580</t>
  </si>
  <si>
    <t>24,150</t>
  </si>
  <si>
    <t>21,800</t>
  </si>
  <si>
    <t>001</t>
  </si>
  <si>
    <t>519</t>
  </si>
  <si>
    <t>172</t>
  </si>
  <si>
    <t>Серебряковский</t>
  </si>
  <si>
    <t>002</t>
  </si>
  <si>
    <t>913</t>
  </si>
  <si>
    <t>193</t>
  </si>
  <si>
    <t>003</t>
  </si>
  <si>
    <t>750</t>
  </si>
  <si>
    <t>33423</t>
  </si>
  <si>
    <t>004</t>
  </si>
  <si>
    <t>33433</t>
  </si>
  <si>
    <t>490</t>
  </si>
  <si>
    <t>1</t>
  </si>
  <si>
    <t>2</t>
  </si>
  <si>
    <t>007</t>
  </si>
  <si>
    <t>302</t>
  </si>
  <si>
    <t>008</t>
  </si>
  <si>
    <t>283</t>
  </si>
  <si>
    <t>Количество по полю Второй вес, т.</t>
  </si>
  <si>
    <t>Годы</t>
  </si>
  <si>
    <t>56,050</t>
  </si>
  <si>
    <t>18,350</t>
  </si>
  <si>
    <t>38,800</t>
  </si>
  <si>
    <t>005</t>
  </si>
  <si>
    <t>59,000</t>
  </si>
  <si>
    <t>18,200</t>
  </si>
  <si>
    <t>42,220</t>
  </si>
  <si>
    <t>006</t>
  </si>
  <si>
    <t>36,380</t>
  </si>
  <si>
    <t>15,000</t>
  </si>
  <si>
    <t>21,380</t>
  </si>
  <si>
    <t>83</t>
  </si>
  <si>
    <t>41,540</t>
  </si>
  <si>
    <t>17,700</t>
  </si>
  <si>
    <t>23,840</t>
  </si>
  <si>
    <t>84</t>
  </si>
  <si>
    <t>39,230</t>
  </si>
  <si>
    <t>17,150</t>
  </si>
  <si>
    <t>22,080</t>
  </si>
  <si>
    <t>009</t>
  </si>
  <si>
    <t>991</t>
  </si>
  <si>
    <t>87</t>
  </si>
  <si>
    <t>37,540</t>
  </si>
  <si>
    <t>22,540</t>
  </si>
  <si>
    <t>010</t>
  </si>
  <si>
    <t>88</t>
  </si>
  <si>
    <t>41,160</t>
  </si>
  <si>
    <t>17,800</t>
  </si>
  <si>
    <t>23,360</t>
  </si>
  <si>
    <t>011</t>
  </si>
  <si>
    <t>89</t>
  </si>
  <si>
    <t>40,530</t>
  </si>
  <si>
    <t>23,380</t>
  </si>
  <si>
    <t>012</t>
  </si>
  <si>
    <t>90</t>
  </si>
  <si>
    <t>36,830</t>
  </si>
  <si>
    <t>15,150</t>
  </si>
  <si>
    <t>21,680</t>
  </si>
  <si>
    <t>013</t>
  </si>
  <si>
    <t>91</t>
  </si>
  <si>
    <t>41,060</t>
  </si>
  <si>
    <t>014</t>
  </si>
  <si>
    <t>92</t>
  </si>
  <si>
    <t>41,850</t>
  </si>
  <si>
    <t>24,700</t>
  </si>
  <si>
    <t>015</t>
  </si>
  <si>
    <t>93</t>
  </si>
  <si>
    <t>42,000</t>
  </si>
  <si>
    <t>24,200</t>
  </si>
  <si>
    <t>016</t>
  </si>
  <si>
    <t>94</t>
  </si>
  <si>
    <t>39,100</t>
  </si>
  <si>
    <t>24,100</t>
  </si>
  <si>
    <t>017</t>
  </si>
  <si>
    <t>95</t>
  </si>
  <si>
    <t>41,330</t>
  </si>
  <si>
    <t>24,180</t>
  </si>
  <si>
    <t>018</t>
  </si>
  <si>
    <t>96</t>
  </si>
  <si>
    <t>40,960</t>
  </si>
  <si>
    <t>25,800</t>
  </si>
  <si>
    <t>25,360</t>
  </si>
  <si>
    <t>24,680</t>
  </si>
  <si>
    <t>23,800</t>
  </si>
  <si>
    <t>24,800</t>
  </si>
  <si>
    <t>24,740</t>
  </si>
  <si>
    <t>24,400</t>
  </si>
  <si>
    <t>24,940</t>
  </si>
  <si>
    <t>23,940</t>
  </si>
  <si>
    <t>23,980</t>
  </si>
  <si>
    <t>янв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</si>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</sst>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%"/>
    <numFmt numFmtId="166" formatCode="h:mm;@"/>
    <numFmt numFmtId="167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"/>
      <family val="1"/>
    </font>
    <font>
      <sz val="8"/>
      <color theme="0"/>
      <name val="Times"/>
      <family val="1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1"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pivotSource>
    <c:name>[Вес..xlsx]Сводная диаграмма ОПЕРАТИВКА !СводнаяТаблица4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'Сводная диаграмма ОПЕРАТИВКА '!$B$6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multiLvlStrRef>
              <c:f>'Сводная диаграмма ОПЕРАТИВКА '!$A$7:$A$65</c:f>
              <c:multiLvlStrCache>
                <c:ptCount val="28"/>
                <c:lvl>
                  <c:pt idx="0">
                    <c:v>янв</c:v>
                  </c:pt>
                  <c:pt idx="1">
                    <c:v>янв</c:v>
                  </c:pt>
                  <c:pt idx="2">
                    <c:v>янв</c:v>
                  </c:pt>
                  <c:pt idx="3">
                    <c:v>янв</c:v>
                  </c:pt>
                  <c:pt idx="4">
                    <c:v>янв</c:v>
                  </c:pt>
                  <c:pt idx="5">
                    <c:v>янв</c:v>
                  </c:pt>
                  <c:pt idx="6">
                    <c:v>янв</c:v>
                  </c:pt>
                  <c:pt idx="7">
                    <c:v>янв</c:v>
                  </c:pt>
                  <c:pt idx="8">
                    <c:v>янв</c:v>
                  </c:pt>
                  <c:pt idx="9">
                    <c:v>янв</c:v>
                  </c:pt>
                  <c:pt idx="10">
                    <c:v>янв</c:v>
                  </c:pt>
                  <c:pt idx="11">
                    <c:v>янв</c:v>
                  </c:pt>
                  <c:pt idx="12">
                    <c:v>янв</c:v>
                  </c:pt>
                  <c:pt idx="13">
                    <c:v>янв</c:v>
                  </c:pt>
                  <c:pt idx="14">
                    <c:v>янв</c:v>
                  </c:pt>
                  <c:pt idx="15">
                    <c:v>янв</c:v>
                  </c:pt>
                  <c:pt idx="16">
                    <c:v>янв</c:v>
                  </c:pt>
                  <c:pt idx="17">
                    <c:v>янв</c:v>
                  </c:pt>
                  <c:pt idx="18">
                    <c:v>янв</c:v>
                  </c:pt>
                  <c:pt idx="19">
                    <c:v>янв</c:v>
                  </c:pt>
                  <c:pt idx="20">
                    <c:v>янв</c:v>
                  </c:pt>
                  <c:pt idx="21">
                    <c:v>янв</c:v>
                  </c:pt>
                  <c:pt idx="22">
                    <c:v>янв</c:v>
                  </c:pt>
                  <c:pt idx="23">
                    <c:v>янв</c:v>
                  </c:pt>
                  <c:pt idx="24">
                    <c:v>янв</c:v>
                  </c:pt>
                  <c:pt idx="25">
                    <c:v>янв</c:v>
                  </c:pt>
                  <c:pt idx="26">
                    <c:v>янв</c:v>
                  </c:pt>
                  <c:pt idx="27">
                    <c:v>янв</c:v>
                  </c:pt>
                </c:lvl>
                <c:lvl>
                  <c:pt idx="0">
                    <c:v>21,800</c:v>
                  </c:pt>
                  <c:pt idx="1">
                    <c:v>24,150</c:v>
                  </c:pt>
                  <c:pt idx="2">
                    <c:v>37,580</c:v>
                  </c:pt>
                  <c:pt idx="3">
                    <c:v>38,100</c:v>
                  </c:pt>
                  <c:pt idx="4">
                    <c:v>38,800</c:v>
                  </c:pt>
                  <c:pt idx="5">
                    <c:v>42,220</c:v>
                  </c:pt>
                  <c:pt idx="6">
                    <c:v>21,380</c:v>
                  </c:pt>
                  <c:pt idx="7">
                    <c:v>23,840</c:v>
                  </c:pt>
                  <c:pt idx="8">
                    <c:v>22,080</c:v>
                  </c:pt>
                  <c:pt idx="9">
                    <c:v>22,540</c:v>
                  </c:pt>
                  <c:pt idx="10">
                    <c:v>23,360</c:v>
                  </c:pt>
                  <c:pt idx="11">
                    <c:v>23,380</c:v>
                  </c:pt>
                  <c:pt idx="12">
                    <c:v>21,680</c:v>
                  </c:pt>
                  <c:pt idx="13">
                    <c:v>24,700</c:v>
                  </c:pt>
                  <c:pt idx="14">
                    <c:v>24,200</c:v>
                  </c:pt>
                  <c:pt idx="15">
                    <c:v>24,100</c:v>
                  </c:pt>
                  <c:pt idx="16">
                    <c:v>24,180</c:v>
                  </c:pt>
                  <c:pt idx="17">
                    <c:v>40,960</c:v>
                  </c:pt>
                  <c:pt idx="18">
                    <c:v>25,800</c:v>
                  </c:pt>
                  <c:pt idx="19">
                    <c:v>25,360</c:v>
                  </c:pt>
                  <c:pt idx="20">
                    <c:v>24,680</c:v>
                  </c:pt>
                  <c:pt idx="21">
                    <c:v>23,800</c:v>
                  </c:pt>
                  <c:pt idx="22">
                    <c:v>24,800</c:v>
                  </c:pt>
                  <c:pt idx="23">
                    <c:v>24,740</c:v>
                  </c:pt>
                  <c:pt idx="24">
                    <c:v>24,400</c:v>
                  </c:pt>
                  <c:pt idx="25">
                    <c:v>24,940</c:v>
                  </c:pt>
                  <c:pt idx="26">
                    <c:v>23,940</c:v>
                  </c:pt>
                  <c:pt idx="27">
                    <c:v>23,980</c:v>
                  </c:pt>
                </c:lvl>
                <c:lvl>
                  <c:pt idx="0">
                    <c:v>Цемент</c:v>
                  </c:pt>
                  <c:pt idx="4">
                    <c:v>Щебень</c:v>
                  </c:pt>
                </c:lvl>
              </c:multiLvlStrCache>
            </c:multiLvlStrRef>
          </c:cat>
          <c:val>
            <c:numRef>
              <c:f>'Сводная диаграмма ОПЕРАТИВКА '!$B$7:$B$65</c:f>
              <c:numCache>
                <c:formatCode>General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9-43EA-9C95-B5B0C9BF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0430720"/>
        <c:axId val="143549568"/>
      </c:barChart>
      <c:catAx>
        <c:axId val="14043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549568"/>
        <c:crosses val="autoZero"/>
        <c:auto val="1"/>
        <c:lblAlgn val="ctr"/>
        <c:lblOffset val="100"/>
        <c:noMultiLvlLbl val="0"/>
      </c:catAx>
      <c:valAx>
        <c:axId val="143549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0430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19050</xdr:rowOff>
    </xdr:from>
    <xdr:to>
      <xdr:col>32</xdr:col>
      <xdr:colOff>190499</xdr:colOff>
      <xdr:row>21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исимов Александр Сергеевич" refreshedDate="42559.496967129628" createdVersion="4" refreshedVersion="4" minRefreshableVersion="3" recordCount="35">
  <cacheSource type="worksheet">
    <worksheetSource name="Таблица2"/>
  </cacheSource>
  <cacheFields count="28">
    <cacheField name="Дата" numFmtId="14">
      <sharedItems containsNonDate="0" containsDate="1" containsString="0" containsBlank="1" minDate="2016-01-12T00:00:00" maxDate="2016-01-18T00:00:00" count="5">
        <m/>
        <d v="2016-01-12T00:00:00"/>
        <d v="2016-01-13T00:00:00"/>
        <d v="2016-01-16T00:00:00"/>
        <d v="2016-01-17T00:00:00"/>
      </sharedItems>
      <fieldGroup par="27" base="0">
        <rangePr groupBy="months" startDate="2016-01-12T00:00:00" endDate="2016-01-18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8.01.2016"/>
        </groupItems>
      </fieldGroup>
    </cacheField>
    <cacheField name="Поставщик" numFmtId="0">
      <sharedItems containsBlank="1" count="23">
        <m/>
        <s v="ООО &quot;Аксиома -Групп&quot;"/>
        <s v="ООО &quot;БЭСТО-ГРУПП&quot;"/>
        <s v="ООО &quot;Неруд Профи&quot;"/>
        <s v="ООО ''Неруд Центр''"/>
        <s v="ООО&quot;Неруд Профи&quot;" u="1"/>
        <s v="ООО&quot;ГЕО-НДТ&quot;" u="1"/>
        <s v="ООО&quot;Легран&quot;" u="1"/>
        <s v="ООО''М-УПТК&quot;" u="1"/>
        <s v="ООО&quot;ВСК&quot;" u="1"/>
        <s v="&quot;Полипласт Новомосковск&quot;" u="1"/>
        <s v="&quot;Недра Логистик&quot;" u="1"/>
        <s v="ООО&quot;НТ Логистик&quot;" u="1"/>
        <s v="ООО&quot;ТехноГранд&quot;" u="1"/>
        <s v="ООО&quot;РДК&quot;" u="1"/>
        <s v="ООО&quot;БЭСТО-ГРУПП&quot;" u="1"/>
        <s v="&quot;Генерал Констракшн&quot;" u="1"/>
        <s v="ООО''Неруд Центр''" u="1"/>
        <s v="ООО&quot;Гефест&quot;" u="1"/>
        <s v="OOO &quot;ТехноГранд&quot;" u="1"/>
        <s v="OOO&quot;Траст Контракт&quot;" u="1"/>
        <s v="ООО &quot;Сигма Плюс&quot;" u="1"/>
        <s v="ООО'' Карьер ''" u="1"/>
      </sharedItems>
    </cacheField>
    <cacheField name="Номенклатура" numFmtId="0">
      <sharedItems containsBlank="1"/>
    </cacheField>
    <cacheField name="Вид материала" numFmtId="0">
      <sharedItems containsBlank="1" count="8">
        <m/>
        <s v="Цемент"/>
        <s v="Щебень"/>
        <s v="Цемент " u="1"/>
        <s v="Щебень " u="1"/>
        <s v="Песок" u="1"/>
        <s v="Песок " u="1"/>
        <s v="Добавка" u="1"/>
      </sharedItems>
    </cacheField>
    <cacheField name="Завод" numFmtId="0">
      <sharedItems containsBlank="1" count="3">
        <m/>
        <s v="РБУ-2"/>
        <s v="РБУ-1"/>
      </sharedItems>
    </cacheField>
    <cacheField name="В таре/Навалом" numFmtId="0">
      <sharedItems containsBlank="1"/>
    </cacheField>
    <cacheField name="Первый вес, т." numFmtId="0">
      <sharedItems containsBlank="1"/>
    </cacheField>
    <cacheField name="Второй вес, т." numFmtId="0">
      <sharedItems containsBlank="1"/>
    </cacheField>
    <cacheField name="Вес материала на весовой, т." numFmtId="0">
      <sharedItems containsBlank="1" containsMixedTypes="1" containsNumber="1" minValue="21.380000000000003" maxValue="40.799999999999997"/>
    </cacheField>
    <cacheField name="Вес по накладной поставщика т." numFmtId="0">
      <sharedItems containsBlank="1" containsMixedTypes="1" containsNumber="1" minValue="1" maxValue="9650" count="833">
        <m/>
        <s v="38,100"/>
        <s v="37,580"/>
        <s v="24,150"/>
        <s v="21,800"/>
        <s v="38,800"/>
        <s v="42,220"/>
        <s v="21,380"/>
        <s v="23,840"/>
        <s v="22,080"/>
        <s v="22,540"/>
        <s v="23,360"/>
        <s v="23,380"/>
        <s v="21,680"/>
        <s v="24,700"/>
        <s v="24,200"/>
        <s v="24,100"/>
        <s v="24,180"/>
        <s v="40,960"/>
        <s v="25,800"/>
        <s v="25,360"/>
        <s v="24,680"/>
        <s v="23,800"/>
        <s v="24,800"/>
        <s v="24,740"/>
        <s v="24,400"/>
        <s v="24,940"/>
        <s v="23,940"/>
        <s v="23,980"/>
        <n v="43.1" u="1"/>
        <n v="28.7" u="1"/>
        <n v="41.72" u="1"/>
        <n v="25" u="1"/>
        <n v="44.98" u="1"/>
        <n v="38.96" u="1"/>
        <n v="23.62" u="1"/>
        <n v="45.05" u="1"/>
        <n v="9.8000000000000007" u="1"/>
        <n v="36.200000000000003" u="1"/>
        <n v="30.4" u="1"/>
        <n v="45.12" u="1"/>
        <n v="39.1" u="1"/>
        <n v="26.7" u="1"/>
        <n v="43.74" u="1"/>
        <n v="23" u="1"/>
        <n v="31.16" u="1"/>
        <n v="40.98" u="1"/>
        <n v="25.32" u="1"/>
        <n v="41.05" u="1"/>
        <n v="26.08" u="1"/>
        <n v="42.5" u="1"/>
        <n v="41.12" u="1"/>
        <n v="35.1" u="1"/>
        <n v="45.76" u="1"/>
        <n v="24.7" u="1"/>
        <n v="39.74" u="1"/>
        <n v="27.02" u="1"/>
        <n v="38.36" u="1"/>
        <n v="54.68" u="1"/>
        <n v="21" u="1"/>
        <n v="23.32" u="1"/>
        <n v="31.48" u="1"/>
        <n v="51.92" u="1"/>
        <n v="45.9" u="1"/>
        <n v="39.880000000000003" u="1"/>
        <n v="24.08" u="1"/>
        <n v="38.5" u="1"/>
        <n v="26.4" u="1"/>
        <n v="37.119999999999997" u="1"/>
        <n v="30.86" u="1"/>
        <n v="25.02" u="1"/>
        <n v="19" u="1"/>
        <n v="32.979999999999997" u="1"/>
        <n v="49.3" u="1"/>
        <n v="40.450000000000003" u="1"/>
        <n v="43.28" u="1"/>
        <n v="41.9" u="1"/>
        <n v="25.78" u="1"/>
        <n v="28.1" u="1"/>
        <n v="40.520000000000003" u="1"/>
        <n v="43.35" u="1"/>
        <n v="22.08" u="1"/>
        <n v="24.4" u="1"/>
        <n v="39.14" u="1"/>
        <n v="49.44" u="1"/>
        <n v="37.76" u="1"/>
        <n v="23.02" u="1"/>
        <n v="48.06" u="1"/>
        <n v="46.68" u="1"/>
        <n v="40.659999999999997" u="1"/>
        <n v="25.16" u="1"/>
        <n v="45.3" u="1"/>
        <n v="39.28" u="1"/>
        <n v="43.92" u="1"/>
        <n v="46.75" u="1"/>
        <n v="37.9" u="1"/>
        <n v="23.78" u="1"/>
        <n v="39.35" u="1"/>
        <n v="22.4" u="1"/>
        <n v="45.44" u="1"/>
        <n v="27.55" u="1"/>
        <n v="36.659999999999997" u="1"/>
        <n v="23.16" u="1"/>
        <n v="41.3" u="1"/>
        <n v="3.6" u="1"/>
        <n v="39.92" u="1"/>
        <n v="42.75" u="1"/>
        <n v="21.78" u="1"/>
        <n v="38.54" u="1"/>
        <n v="24.1" u="1"/>
        <n v="42.82" u="1"/>
        <n v="20.399999999999999" u="1"/>
        <n v="25.55" u="1"/>
        <n v="30.88" u="1"/>
        <n v="24.86" u="1"/>
        <n v="40.06" u="1"/>
        <n v="44.7" u="1"/>
        <n v="1" u="1"/>
        <n v="38.68" u="1"/>
        <n v="37.299999999999997" u="1"/>
        <n v="23.48" u="1"/>
        <n v="31.64" u="1"/>
        <n v="38.75" u="1"/>
        <n v="34.54" u="1"/>
        <n v="22.1" u="1"/>
        <n v="50.86" u="1"/>
        <n v="38.82" u="1"/>
        <n v="42.08" u="1"/>
        <n v="22.86" u="1"/>
        <n v="49.55" u="1"/>
        <n v="25.18" u="1"/>
        <n v="40.700000000000003" u="1"/>
        <n v="42.15" u="1"/>
        <n v="33.299999999999997" u="1"/>
        <n v="42.22" u="1"/>
        <n v="25.94" u="1"/>
        <n v="34.82" u="1"/>
        <n v="24.56" u="1"/>
        <n v="21.55" u="1"/>
        <n v="38.08" u="1"/>
        <n v="45.55" u="1"/>
        <n v="23.18" u="1"/>
        <n v="31.34" u="1"/>
        <n v="47" u="1"/>
        <n v="38.15" u="1"/>
        <n v="45.62" u="1"/>
        <n v="10.65" u="1"/>
        <n v="39.6" u="1"/>
        <n v="50.26" u="1"/>
        <n v="38.22" u="1"/>
        <n v="23.94" u="1"/>
        <n v="41.48" u="1"/>
        <n v="22.56" u="1"/>
        <n v="30.72" u="1"/>
        <n v="24.88" u="1"/>
        <n v="41.55" u="1"/>
        <n v="44.38" u="1"/>
        <n v="43" u="1"/>
        <n v="9.65" u="1"/>
        <n v="25.64" u="1"/>
        <n v="24.95" u="1"/>
        <n v="40.24" u="1"/>
        <n v="21.94" u="1"/>
        <n v="38.86" u="1"/>
        <n v="24.26" u="1"/>
        <n v="22.88" u="1"/>
        <n v="31.04" u="1"/>
        <n v="47.85" u="1"/>
        <n v="10.5" u="1"/>
        <n v="39" u="1"/>
        <n v="26.65" u="1"/>
        <n v="37.619999999999997" u="1"/>
        <n v="23.64" u="1"/>
        <n v="42.26" u="1"/>
        <n v="22.95" u="1"/>
        <n v="34.86" u="1"/>
        <n v="22.26" u="1"/>
        <n v="51.18" u="1"/>
        <n v="45.16" u="1"/>
        <n v="26.72" u="1"/>
        <n v="47.04" u="1"/>
        <n v="25.34" u="1"/>
        <n v="43.85" u="1"/>
        <n v="24.65" u="1"/>
        <n v="39.64" u="1"/>
        <n v="38.26" u="1"/>
        <n v="23.96" u="1"/>
        <n v="20.95" u="1"/>
        <n v="41.16" u="1"/>
        <n v="45.8" u="1"/>
        <n v="24.72" u="1"/>
        <n v="39.78" u="1"/>
        <n v="27.04" u="1"/>
        <n v="44.42" u="1"/>
        <n v="38.4" u="1"/>
        <n v="26.35" u="1"/>
        <n v="23.34" u="1"/>
        <n v="39.85" u="1"/>
        <n v="31.5" u="1"/>
        <n v="47.32" u="1"/>
        <n v="22.65" u="1"/>
        <n v="35.64" u="1"/>
        <n v="45.94" u="1"/>
        <n v="49.2" u="1"/>
        <n v="26.42" u="1"/>
        <n v="37.159999999999997" u="1"/>
        <n v="41.8" u="1"/>
        <n v="22.72" u="1"/>
        <n v="25.04" u="1"/>
        <n v="40.42" u="1"/>
        <n v="43.25" u="1"/>
        <n v="39.04" u="1"/>
        <n v="24.35" u="1"/>
        <n v="35.85" u="1"/>
        <n v="29.5" u="1"/>
        <n v="43.32" u="1"/>
        <n v="20.65" u="1"/>
        <n v="31.82" u="1"/>
        <n v="47.96" u="1"/>
        <n v="28.12" u="1"/>
        <n v="40.56" u="1"/>
        <n v="45.2" u="1"/>
        <n v="39.18" u="1"/>
        <n v="24.42" u="1"/>
        <n v="26.74" u="1"/>
        <n v="10.199999999999999" u="1"/>
        <n v="46.65" u="1"/>
        <n v="37.799999999999997" u="1"/>
        <n v="48.1" u="1"/>
        <n v="23.04" u="1"/>
        <n v="22.35" u="1"/>
        <n v="37.94" u="1"/>
        <n v="23.8" u="1"/>
        <n v="41.2" u="1"/>
        <n v="35.18" u="1"/>
        <n v="22.42" u="1"/>
        <n v="24.74" u="1"/>
        <n v="42.65" u="1"/>
        <n v="29.2" u="1"/>
        <n v="42.72" u="1"/>
        <n v="25.5" u="1"/>
        <n v="41.34" u="1"/>
        <n v="45.98" u="1"/>
        <n v="33.94" u="1"/>
        <n v="38.58" u="1"/>
        <n v="24.12" u="1"/>
        <n v="37.200000000000003" u="1"/>
        <n v="22.74" u="1"/>
        <n v="38.65" u="1"/>
        <n v="30.9" u="1"/>
        <n v="46.12" u="1"/>
        <n v="40.1" u="1"/>
        <n v="23.5" u="1"/>
        <n v="25.82" u="1"/>
        <n v="35.96" u="1"/>
        <n v="19.8" u="1"/>
        <n v="34.58" u="1"/>
        <n v="22.12" u="1"/>
        <n v="44.88" u="1"/>
        <n v="33.200000000000003" u="1"/>
        <n v="49.52" u="1"/>
        <n v="26.58" u="1"/>
        <n v="43.5" u="1"/>
        <n v="48.14" u="1"/>
        <n v="25.2" u="1"/>
        <n v="49.66" u="1"/>
        <n v="37.979999999999997" u="1"/>
        <n v="23.82" u="1"/>
        <n v="45.45" u="1"/>
        <n v="46.9" u="1"/>
        <n v="28.28" u="1"/>
        <n v="38.049999999999997" u="1"/>
        <n v="30.6" u="1"/>
        <n v="24.58" u="1"/>
        <n v="39.5" u="1"/>
        <n v="44.14" u="1"/>
        <n v="2000" u="1"/>
        <n v="38.119999999999997" u="1"/>
        <n v="23.2" u="1"/>
        <n v="31.36" u="1"/>
        <n v="25.52" u="1"/>
        <n v="27.66" u="1"/>
        <n v="21.82" u="1"/>
        <n v="29.98" u="1"/>
        <n v="41.45" u="1"/>
        <n v="44.28" u="1"/>
        <n v="42.9" u="1"/>
        <n v="36.880000000000003" u="1"/>
        <n v="22.58" u="1"/>
        <n v="24.9" u="1"/>
        <n v="40.14" u="1"/>
        <n v="38.76" u="1"/>
        <n v="21.2" u="1"/>
        <n v="23.52" u="1"/>
        <n v="41.66" u="1"/>
        <n v="46.3" u="1"/>
        <n v="27.98" u="1"/>
        <n v="44.92" u="1"/>
        <n v="3000" u="1"/>
        <n v="38.9" u="1"/>
        <n v="24.28" u="1"/>
        <n v="43.54" u="1"/>
        <n v="26.6" u="1"/>
        <n v="37.520000000000003" u="1"/>
        <n v="47.82" u="1"/>
        <n v="22.9" u="1"/>
        <n v="36.14" u="1"/>
        <n v="46.44" u="1"/>
        <n v="29.68" u="1"/>
        <n v="43.68" u="1"/>
        <n v="37.659999999999997" u="1"/>
        <n v="23.66" u="1"/>
        <n v="51.15" u="1"/>
        <n v="42.3" u="1"/>
        <n v="52.6" u="1"/>
        <n v="40.92" u="1"/>
        <n v="43.75" u="1"/>
        <n v="22.28" u="1"/>
        <n v="24.6" u="1"/>
        <n v="36.35" u="1"/>
        <n v="20.9" u="1"/>
        <n v="26.05" u="1"/>
        <n v="31.38" u="1"/>
        <n v="25.36" u="1"/>
        <n v="41.06" u="1"/>
        <n v="45.7" u="1"/>
        <n v="38.299999999999997" u="1"/>
        <n v="23.98" u="1"/>
        <n v="36.92" u="1"/>
        <n v="22.6" u="1"/>
        <n v="39.82" u="1"/>
        <n v="27.06" u="1"/>
        <n v="44.46" u="1"/>
        <n v="38.44" u="1"/>
        <n v="41.7" u="1"/>
        <n v="35.68" u="1"/>
        <n v="43.15" u="1"/>
        <n v="35.75" u="1"/>
        <n v="43.22" u="1"/>
        <n v="25.75" u="1"/>
        <n v="35.82" u="1"/>
        <n v="46.48" u="1"/>
        <n v="25.06" u="1"/>
        <n v="22.05" u="1"/>
        <n v="39.08" u="1"/>
        <n v="33.06" u="1"/>
        <n v="46.55" u="1"/>
        <n v="23.68" u="1"/>
        <n v="37.700000000000003" u="1"/>
        <n v="48" u="1"/>
        <n v="39.15" u="1"/>
        <n v="28.14" u="1"/>
        <n v="40.6" u="1"/>
        <n v="45.24" u="1"/>
        <n v="39.22" u="1"/>
        <n v="24.44" u="1"/>
        <n v="43.86" u="1"/>
        <n v="23.75" u="1"/>
        <n v="37.840000000000003" u="1"/>
        <n v="23.06" u="1"/>
        <n v="36.46" u="1"/>
        <n v="20.05" u="1"/>
        <n v="25.38" u="1"/>
        <n v="42.55" u="1"/>
        <n v="45.38" u="1"/>
        <n v="44" u="1"/>
        <n v="25.45" u="1"/>
        <n v="22.44" u="1"/>
        <n v="16.600000000000001" u="1"/>
        <n v="24.76" u="1"/>
        <n v="21.75" u="1"/>
        <n v="32.46" u="1"/>
        <n v="29.22" u="1"/>
        <n v="45.95" u="1"/>
        <n v="23.38" u="1"/>
        <n v="48.78" u="1"/>
        <n v="47.4" u="1"/>
        <n v="41.38" u="1"/>
        <n v="40" u="1"/>
        <n v="44.64" u="1"/>
        <n v="24.14" u="1"/>
        <n v="23.45" u="1"/>
        <n v="22.76" u="1"/>
        <n v="30.92" u="1"/>
        <n v="46.16" u="1"/>
        <n v="41.95" u="1"/>
        <n v="29.54" u="1"/>
        <n v="43.4" u="1"/>
        <n v="34.549999999999997" u="1"/>
        <n v="37.380000000000003" u="1"/>
        <n v="36" u="1"/>
        <n v="52.32" u="1"/>
        <n v="40.64" u="1"/>
        <n v="22.14" u="1"/>
        <n v="24.46" u="1"/>
        <n v="21.45" u="1"/>
        <n v="42.16" u="1"/>
        <n v="31.24" u="1"/>
        <n v="46.8" u="1"/>
        <n v="25.22" u="1"/>
        <n v="45.42" u="1"/>
        <n v="48.25" u="1"/>
        <n v="39.4" u="1"/>
        <n v="24.53" u="1"/>
        <n v="23.84" u="1"/>
        <n v="38.020000000000003" u="1"/>
        <n v="40.85" u="1"/>
        <n v="32" u="1"/>
        <n v="22.46" u="1"/>
        <n v="45.56" u="1"/>
        <n v="44.18" u="1"/>
        <n v="38.159999999999997" u="1"/>
        <n v="42.8" u="1"/>
        <n v="23.22" u="1"/>
        <n v="25.54" u="1"/>
        <n v="44.25" u="1"/>
        <n v="40.04" u="1"/>
        <n v="34.020000000000003" u="1"/>
        <n v="50.34" u="1"/>
        <n v="42.94" u="1"/>
        <n v="26.3" u="1"/>
        <n v="47.58" u="1"/>
        <n v="46.2" u="1"/>
        <n v="40.18" u="1"/>
        <n v="24.92" u="1"/>
        <n v="47.65" u="1"/>
        <n v="38.799999999999997" u="1"/>
        <n v="23.54" u="1"/>
        <n v="31.7" u="1"/>
        <n v="46.34" u="1"/>
        <n v="40.32" u="1"/>
        <n v="44.96" u="1"/>
        <n v="38.94" u="1"/>
        <n v="24.3" u="1"/>
        <n v="43.58" u="1"/>
        <n v="26.62" u="1"/>
        <n v="37.56" u="1"/>
        <n v="42.2" u="1"/>
        <n v="36.18" u="1"/>
        <n v="31.08" u="1"/>
        <n v="25.24" u="1"/>
        <n v="43.65" u="1"/>
        <n v="45.1" u="1"/>
        <n v="43.72" u="1"/>
        <n v="20.85" u="1"/>
        <n v="26" u="1"/>
        <n v="42.34" u="1"/>
        <n v="46.98" u="1"/>
        <n v="22.3" u="1"/>
        <n v="24.62" u="1"/>
        <n v="38.200000000000003" u="1"/>
        <n v="39.65" u="1"/>
        <n v="41.1" u="1"/>
        <n v="7.3" u="1"/>
        <n v="45.74" u="1"/>
        <n v="39.72" u="1"/>
        <n v="30.02" u="1"/>
        <n v="24" u="1"/>
        <n v="38.340000000000003" u="1"/>
        <n v="42.98" u="1"/>
        <n v="26.32" u="1"/>
        <n v="30.78" u="1"/>
        <n v="27.08" u="1"/>
        <n v="44.5" u="1"/>
        <n v="29.4" u="1"/>
        <n v="43.12" u="1"/>
        <n v="37.1" u="1"/>
        <n v="47.76" u="1"/>
        <n v="22" u="1"/>
        <n v="38.979999999999997" u="1"/>
        <n v="24.32" u="1"/>
        <n v="41.88" u="1"/>
        <n v="25.08" u="1"/>
        <n v="39.119999999999997" u="1"/>
        <n v="6.3" u="1"/>
        <n v="23.7" u="1"/>
        <n v="36.36" u="1"/>
        <n v="52.68" u="1"/>
        <n v="20" u="1"/>
        <n v="22.32" u="1"/>
        <n v="42.45" u="1"/>
        <n v="43.9" u="1"/>
        <n v="26.78" u="1"/>
        <n v="37.880000000000003" u="1"/>
        <n v="45.35" u="1"/>
        <n v="23.08" u="1"/>
        <n v="36.5" u="1"/>
        <n v="39.76" u="1"/>
        <n v="21.7" u="1"/>
        <n v="24.02" u="1"/>
        <n v="48.75" u="1"/>
        <n v="39.9" u="1"/>
        <n v="24.78" u="1"/>
        <n v="44.54" u="1"/>
        <n v="38.520000000000003" u="1"/>
        <n v="48.82" u="1"/>
        <n v="23.4" u="1"/>
        <n v="52.08" u="1"/>
        <n v="46.06" u="1"/>
        <n v="44.68" u="1"/>
        <n v="38.659999999999997" u="1"/>
        <n v="24.16" u="1"/>
        <n v="43.3" u="1"/>
        <n v="41.92" u="1"/>
        <n v="44.75" u="1"/>
        <n v="35.9" u="1"/>
        <n v="22.78" u="1"/>
        <n v="30.94" u="1"/>
        <n v="40.54" u="1"/>
        <n v="25.1" u="1"/>
        <n v="50.84" u="1"/>
        <n v="44.82" u="1"/>
        <n v="21.4" u="1"/>
        <n v="31.88" u="1"/>
        <n v="46.7" u="1"/>
        <n v="40.68" u="1"/>
        <n v="39.299999999999997" u="1"/>
        <n v="24.48" u="1"/>
        <n v="37.92" u="1"/>
        <n v="48.22" u="1"/>
        <n v="23.1" u="1"/>
        <n v="31.26" u="1"/>
        <n v="40.82" u="1"/>
        <n v="45.46" u="1"/>
        <n v="39.44" u="1"/>
        <n v="44.08" u="1"/>
        <n v="23.86" u="1"/>
        <n v="38.06" u="1"/>
        <n v="42.7" u="1"/>
        <n v="44.15" u="1"/>
        <n v="45.6" u="1"/>
        <n v="21.1" u="1"/>
        <n v="26.25" u="1"/>
        <n v="42.84" u="1"/>
        <n v="47.48" u="1"/>
        <n v="41.46" u="1"/>
        <n v="22.55" u="1"/>
        <n v="40.08" u="1"/>
        <n v="3600" u="1"/>
        <n v="24.18" u="1"/>
        <n v="38.700000000000003" u="1"/>
        <n v="49" u="1"/>
        <n v="47.62" u="1"/>
        <n v="41.6" u="1"/>
        <n v="40.22" u="1"/>
        <n v="24.94" u="1"/>
        <n v="24.25" u="1"/>
        <n v="38.840000000000003" u="1"/>
        <n v="23.56" u="1"/>
        <n v="37.46" u="1"/>
        <n v="31.72" u="1"/>
        <n v="20.55" u="1"/>
        <n v="25.88" u="1"/>
        <n v="43.55" u="1"/>
        <n v="45" u="1"/>
        <n v="43.62" u="1"/>
        <n v="37.6" u="1"/>
        <n v="25.95" u="1"/>
        <n v="42.24" u="1"/>
        <n v="22.94" u="1"/>
        <n v="40.86" u="1"/>
        <n v="25.26" u="1"/>
        <n v="22.25" u="1"/>
        <n v="23.88" u="1"/>
        <n v="39.549999999999997" u="1"/>
        <n v="47.02" u="1"/>
        <n v="41" u="1"/>
        <n v="24.64" u="1"/>
        <n v="44.26" u="1"/>
        <n v="26.96" u="1"/>
        <n v="23.95" u="1"/>
        <n v="38.24" u="1"/>
        <n v="36.86" u="1"/>
        <n v="23.26" u="1"/>
        <n v="20.25" u="1"/>
        <n v="31.42" u="1"/>
        <n v="42.95" u="1"/>
        <n v="45.78" u="1"/>
        <n v="44.4" u="1"/>
        <n v="4.92" u="1"/>
        <n v="38.380000000000003" u="1"/>
        <n v="10" u="1"/>
        <n v="25.65" u="1"/>
        <n v="22.64" u="1"/>
        <n v="30.8" u="1"/>
        <n v="40.26" u="1"/>
        <n v="24.96" u="1"/>
        <n v="21.95" u="1"/>
        <n v="21.26" u="1"/>
        <n v="47.8" u="1"/>
        <n v="25.72" u="1"/>
        <n v="41.78" u="1"/>
        <n v="40.4" u="1"/>
        <n v="24.34" u="1"/>
        <n v="39.020000000000003" u="1"/>
        <n v="37.64" u="1"/>
        <n v="36.26" u="1"/>
        <n v="22.96" u="1"/>
        <n v="46.56" u="1"/>
        <n v="39.159999999999997" u="1"/>
        <n v="29.74" u="1"/>
        <n v="43.8" u="1"/>
        <n v="23.72" u="1"/>
        <n v="37.78" u="1"/>
        <n v="26.04" u="1"/>
        <n v="42.42" u="1"/>
        <n v="45.25" u="1"/>
        <n v="25.35" u="1"/>
        <n v="22.34" u="1"/>
        <n v="37.85" u="1"/>
        <n v="21.65" u="1"/>
        <n v="33.64" u="1"/>
        <n v="39.799999999999997" u="1"/>
        <n v="21.72" u="1"/>
        <n v="2.4" u="1"/>
        <n v="24.04" u="1"/>
        <n v="38.42" u="1"/>
        <n v="41.25" u="1"/>
        <n v="23.35" u="1"/>
        <n v="28.5" u="1"/>
        <n v="41.32" u="1"/>
        <n v="39.94" u="1"/>
        <n v="24.8" u="1"/>
        <n v="38.56" u="1"/>
        <n v="43.2" u="1"/>
        <n v="37.18" u="1"/>
        <n v="23.42" u="1"/>
        <n v="46.1" u="1"/>
        <n v="22.04" u="1"/>
        <n v="30.2" u="1"/>
        <n v="44.72" u="1"/>
        <n v="21.35" u="1"/>
        <n v="49.36" u="1"/>
        <n v="41.96" u="1"/>
        <n v="22.8" u="1"/>
        <n v="25.12" u="1"/>
        <n v="39.200000000000003" u="1"/>
        <n v="21.42" u="1"/>
        <n v="23.74" u="1"/>
        <n v="40.65" u="1"/>
        <n v="48.12" u="1"/>
        <n v="42.1" u="1"/>
        <n v="52.76" u="1"/>
        <n v="33.25" u="1"/>
        <n v="28.2" u="1"/>
        <n v="46.74" u="1"/>
        <n v="30.52" u="1"/>
        <n v="45.36" u="1"/>
        <n v="24.5" u="1"/>
        <n v="39.340000000000003" u="1"/>
        <n v="43.98" u="1"/>
        <n v="37.96" u="1"/>
        <n v="20.8" u="1"/>
        <n v="36.58" u="1"/>
        <n v="23.12" u="1"/>
        <n v="44.05" u="1"/>
        <n v="35.200000000000003" u="1"/>
        <n v="45.5" u="1"/>
        <n v="36.65" u="1"/>
        <n v="38.1" u="1"/>
        <n v="42.74" u="1"/>
        <n v="36.72" u="1"/>
        <n v="22.5" u="1"/>
        <n v="39.979999999999997" u="1"/>
        <n v="24.82" u="1"/>
        <n v="50.28" u="1"/>
        <n v="32.58" u="1"/>
        <n v="48.9" u="1"/>
        <n v="40.049999999999997" u="1"/>
        <n v="31.6" u="1"/>
        <n v="25.58" u="1"/>
        <n v="41.5" u="1"/>
        <n v="32.65" u="1"/>
        <n v="40.119999999999997" u="1"/>
        <n v="34.1" u="1"/>
        <n v="24.2" u="1"/>
        <n v="38.74" u="1"/>
        <n v="32.72" u="1"/>
        <n v="28.66" u="1"/>
        <n v="22.82" u="1"/>
        <n v="50.92" u="1"/>
        <n v="44.9" u="1"/>
        <n v="23.58" u="1"/>
        <n v="25.9" u="1"/>
        <n v="42.14" u="1"/>
        <n v="40.76" u="1"/>
        <n v="22.2" u="1"/>
        <n v="34.74" u="1"/>
        <n v="24.52" u="1"/>
        <n v="5" u="1"/>
        <n v="18.5" u="1"/>
        <n v="26.66" u="1"/>
        <n v="42.28" u="1"/>
        <n v="40.9" u="1"/>
        <n v="42.35" u="1"/>
        <n v="21.58" u="1"/>
        <n v="38.14" u="1"/>
        <n v="20.2" u="1"/>
        <n v="22.52" u="1"/>
        <n v="30.68" u="1"/>
        <n v="24.66" u="1"/>
        <n v="44.3" u="1"/>
        <n v="38.28" u="1"/>
        <n v="31.44" u="1"/>
        <n v="41.54" u="1"/>
        <n v="25.6" u="1"/>
        <n v="21.9" u="1"/>
        <n v="34.14" u="1"/>
        <n v="44.44" u="1"/>
        <n v="32.76" u="1"/>
        <n v="43.06" u="1"/>
        <n v="28.68" u="1"/>
        <n v="41.68" u="1"/>
        <n v="40.299999999999997" u="1"/>
        <n v="24.98" u="1"/>
        <n v="41.75" u="1"/>
        <n v="37.54" u="1"/>
        <n v="23.6" u="1"/>
        <n v="31.76" u="1"/>
        <n v="28.06" u="1"/>
        <n v="46.46" u="1"/>
        <n v="40.44" u="1"/>
        <n v="25.05" u="1"/>
        <n v="30.38" u="1"/>
        <n v="45.08" u="1"/>
        <n v="24.36" u="1"/>
        <n v="43.7" u="1"/>
        <n v="37.68" u="1"/>
        <n v="45.15" u="1"/>
        <n v="22.98" u="1"/>
        <n v="46.6" u="1"/>
        <n v="45.22" u="1"/>
        <n v="33.54" u="1"/>
        <n v="21.6" u="1"/>
        <n v="29.76" u="1"/>
        <n v="43.84" u="1"/>
        <n v="37.82" u="1"/>
        <n v="48.48" u="1"/>
        <n v="26.06" u="1"/>
        <n v="23.05" u="1"/>
        <n v="22.36" u="1"/>
        <n v="39.700000000000003" u="1"/>
        <n v="41.15" u="1"/>
        <n v="48.62" u="1"/>
        <n v="42.6" u="1"/>
        <n v="31.46" u="1"/>
        <n v="47.24" u="1"/>
        <n v="41.22" u="1"/>
        <n v="44.48" u="1"/>
        <n v="24.06" u="1"/>
        <n v="32.44" u="1"/>
        <n v="21.05" u="1"/>
        <n v="26.38" u="1"/>
        <n v="37.08" u="1"/>
        <n v="44.55" u="1"/>
        <n v="47.38" u="1"/>
        <n v="22.68" u="1"/>
        <n v="38.6" u="1"/>
        <n v="37.22" u="1"/>
        <n v="23.44" u="1"/>
        <n v="22.75" u="1"/>
        <n v="40.479999999999997" u="1"/>
        <n v="24.38" u="1"/>
        <n v="40.549999999999997" u="1"/>
        <n v="43.38" u="1"/>
        <n v="3" u="1"/>
        <n v="42" u="1"/>
        <n v="28.15" u="1"/>
        <n v="40.619999999999997" u="1"/>
        <n v="25.14" u="1"/>
        <n v="45.26" u="1"/>
        <n v="24.45" u="1"/>
        <n v="37.86" u="1"/>
        <n v="23.76" u="1"/>
        <n v="31.92" u="1"/>
        <n v="39.380000000000003" u="1"/>
        <n v="44.02" u="1"/>
        <n v="38" u="1"/>
        <n v="26.15" u="1"/>
        <n v="23.14" u="1"/>
        <n v="9650" u="1"/>
        <n v="25.46" u="1"/>
        <n v="22.45" u="1"/>
        <n v="44.16" u="1"/>
        <n v="39.950000000000003" u="1"/>
        <n v="47.42" u="1"/>
        <n v="11.1" u="1"/>
        <n v="41.4" u="1"/>
        <n v="24.84" u="1"/>
        <n v="42.85" u="1"/>
        <n v="38.64" u="1"/>
        <n v="21.14" u="1"/>
        <n v="23.46" u="1"/>
        <n v="20.45" u="1"/>
        <n v="47.56" u="1"/>
        <n v="40.159999999999997" u="1"/>
        <n v="44.8" u="1"/>
        <n v="24.22" u="1"/>
        <n v="35.950000000000003" u="1"/>
        <n v="38.78" u="1"/>
        <n v="37.4" u="1"/>
        <n v="25.85" u="1"/>
        <n v="38.85" u="1"/>
        <n v="29.62" u="1"/>
        <n v="43.56" u="1"/>
        <n v="25.92" u="1"/>
        <n v="49.65" u="1"/>
        <n v="40.799999999999997" u="1"/>
        <n v="22.22" u="1"/>
        <n v="24.54" u="1"/>
        <n v="39.42" u="1"/>
        <n v="38.04" u="1"/>
        <n v="23.85" u="1"/>
        <n v="2" u="1"/>
        <n v="34.85" u="1"/>
        <n v="48.34" u="1"/>
        <n v="42.32" u="1"/>
        <n v="25.3" u="1"/>
        <n v="44.2" u="1"/>
        <n v="38.18" u="1"/>
        <n v="23.92" u="1"/>
        <n v="45.65" u="1"/>
        <n v="47.1" u="1"/>
        <n v="21.85" u="1"/>
        <n v="38.32" u="1"/>
        <n v="36.94" u="1"/>
        <n v="23.3" u="1"/>
        <n v="41.58" u="1"/>
        <n v="40.200000000000003" u="1"/>
        <n v="21.92" u="1"/>
        <n v="24.24" u="1"/>
        <n v="41.65" u="1"/>
        <n v="32.799999999999997" u="1"/>
      </sharedItems>
    </cacheField>
    <cacheField name="Нормы естественной убыли при транспортировании, %" numFmtId="0">
      <sharedItems containsBlank="1" containsMixedTypes="1" containsNumber="1" minValue="4.0000000000000001E-3" maxValue="1.3000000000000001E-2"/>
    </cacheField>
    <cacheField name="Отклонения при взвешивании, т. Недостача (-)/Излишки (+)" numFmtId="0">
      <sharedItems containsBlank="1" containsMixedTypes="1" containsNumber="1" minValue="-2.1600000000000037" maxValue="3.5527136788005009E-15"/>
    </cacheField>
    <cacheField name="Вес принятый к БУ по документам поставщика" numFmtId="0">
      <sharedItems containsNonDate="0" containsString="0" containsBlank="1"/>
    </cacheField>
    <cacheField name="База для расчета отклонения, т" numFmtId="0">
      <sharedItems containsString="0" containsBlank="1" containsNumber="1" minValue="-2.1600000000000037" maxValue="0"/>
    </cacheField>
    <cacheField name="Погрешность материала в % к фактическому весу" numFmtId="165">
      <sharedItems containsString="0" containsBlank="1" containsNumber="1" containsInteger="1" minValue="0" maxValue="0"/>
    </cacheField>
    <cacheField name="Отклонения, %" numFmtId="165">
      <sharedItems containsMixedTypes="1" containsNumber="1" containsInteger="1" minValue="0" maxValue="0"/>
    </cacheField>
    <cacheField name="Отклонения, %2" numFmtId="165">
      <sharedItems containsMixedTypes="1" containsNumber="1" containsInteger="1" minValue="0" maxValue="0"/>
    </cacheField>
    <cacheField name="Отклонения, т" numFmtId="0">
      <sharedItems containsBlank="1" containsMixedTypes="1" containsNumber="1" containsInteger="1" minValue="0" maxValue="0"/>
    </cacheField>
    <cacheField name="Отклонения, т2" numFmtId="0">
      <sharedItems containsBlank="1" containsMixedTypes="1" containsNumber="1" containsInteger="1" minValue="0" maxValue="0"/>
    </cacheField>
    <cacheField name="Номер в КЭ Бетон" numFmtId="0">
      <sharedItems containsBlank="1"/>
    </cacheField>
    <cacheField name="Номер автомобиля " numFmtId="0">
      <sharedItems containsBlank="1"/>
    </cacheField>
    <cacheField name="Номер накладной" numFmtId="49">
      <sharedItems containsBlank="1"/>
    </cacheField>
    <cacheField name="Примечание = Время прибытия" numFmtId="0">
      <sharedItems containsNonDate="0" containsDate="1" containsString="0" containsBlank="1" minDate="1899-12-30T06:05:00" maxDate="1899-12-30T23:10:00"/>
    </cacheField>
    <cacheField name="Грузоперевозчик" numFmtId="0">
      <sharedItems containsBlank="1"/>
    </cacheField>
    <cacheField name="Вид цемента" numFmtId="0">
      <sharedItems containsBlank="1"/>
    </cacheField>
    <cacheField name="Какие машины привозили цемент" numFmtId="0">
      <sharedItems containsBlank="1"/>
    </cacheField>
    <cacheField name="Место приемки по накладной" numFmtId="0">
      <sharedItems containsBlank="1"/>
    </cacheField>
    <cacheField name="Годы" numFmtId="0" databaseField="0">
      <fieldGroup base="0">
        <rangePr groupBy="years" startDate="2016-01-12T00:00:00" endDate="2016-01-18T00:00:00"/>
        <groupItems count="3">
          <s v="&lt;12.01.2016"/>
          <s v="2016"/>
          <s v="&gt;18.01.2016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m/>
    <x v="0"/>
    <x v="0"/>
    <m/>
    <m/>
    <m/>
    <m/>
    <x v="0"/>
    <m/>
    <m/>
    <m/>
    <m/>
    <m/>
    <s v="в пределах нормы "/>
    <s v="сверх нормы"/>
    <s v="в пределах нормы "/>
    <s v="сверх нормы"/>
    <m/>
    <m/>
    <m/>
    <m/>
    <m/>
    <m/>
    <m/>
    <m/>
  </r>
  <r>
    <x v="1"/>
    <x v="1"/>
    <s v="Портландцемент ЦЕМI42,5Н"/>
    <x v="1"/>
    <x v="1"/>
    <s v="В таре"/>
    <s v="53,650"/>
    <s v="15,550"/>
    <n v="38.099999999999994"/>
    <x v="1"/>
    <n v="4.0000000000000001E-3"/>
    <n v="-7.1054273576010019E-15"/>
    <m/>
    <n v="-7.1054273576010019E-15"/>
    <n v="0"/>
    <n v="0"/>
    <n v="0"/>
    <n v="0"/>
    <n v="0"/>
    <s v="001"/>
    <s v="519"/>
    <s v="172"/>
    <d v="1899-12-30T14:27:00"/>
    <s v="Аксиома Групп"/>
    <s v="Серебряковский"/>
    <m/>
    <s v="Красная Горка"/>
  </r>
  <r>
    <x v="1"/>
    <x v="1"/>
    <s v="Портландцемент ЦЕМI42,5Н"/>
    <x v="1"/>
    <x v="1"/>
    <s v="В таре"/>
    <s v="53,350"/>
    <s v="15,770"/>
    <n v="37.58"/>
    <x v="2"/>
    <n v="4.0000000000000001E-3"/>
    <n v="0"/>
    <m/>
    <n v="0"/>
    <n v="0"/>
    <n v="0"/>
    <n v="0"/>
    <n v="0"/>
    <n v="0"/>
    <s v="002"/>
    <s v="913"/>
    <s v="193"/>
    <d v="1899-12-30T15:29:00"/>
    <s v="Аксиома Групп"/>
    <s v="Серебряковский"/>
    <m/>
    <s v="Красная Горка"/>
  </r>
  <r>
    <x v="2"/>
    <x v="2"/>
    <s v="Портландцемент ЦЕМI42,5Н"/>
    <x v="1"/>
    <x v="2"/>
    <s v="В таре"/>
    <s v="37,660"/>
    <s v="13,510"/>
    <n v="24.15"/>
    <x v="3"/>
    <n v="4.0000000000000001E-3"/>
    <n v="0"/>
    <m/>
    <n v="0"/>
    <n v="0"/>
    <n v="0"/>
    <n v="0"/>
    <n v="0"/>
    <n v="0"/>
    <s v="003"/>
    <s v="750"/>
    <s v="33423"/>
    <d v="1899-12-30T06:05:00"/>
    <s v="БЭСТО-ГРУПП"/>
    <s v="Михайловский"/>
    <s v="Евроцемент"/>
    <s v="Дрожжино"/>
  </r>
  <r>
    <x v="2"/>
    <x v="2"/>
    <s v="Портландцемент ЦЕМI42,5Н"/>
    <x v="1"/>
    <x v="2"/>
    <s v="В таре"/>
    <s v="34,900"/>
    <s v="13,100"/>
    <n v="21.799999999999997"/>
    <x v="4"/>
    <n v="4.0000000000000001E-3"/>
    <n v="-3.5527136788005009E-15"/>
    <m/>
    <n v="-3.5527136788005009E-15"/>
    <n v="0"/>
    <n v="0"/>
    <n v="0"/>
    <n v="0"/>
    <n v="0"/>
    <s v="004"/>
    <s v="750"/>
    <s v="33433"/>
    <d v="1899-12-30T23:10:00"/>
    <s v="БЭСТО-ГРУПП"/>
    <s v="Михайловский"/>
    <s v="Евроцемент"/>
    <s v="Дрожжино"/>
  </r>
  <r>
    <x v="3"/>
    <x v="3"/>
    <s v="Щебень гравийный фр. 5-20"/>
    <x v="2"/>
    <x v="1"/>
    <s v="В таре"/>
    <s v="56,050"/>
    <s v="18,350"/>
    <n v="37.699999999999996"/>
    <x v="5"/>
    <n v="1.3000000000000001E-2"/>
    <n v="-1.1000000000000014"/>
    <m/>
    <n v="-1.1000000000000014"/>
    <n v="0"/>
    <n v="0"/>
    <n v="0"/>
    <n v="0"/>
    <n v="0"/>
    <s v="005"/>
    <s v="490"/>
    <s v="1"/>
    <d v="1899-12-30T12:28:00"/>
    <s v="Неруд Профи"/>
    <m/>
    <m/>
    <m/>
  </r>
  <r>
    <x v="3"/>
    <x v="3"/>
    <s v="Щебень гравийный фр. 5-20"/>
    <x v="2"/>
    <x v="1"/>
    <s v="В таре"/>
    <s v="59,000"/>
    <s v="18,200"/>
    <n v="40.799999999999997"/>
    <x v="6"/>
    <n v="1.3000000000000001E-2"/>
    <n v="-1.4200000000000017"/>
    <m/>
    <n v="-1.4200000000000017"/>
    <n v="0"/>
    <n v="0"/>
    <n v="0"/>
    <n v="0"/>
    <n v="0"/>
    <s v="006"/>
    <s v="490"/>
    <s v="2"/>
    <d v="1899-12-30T15:00:00"/>
    <s v="Неруд Профи"/>
    <m/>
    <m/>
    <m/>
  </r>
  <r>
    <x v="3"/>
    <x v="4"/>
    <s v="Щебень гравийный фр. 5-20"/>
    <x v="2"/>
    <x v="1"/>
    <s v="В таре"/>
    <s v="36,380"/>
    <s v="15,000"/>
    <n v="21.380000000000003"/>
    <x v="7"/>
    <n v="1.3000000000000001E-2"/>
    <n v="3.5527136788005009E-15"/>
    <m/>
    <n v="0"/>
    <n v="0"/>
    <n v="0"/>
    <n v="0"/>
    <n v="0"/>
    <n v="0"/>
    <s v="007"/>
    <s v="302"/>
    <s v="83"/>
    <d v="1899-12-30T18:10:00"/>
    <s v="НерудЦентр"/>
    <m/>
    <m/>
    <m/>
  </r>
  <r>
    <x v="3"/>
    <x v="4"/>
    <s v="Щебень гравийный фр. 5-20"/>
    <x v="2"/>
    <x v="1"/>
    <s v="В таре"/>
    <s v="41,540"/>
    <s v="17,700"/>
    <n v="23.84"/>
    <x v="8"/>
    <n v="1.3000000000000001E-2"/>
    <n v="0"/>
    <m/>
    <n v="0"/>
    <n v="0"/>
    <n v="0"/>
    <n v="0"/>
    <n v="0"/>
    <n v="0"/>
    <s v="008"/>
    <s v="283"/>
    <s v="84"/>
    <d v="1899-12-30T18:15:00"/>
    <s v="НерудЦентр"/>
    <m/>
    <m/>
    <m/>
  </r>
  <r>
    <x v="3"/>
    <x v="4"/>
    <s v="Щебень гравийный фр. 5-20"/>
    <x v="2"/>
    <x v="1"/>
    <s v="В таре"/>
    <s v="39,230"/>
    <s v="17,150"/>
    <n v="22.08"/>
    <x v="9"/>
    <n v="1.3000000000000001E-2"/>
    <n v="0"/>
    <m/>
    <n v="0"/>
    <n v="0"/>
    <n v="0"/>
    <n v="0"/>
    <n v="0"/>
    <n v="0"/>
    <s v="009"/>
    <s v="991"/>
    <s v="87"/>
    <d v="1899-12-30T18:20:00"/>
    <s v="НерудЦентр"/>
    <m/>
    <m/>
    <m/>
  </r>
  <r>
    <x v="3"/>
    <x v="4"/>
    <s v="Щебень гравийный фр. 5-20"/>
    <x v="2"/>
    <x v="1"/>
    <s v="В таре"/>
    <s v="37,540"/>
    <s v="15,000"/>
    <n v="22.54"/>
    <x v="10"/>
    <n v="1.3000000000000001E-2"/>
    <n v="0"/>
    <m/>
    <n v="0"/>
    <n v="0"/>
    <n v="0"/>
    <n v="0"/>
    <n v="0"/>
    <n v="0"/>
    <s v="010"/>
    <s v="302"/>
    <s v="88"/>
    <d v="1899-12-30T19:15:00"/>
    <s v="НерудЦентр"/>
    <m/>
    <m/>
    <m/>
  </r>
  <r>
    <x v="3"/>
    <x v="4"/>
    <s v="Щебень гравийный фр. 5-20"/>
    <x v="2"/>
    <x v="1"/>
    <s v="В таре"/>
    <s v="41,160"/>
    <s v="17,800"/>
    <n v="23.359999999999996"/>
    <x v="11"/>
    <n v="1.3000000000000001E-2"/>
    <n v="-3.5527136788005009E-15"/>
    <m/>
    <n v="-3.5527136788005009E-15"/>
    <n v="0"/>
    <n v="0"/>
    <n v="0"/>
    <n v="0"/>
    <n v="0"/>
    <s v="011"/>
    <s v="283"/>
    <s v="89"/>
    <d v="1899-12-30T19:17:00"/>
    <s v="НерудЦентр"/>
    <m/>
    <m/>
    <m/>
  </r>
  <r>
    <x v="3"/>
    <x v="4"/>
    <s v="Щебень гравийный фр. 5-20"/>
    <x v="2"/>
    <x v="1"/>
    <s v="В таре"/>
    <s v="40,530"/>
    <s v="17,150"/>
    <n v="23.380000000000003"/>
    <x v="12"/>
    <n v="1.3000000000000001E-2"/>
    <n v="3.5527136788005009E-15"/>
    <m/>
    <n v="0"/>
    <n v="0"/>
    <n v="0"/>
    <n v="0"/>
    <n v="0"/>
    <n v="0"/>
    <s v="012"/>
    <s v="991"/>
    <s v="90"/>
    <d v="1899-12-30T19:25:00"/>
    <s v="НерудЦентр"/>
    <m/>
    <m/>
    <m/>
  </r>
  <r>
    <x v="3"/>
    <x v="4"/>
    <s v="Щебень гравийный фр. 5-20"/>
    <x v="2"/>
    <x v="1"/>
    <s v="В таре"/>
    <s v="36,830"/>
    <s v="15,150"/>
    <n v="21.68"/>
    <x v="13"/>
    <n v="1.3000000000000001E-2"/>
    <n v="0"/>
    <m/>
    <n v="0"/>
    <n v="0"/>
    <n v="0"/>
    <n v="0"/>
    <n v="0"/>
    <n v="0"/>
    <s v="013"/>
    <s v="302"/>
    <s v="91"/>
    <d v="1899-12-30T20:20:00"/>
    <s v="НерудЦентр"/>
    <m/>
    <m/>
    <m/>
  </r>
  <r>
    <x v="3"/>
    <x v="4"/>
    <s v="Щебень гравийный фр. 5-20"/>
    <x v="2"/>
    <x v="1"/>
    <s v="В таре"/>
    <s v="41,060"/>
    <s v="17,700"/>
    <n v="23.360000000000003"/>
    <x v="11"/>
    <n v="1.3000000000000001E-2"/>
    <n v="3.5527136788005009E-15"/>
    <m/>
    <n v="0"/>
    <n v="0"/>
    <n v="0"/>
    <n v="0"/>
    <n v="0"/>
    <n v="0"/>
    <s v="014"/>
    <s v="283"/>
    <s v="92"/>
    <d v="1899-12-30T20:22:00"/>
    <s v="НерудЦентр"/>
    <m/>
    <m/>
    <m/>
  </r>
  <r>
    <x v="3"/>
    <x v="4"/>
    <s v="Щебень гравийный фр. 5-20"/>
    <x v="2"/>
    <x v="1"/>
    <s v="В таре"/>
    <s v="41,850"/>
    <s v="17,150"/>
    <n v="24.700000000000003"/>
    <x v="14"/>
    <n v="1.3000000000000001E-2"/>
    <n v="3.5527136788005009E-15"/>
    <m/>
    <n v="0"/>
    <n v="0"/>
    <n v="0"/>
    <n v="0"/>
    <n v="0"/>
    <n v="0"/>
    <s v="015"/>
    <s v="991"/>
    <s v="93"/>
    <d v="1899-12-30T20:25:00"/>
    <s v="НерудЦентр"/>
    <m/>
    <m/>
    <m/>
  </r>
  <r>
    <x v="3"/>
    <x v="4"/>
    <s v="Щебень гравийный фр. 5-20"/>
    <x v="2"/>
    <x v="1"/>
    <s v="В таре"/>
    <s v="42,000"/>
    <s v="17,800"/>
    <n v="24.2"/>
    <x v="15"/>
    <n v="1.3000000000000001E-2"/>
    <n v="0"/>
    <m/>
    <n v="0"/>
    <n v="0"/>
    <n v="0"/>
    <n v="0"/>
    <n v="0"/>
    <n v="0"/>
    <s v="016"/>
    <s v="283"/>
    <s v="94"/>
    <d v="1899-12-30T21:26:00"/>
    <s v="НерудЦентр"/>
    <m/>
    <m/>
    <m/>
  </r>
  <r>
    <x v="3"/>
    <x v="4"/>
    <s v="Щебень гравийный фр. 5-20"/>
    <x v="2"/>
    <x v="1"/>
    <s v="В таре"/>
    <s v="39,100"/>
    <s v="15,000"/>
    <n v="24.1"/>
    <x v="16"/>
    <n v="1.3000000000000001E-2"/>
    <n v="0"/>
    <m/>
    <n v="0"/>
    <n v="0"/>
    <n v="0"/>
    <n v="0"/>
    <n v="0"/>
    <n v="0"/>
    <s v="017"/>
    <s v="302"/>
    <s v="95"/>
    <d v="1899-12-30T21:30:00"/>
    <s v="НерудЦентр"/>
    <m/>
    <m/>
    <m/>
  </r>
  <r>
    <x v="3"/>
    <x v="4"/>
    <s v="Щебень гравийный фр. 5-20"/>
    <x v="2"/>
    <x v="1"/>
    <s v="В таре"/>
    <s v="41,330"/>
    <s v="17,150"/>
    <n v="24.18"/>
    <x v="17"/>
    <n v="1.3000000000000001E-2"/>
    <n v="0"/>
    <m/>
    <n v="0"/>
    <n v="0"/>
    <n v="0"/>
    <n v="0"/>
    <n v="0"/>
    <n v="0"/>
    <s v="018"/>
    <s v="991"/>
    <s v="96"/>
    <d v="1899-12-30T21:33:00"/>
    <s v="НерудЦентр"/>
    <m/>
    <m/>
    <m/>
  </r>
  <r>
    <x v="4"/>
    <x v="3"/>
    <s v="Щебень гравийный фр. 5-20"/>
    <x v="2"/>
    <x v="1"/>
    <s v="В таре"/>
    <s v="57,150"/>
    <s v="18,350"/>
    <n v="38.799999999999997"/>
    <x v="18"/>
    <n v="1.3000000000000001E-2"/>
    <n v="-2.1600000000000037"/>
    <m/>
    <n v="-2.1600000000000037"/>
    <n v="0"/>
    <n v="0"/>
    <n v="0"/>
    <n v="0"/>
    <n v="0"/>
    <s v="019"/>
    <s v="490"/>
    <s v="3"/>
    <d v="1899-12-30T12:22:00"/>
    <s v="Неруд Профи"/>
    <m/>
    <m/>
    <m/>
  </r>
  <r>
    <x v="4"/>
    <x v="4"/>
    <s v="Щебень гравийный фр. 5-20"/>
    <x v="2"/>
    <x v="1"/>
    <s v="В таре"/>
    <s v="43,700"/>
    <s v="18,350"/>
    <n v="25.35"/>
    <x v="19"/>
    <n v="1.3000000000000001E-2"/>
    <n v="-0.44999999999999929"/>
    <m/>
    <n v="-0.44999999999999929"/>
    <n v="0"/>
    <n v="0"/>
    <n v="0"/>
    <n v="0"/>
    <n v="0"/>
    <s v="020"/>
    <s v="283"/>
    <s v="101"/>
    <d v="1899-12-30T12:57:00"/>
    <s v="НерудЦентр"/>
    <m/>
    <m/>
    <m/>
  </r>
  <r>
    <x v="4"/>
    <x v="4"/>
    <s v="Щебень гравийный фр. 5-20"/>
    <x v="2"/>
    <x v="1"/>
    <s v="В таре"/>
    <s v="42,800"/>
    <s v="17,440"/>
    <n v="25.359999999999996"/>
    <x v="20"/>
    <n v="1.3000000000000001E-2"/>
    <n v="-3.5527136788005009E-15"/>
    <m/>
    <n v="-3.5527136788005009E-15"/>
    <n v="0"/>
    <n v="0"/>
    <n v="0"/>
    <n v="0"/>
    <n v="0"/>
    <s v="021"/>
    <s v="991"/>
    <s v="102"/>
    <d v="1899-12-30T13:02:00"/>
    <s v="НерудЦентр"/>
    <m/>
    <m/>
    <m/>
  </r>
  <r>
    <x v="4"/>
    <x v="4"/>
    <s v="Щебень гравийный фр. 5-20"/>
    <x v="2"/>
    <x v="1"/>
    <s v="В таре"/>
    <s v="44,100"/>
    <s v="18,300"/>
    <n v="25.8"/>
    <x v="19"/>
    <n v="1.3000000000000001E-2"/>
    <n v="0"/>
    <m/>
    <n v="0"/>
    <n v="0"/>
    <n v="0"/>
    <n v="0"/>
    <n v="0"/>
    <n v="0"/>
    <s v="022"/>
    <s v="283"/>
    <s v="104"/>
    <d v="1899-12-30T15:22:00"/>
    <s v="НерудЦентр"/>
    <m/>
    <m/>
    <m/>
  </r>
  <r>
    <x v="4"/>
    <x v="4"/>
    <s v="Щебень гравийный фр. 5-20"/>
    <x v="2"/>
    <x v="1"/>
    <s v="В таре"/>
    <s v="42,200"/>
    <s v="17,520"/>
    <n v="24.680000000000003"/>
    <x v="21"/>
    <n v="1.3000000000000001E-2"/>
    <n v="3.5527136788005009E-15"/>
    <m/>
    <n v="0"/>
    <n v="0"/>
    <n v="0"/>
    <n v="0"/>
    <n v="0"/>
    <n v="0"/>
    <s v="023"/>
    <s v="991"/>
    <s v="105"/>
    <d v="1899-12-30T15:2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24"/>
    <s v="302"/>
    <s v="103"/>
    <d v="1899-12-30T15:42:00"/>
    <s v="НерудЦентр"/>
    <m/>
    <m/>
    <m/>
  </r>
  <r>
    <x v="4"/>
    <x v="4"/>
    <s v="Щебень гравийный фр. 5-20"/>
    <x v="2"/>
    <x v="1"/>
    <s v="В таре"/>
    <s v="42,600"/>
    <s v="17,800"/>
    <n v="24.8"/>
    <x v="23"/>
    <n v="1.3000000000000001E-2"/>
    <n v="0"/>
    <m/>
    <n v="0"/>
    <n v="0"/>
    <n v="0"/>
    <n v="0"/>
    <n v="0"/>
    <n v="0"/>
    <s v="025"/>
    <s v="283"/>
    <s v="106"/>
    <d v="1899-12-30T16:42:00"/>
    <s v="НерудЦентр"/>
    <m/>
    <m/>
    <m/>
  </r>
  <r>
    <x v="4"/>
    <x v="4"/>
    <s v="Щебень гравийный фр. 5-20"/>
    <x v="2"/>
    <x v="1"/>
    <s v="В таре"/>
    <s v="42,300"/>
    <s v="17,560"/>
    <n v="24.74"/>
    <x v="24"/>
    <n v="1.3000000000000001E-2"/>
    <n v="0"/>
    <m/>
    <n v="0"/>
    <n v="0"/>
    <n v="0"/>
    <n v="0"/>
    <n v="0"/>
    <n v="0"/>
    <s v="026"/>
    <s v="991"/>
    <s v="107"/>
    <d v="1899-12-30T16:49:00"/>
    <s v="НерудЦентр"/>
    <m/>
    <m/>
    <m/>
  </r>
  <r>
    <x v="4"/>
    <x v="4"/>
    <s v="Щебень гравийный фр. 5-20"/>
    <x v="2"/>
    <x v="1"/>
    <s v="В таре"/>
    <s v="40,750"/>
    <s v="15,390"/>
    <n v="25.36"/>
    <x v="20"/>
    <n v="1.3000000000000001E-2"/>
    <n v="0"/>
    <m/>
    <n v="0"/>
    <n v="0"/>
    <n v="0"/>
    <n v="0"/>
    <n v="0"/>
    <n v="0"/>
    <s v="027"/>
    <s v="302"/>
    <s v="108"/>
    <d v="1899-12-30T16:52:00"/>
    <s v="НерудЦентр"/>
    <m/>
    <m/>
    <m/>
  </r>
  <r>
    <x v="4"/>
    <x v="4"/>
    <s v="Щебень гравийный фр. 5-20"/>
    <x v="2"/>
    <x v="1"/>
    <s v="В таре"/>
    <s v="42,650"/>
    <s v="17,970"/>
    <n v="24.68"/>
    <x v="21"/>
    <n v="1.3000000000000001E-2"/>
    <n v="0"/>
    <m/>
    <n v="0"/>
    <n v="0"/>
    <n v="0"/>
    <n v="0"/>
    <n v="0"/>
    <n v="0"/>
    <s v="028"/>
    <s v="283"/>
    <s v="109"/>
    <d v="1899-12-30T17:41:00"/>
    <s v="НерудЦентр"/>
    <m/>
    <m/>
    <m/>
  </r>
  <r>
    <x v="4"/>
    <x v="4"/>
    <s v="Щебень гравийный фр. 5-20"/>
    <x v="2"/>
    <x v="1"/>
    <s v="В таре"/>
    <s v="41,850"/>
    <s v="17,450"/>
    <n v="24.400000000000002"/>
    <x v="25"/>
    <n v="1.3000000000000001E-2"/>
    <n v="3.5527136788005009E-15"/>
    <m/>
    <n v="0"/>
    <n v="0"/>
    <n v="0"/>
    <n v="0"/>
    <n v="0"/>
    <n v="0"/>
    <s v="029"/>
    <s v="991"/>
    <s v="110"/>
    <d v="1899-12-30T17:48:00"/>
    <s v="НерудЦентр"/>
    <m/>
    <m/>
    <m/>
  </r>
  <r>
    <x v="4"/>
    <x v="4"/>
    <s v="Щебень гравийный фр. 5-20"/>
    <x v="2"/>
    <x v="1"/>
    <s v="В таре"/>
    <s v="39,150"/>
    <s v="15,350"/>
    <n v="23.799999999999997"/>
    <x v="22"/>
    <n v="1.3000000000000001E-2"/>
    <n v="-3.5527136788005009E-15"/>
    <m/>
    <n v="-3.5527136788005009E-15"/>
    <n v="0"/>
    <n v="0"/>
    <n v="0"/>
    <n v="0"/>
    <n v="0"/>
    <s v="030"/>
    <s v="302"/>
    <s v="111"/>
    <d v="1899-12-30T17:54:00"/>
    <s v="НерудЦентр"/>
    <m/>
    <m/>
    <m/>
  </r>
  <r>
    <x v="4"/>
    <x v="4"/>
    <s v="Щебень гравийный фр. 5-20"/>
    <x v="2"/>
    <x v="1"/>
    <s v="В таре"/>
    <s v="42,750"/>
    <s v="17,810"/>
    <n v="24.94"/>
    <x v="26"/>
    <n v="1.3000000000000001E-2"/>
    <n v="0"/>
    <m/>
    <n v="0"/>
    <n v="0"/>
    <n v="0"/>
    <n v="0"/>
    <n v="0"/>
    <n v="0"/>
    <s v="031"/>
    <s v="283"/>
    <s v="112"/>
    <d v="1899-12-30T18:53:00"/>
    <s v="НерудЦентр"/>
    <m/>
    <m/>
    <m/>
  </r>
  <r>
    <x v="4"/>
    <x v="4"/>
    <s v="Щебень гравийный фр. 5-20"/>
    <x v="2"/>
    <x v="1"/>
    <s v="В таре"/>
    <s v="41,350"/>
    <s v="17,410"/>
    <n v="23.94"/>
    <x v="27"/>
    <n v="1.3000000000000001E-2"/>
    <n v="0"/>
    <m/>
    <n v="0"/>
    <n v="0"/>
    <n v="0"/>
    <n v="0"/>
    <n v="0"/>
    <n v="0"/>
    <s v="032"/>
    <s v="991"/>
    <s v="113"/>
    <d v="1899-12-30T18:55:00"/>
    <s v="НерудЦентр"/>
    <m/>
    <m/>
    <m/>
  </r>
  <r>
    <x v="4"/>
    <x v="4"/>
    <s v="Щебень гравийный фр. 5-20"/>
    <x v="2"/>
    <x v="1"/>
    <s v="В таре"/>
    <s v="39,300"/>
    <s v="15,320"/>
    <n v="23.979999999999997"/>
    <x v="28"/>
    <n v="1.3000000000000001E-2"/>
    <n v="-3.5527136788005009E-15"/>
    <m/>
    <n v="-3.5527136788005009E-15"/>
    <n v="0"/>
    <n v="0"/>
    <n v="0"/>
    <n v="0"/>
    <n v="0"/>
    <s v="033"/>
    <s v="302"/>
    <s v="114"/>
    <d v="1899-12-30T19:04:00"/>
    <s v="НерудЦентр"/>
    <m/>
    <m/>
    <m/>
  </r>
  <r>
    <x v="0"/>
    <x v="0"/>
    <m/>
    <x v="0"/>
    <x v="0"/>
    <m/>
    <m/>
    <m/>
    <s v=""/>
    <x v="0"/>
    <s v=""/>
    <s v=""/>
    <m/>
    <n v="0"/>
    <n v="0"/>
    <n v="0"/>
    <n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6:B65" firstHeaderRow="1" firstDataRow="1" firstDataCol="1" rowPageCount="3" colPageCount="1"/>
  <pivotFields count="28">
    <pivotField axis="axisRow" multipleItemSelectionAllowe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24">
        <item m="1" x="16"/>
        <item m="1" x="11"/>
        <item m="1" x="10"/>
        <item m="1" x="19"/>
        <item m="1" x="20"/>
        <item x="1"/>
        <item m="1" x="21"/>
        <item m="1" x="22"/>
        <item m="1" x="15"/>
        <item m="1" x="9"/>
        <item m="1" x="6"/>
        <item m="1" x="18"/>
        <item m="1" x="7"/>
        <item m="1" x="5"/>
        <item m="1" x="12"/>
        <item m="1" x="14"/>
        <item m="1" x="13"/>
        <item m="1" x="8"/>
        <item m="1" x="17"/>
        <item x="0"/>
        <item x="2"/>
        <item x="3"/>
        <item x="4"/>
        <item t="default"/>
      </items>
    </pivotField>
    <pivotField showAll="0"/>
    <pivotField axis="axisRow" showAll="0">
      <items count="9">
        <item m="1" x="7"/>
        <item m="1" x="6"/>
        <item x="1"/>
        <item m="1" x="3"/>
        <item x="2"/>
        <item m="1" x="4"/>
        <item x="0"/>
        <item m="1" x="5"/>
        <item t="default"/>
      </items>
    </pivotField>
    <pivotField axis="axisPage" multipleItemSelectionAllowed="1" showAll="0">
      <items count="4">
        <item x="2"/>
        <item x="1"/>
        <item x="0"/>
        <item t="default"/>
      </items>
    </pivotField>
    <pivotField showAll="0"/>
    <pivotField showAll="0"/>
    <pivotField dataField="1" showAll="0"/>
    <pivotField showAll="0"/>
    <pivotField axis="axisRow" showAll="0">
      <items count="834">
        <item m="1" x="117"/>
        <item m="1" x="614"/>
        <item m="1" x="765"/>
        <item m="1" x="104"/>
        <item m="1" x="579"/>
        <item m="1" x="689"/>
        <item m="1" x="474"/>
        <item m="1" x="453"/>
        <item m="1" x="581"/>
        <item m="1" x="168"/>
        <item m="1" x="146"/>
        <item m="1" x="786"/>
        <item m="1" x="368"/>
        <item m="1" x="690"/>
        <item m="1" x="71"/>
        <item m="1" x="255"/>
        <item m="1" x="478"/>
        <item m="1" x="361"/>
        <item m="1" x="697"/>
        <item m="1" x="574"/>
        <item m="1" x="111"/>
        <item m="1" x="793"/>
        <item m="1" x="551"/>
        <item m="1" x="216"/>
        <item m="1" x="652"/>
        <item m="1" x="444"/>
        <item m="1" x="320"/>
        <item m="1" x="187"/>
        <item m="1" x="59"/>
        <item m="1" x="751"/>
        <item m="1" x="531"/>
        <item m="1" x="791"/>
        <item m="1" x="292"/>
        <item m="1" x="588"/>
        <item m="1" x="631"/>
        <item m="1" x="512"/>
        <item m="1" x="637"/>
        <item m="1" x="395"/>
        <item m="1" x="138"/>
        <item m="1" x="695"/>
        <item m="1" x="733"/>
        <item m="1" x="610"/>
        <item m="1" x="488"/>
        <item m="1" x="613"/>
        <item m="1" x="370"/>
        <item m="1" x="107"/>
        <item m="1" x="282"/>
        <item m="1" x="823"/>
        <item m="1" x="706"/>
        <item m="1" x="829"/>
        <item m="1" x="162"/>
        <item m="1" x="587"/>
        <item m="1" x="468"/>
        <item m="1" x="628"/>
        <item m="1" x="343"/>
        <item m="1" x="81"/>
        <item m="1" x="124"/>
        <item m="1" x="257"/>
        <item m="1" x="393"/>
        <item m="1" x="686"/>
        <item m="1" x="808"/>
        <item m="1" x="562"/>
        <item m="1" x="176"/>
        <item m="1" x="317"/>
        <item m="1" x="448"/>
        <item m="1" x="479"/>
        <item m="1" x="608"/>
        <item m="1" x="230"/>
        <item m="1" x="740"/>
        <item m="1" x="98"/>
        <item m="1" x="235"/>
        <item m="1" x="367"/>
        <item m="1" x="782"/>
        <item m="1" x="408"/>
        <item m="1" x="662"/>
        <item m="1" x="698"/>
        <item m="1" x="536"/>
        <item m="1" x="152"/>
        <item m="1" x="288"/>
        <item m="1" x="329"/>
        <item m="1" x="583"/>
        <item m="1" x="200"/>
        <item m="1" x="756"/>
        <item m="1" x="207"/>
        <item m="1" x="247"/>
        <item m="1" x="760"/>
        <item m="1" x="382"/>
        <item m="1" x="506"/>
        <item m="1" x="634"/>
        <item m="1" x="679"/>
        <item m="1" x="128"/>
        <item m="1" x="165"/>
        <item m="1" x="305"/>
        <item m="1" x="559"/>
        <item m="1" x="174"/>
        <item m="1" x="597"/>
        <item m="1" x="729"/>
        <item m="1" x="44"/>
        <item m="1" x="86"/>
        <item m="1" x="229"/>
        <item m="1" x="739"/>
        <item m="1" x="359"/>
        <item m="1" x="485"/>
        <item m="1" x="520"/>
        <item m="1" x="654"/>
        <item m="1" x="779"/>
        <item m="1" x="102"/>
        <item m="1" x="141"/>
        <item m="1" x="278"/>
        <item m="1" x="413"/>
        <item m="1" x="573"/>
        <item m="1" x="826"/>
        <item m="1" x="60"/>
        <item m="1" x="196"/>
        <item m="1" x="618"/>
        <item m="1" x="374"/>
        <item m="1" x="496"/>
        <item m="1" x="626"/>
        <item m="1" x="759"/>
        <item m="1" x="381"/>
        <item m="1" x="792"/>
        <item m="1" x="120"/>
        <item m="1" x="252"/>
        <item m="1" x="293"/>
        <item m="1" x="427"/>
        <item m="1" x="548"/>
        <item m="1" x="682"/>
        <item m="1" x="717"/>
        <item m="1" x="35"/>
        <item m="1" x="172"/>
        <item m="1" x="311"/>
        <item m="1" x="347"/>
        <item m="1" x="475"/>
        <item m="1" x="602"/>
        <item m="1" x="638"/>
        <item m="1" x="357"/>
        <item m="1" x="773"/>
        <item m="1" x="96"/>
        <item m="1" x="232"/>
        <item m="1" x="267"/>
        <item m="1" x="404"/>
        <item m="1" x="812"/>
        <item m="1" x="526"/>
        <item m="1" x="563"/>
        <item m="1" x="820"/>
        <item m="1" x="150"/>
        <item m="1" x="570"/>
        <item m="1" x="186"/>
        <item m="1" x="327"/>
        <item m="1" x="457"/>
        <item m="1" x="489"/>
        <item m="1" x="615"/>
        <item m="1" x="749"/>
        <item m="1" x="65"/>
        <item m="1" x="109"/>
        <item m="1" x="245"/>
        <item m="1" x="380"/>
        <item m="1" x="501"/>
        <item m="1" x="539"/>
        <item m="1" x="675"/>
        <item m="1" x="797"/>
        <item m="1" x="830"/>
        <item m="1" x="546"/>
        <item m="1" x="164"/>
        <item m="1" x="300"/>
        <item m="1" x="433"/>
        <item m="1" x="470"/>
        <item m="1" x="593"/>
        <item m="1" x="212"/>
        <item m="1" x="725"/>
        <item m="1" x="762"/>
        <item m="1" x="82"/>
        <item m="1" x="223"/>
        <item m="1" x="355"/>
        <item m="1" x="771"/>
        <item m="1" x="394"/>
        <item m="1" x="517"/>
        <item m="1" x="648"/>
        <item m="1" x="688"/>
        <item m="1" x="403"/>
        <item m="1" x="809"/>
        <item m="1" x="137"/>
        <item m="1" x="273"/>
        <item m="1" x="318"/>
        <item m="1" x="449"/>
        <item m="1" x="567"/>
        <item m="1" x="183"/>
        <item m="1" x="700"/>
        <item m="1" x="54"/>
        <item m="1" x="190"/>
        <item m="1" x="236"/>
        <item m="1" x="369"/>
        <item m="1" x="492"/>
        <item m="1" x="622"/>
        <item m="1" x="664"/>
        <item m="1" x="788"/>
        <item m="1" x="114"/>
        <item m="1" x="154"/>
        <item m="1" x="289"/>
        <item m="1" x="424"/>
        <item m="1" x="545"/>
        <item m="1" x="160"/>
        <item m="1" x="586"/>
        <item m="1" x="714"/>
        <item m="1" x="32"/>
        <item m="1" x="70"/>
        <item m="1" x="208"/>
        <item m="1" x="722"/>
        <item m="1" x="342"/>
        <item m="1" x="472"/>
        <item m="1" x="509"/>
        <item m="1" x="635"/>
        <item m="1" x="769"/>
        <item m="1" x="90"/>
        <item m="1" x="130"/>
        <item m="1" x="264"/>
        <item m="1" x="399"/>
        <item m="1" x="440"/>
        <item m="1" x="561"/>
        <item m="1" x="817"/>
        <item m="1" x="47"/>
        <item m="1" x="181"/>
        <item m="1" x="607"/>
        <item m="1" x="323"/>
        <item m="1" x="362"/>
        <item m="1" x="366"/>
        <item m="1" x="781"/>
        <item m="1" x="240"/>
        <item m="1" x="280"/>
        <item m="1" x="414"/>
        <item m="1" x="112"/>
        <item m="1" x="670"/>
        <item m="1" x="705"/>
        <item m="1" x="159"/>
        <item m="1" x="582"/>
        <item m="1" x="590"/>
        <item m="1" x="339"/>
        <item m="1" x="77"/>
        <item m="1" x="253"/>
        <item m="1" x="801"/>
        <item m="1" x="552"/>
        <item m="1" x="683"/>
        <item m="1" x="805"/>
        <item m="1" x="135"/>
        <item m="1" x="557"/>
        <item m="1" x="445"/>
        <item m="1" x="604"/>
        <item m="1" x="321"/>
        <item m="1" x="738"/>
        <item m="1" x="49"/>
        <item m="1" x="778"/>
        <item m="1" x="532"/>
        <item m="1" x="420"/>
        <item m="1" x="460"/>
        <item m="1" x="195"/>
        <item m="1" x="752"/>
        <item m="1" x="67"/>
        <item m="1" x="204"/>
        <item m="1" x="261"/>
        <item m="1" x="302"/>
        <item m="1" x="435"/>
        <item m="1" x="170"/>
        <item m="1" x="691"/>
        <item m="1" x="42"/>
        <item m="1" x="179"/>
        <item m="1" x="224"/>
        <item m="1" x="482"/>
        <item m="1" x="569"/>
        <item m="1" x="56"/>
        <item m="1" x="192"/>
        <item m="1" x="331"/>
        <item m="1" x="462"/>
        <item m="1" x="100"/>
        <item m="1" x="281"/>
        <item m="1" x="296"/>
        <item m="1" x="719"/>
        <item m="1" x="78"/>
        <item m="1" x="219"/>
        <item m="1" x="351"/>
        <item m="1" x="767"/>
        <item m="1" x="644"/>
        <item m="1" x="270"/>
        <item m="1" x="619"/>
        <item m="1" x="678"/>
        <item m="1" x="711"/>
        <item m="1" x="30"/>
        <item m="1" x="238"/>
        <item m="1" x="372"/>
        <item m="1" x="464"/>
        <item m="1" x="214"/>
        <item m="1" x="386"/>
        <item m="1" x="803"/>
        <item m="1" x="308"/>
        <item m="1" x="600"/>
        <item m="1" x="734"/>
        <item m="1" x="283"/>
        <item m="1" x="456"/>
        <item m="1" x="629"/>
        <item m="1" x="723"/>
        <item m="1" x="39"/>
        <item m="1" x="646"/>
        <item m="1" x="272"/>
        <item m="1" x="699"/>
        <item m="1" x="153"/>
        <item m="1" x="461"/>
        <item m="1" x="584"/>
        <item m="1" x="69"/>
        <item m="1" x="113"/>
        <item m="1" x="249"/>
        <item m="1" x="383"/>
        <item m="1" x="507"/>
        <item m="1" x="166"/>
        <item m="1" x="439"/>
        <item m="1" x="45"/>
        <item m="1" x="397"/>
        <item m="1" x="521"/>
        <item m="1" x="142"/>
        <item m="1" x="279"/>
        <item m="1" x="322"/>
        <item m="1" x="575"/>
        <item m="1" x="703"/>
        <item m="1" x="745"/>
        <item m="1" x="61"/>
        <item m="1" x="198"/>
        <item m="1" x="669"/>
        <item m="1" x="121"/>
        <item m="1" x="428"/>
        <item m="1" x="550"/>
        <item m="1" x="718"/>
        <item m="1" x="217"/>
        <item m="1" x="513"/>
        <item m="1" x="774"/>
        <item m="1" x="407"/>
        <item m="1" x="750"/>
        <item m="1" x="371"/>
        <item m="1" x="666"/>
        <item m="1" x="672"/>
        <item m="1" x="677"/>
        <item m="1" x="709"/>
        <item m="1" x="832"/>
        <item m="1" x="72"/>
        <item m="1" x="345"/>
        <item m="1" x="259"/>
        <item m="1" x="643"/>
        <item m="1" x="133"/>
        <item m="1" x="732"/>
        <item m="1" x="611"/>
        <item m="1" x="243"/>
        <item m="1" x="417"/>
        <item m="1" x="674"/>
        <item m="1" x="707"/>
        <item m="1" x="123"/>
        <item m="1" x="388"/>
        <item m="1" x="256"/>
        <item m="1" x="687"/>
        <item m="1" x="136"/>
        <item m="1" x="814"/>
        <item m="1" x="175"/>
        <item m="1" x="52"/>
        <item m="1" x="234"/>
        <item m="1" x="656"/>
        <item m="1" x="201"/>
        <item m="1" x="335"/>
        <item m="1" x="337"/>
        <item m="1" x="340"/>
        <item m="1" x="213"/>
        <item m="1" x="505"/>
        <item m="1" x="798"/>
        <item m="1" x="254"/>
        <item m="1" x="390"/>
        <item m="1" x="306"/>
        <item m="1" x="438"/>
        <item m="1" x="38"/>
        <item m="1" x="596"/>
        <item m="1" x="319"/>
        <item m="1" x="476"/>
        <item m="1" x="360"/>
        <item m="1" x="486"/>
        <item m="1" x="653"/>
        <item m="1" x="658"/>
        <item m="1" x="101"/>
        <item m="1" x="661"/>
        <item m="1" x="572"/>
        <item m="1" x="287"/>
        <item m="1" x="328"/>
        <item m="1" x="825"/>
        <item m="1" x="753"/>
        <item m="1" x="466"/>
        <item m="1" x="68"/>
        <item m="1" x="205"/>
        <item m="1" x="625"/>
        <item m="1" x="246"/>
        <item m="1" x="758"/>
        <item m="1" x="119"/>
        <item m="1" x="389"/>
        <item m="1" x="800"/>
        <item m="1" x="549"/>
        <item m="1" x="303"/>
        <item m="1" x="716"/>
        <item m="1" x="436"/>
        <item m="1" x="556"/>
        <item m="1" x="171"/>
        <item m="1" x="595"/>
        <item m="1" x="310"/>
        <item m="1" x="727"/>
        <item m="1" x="348"/>
        <item m="1" x="85"/>
        <item m="1" x="603"/>
        <item m="1" x="227"/>
        <item m="1" x="736"/>
        <item m="1" x="358"/>
        <item m="1" x="609"/>
        <item m="1" x="772"/>
        <item m="1" x="483"/>
        <item m="1" x="95"/>
        <item m="1" x="518"/>
        <item m="1" x="231"/>
        <item m="1" x="651"/>
        <item m="1" x="266"/>
        <item m="1" x="777"/>
        <item m="1" x="405"/>
        <item m="1" x="811"/>
        <item m="1" x="271"/>
        <item m="1" x="527"/>
        <item m="1" x="139"/>
        <item m="1" x="659"/>
        <item m="1" x="277"/>
        <item m="1" x="696"/>
        <item m="1" x="144"/>
        <item m="1" x="411"/>
        <item m="1" x="819"/>
        <item m="1" x="450"/>
        <item m="1" x="149"/>
        <item m="1" x="571"/>
        <item m="1" x="185"/>
        <item m="1" x="702"/>
        <item m="1" x="326"/>
        <item m="1" x="824"/>
        <item m="1" x="458"/>
        <item m="1" x="57"/>
        <item m="1" x="580"/>
        <item m="1" x="194"/>
        <item m="1" x="616"/>
        <item m="1" x="333"/>
        <item m="1" x="66"/>
        <item m="1" x="494"/>
        <item m="1" x="108"/>
        <item m="1" x="623"/>
        <item m="1" x="244"/>
        <item m="1" x="757"/>
        <item m="1" x="790"/>
        <item m="1" x="248"/>
        <item m="1" x="500"/>
        <item m="1" x="118"/>
        <item m="1" x="540"/>
        <item m="1" x="676"/>
        <item m="1" x="122"/>
        <item m="1" x="291"/>
        <item m="1" x="799"/>
        <item m="1" x="426"/>
        <item m="1" x="126"/>
        <item m="1" x="547"/>
        <item m="1" x="802"/>
        <item m="1" x="163"/>
        <item m="1" x="299"/>
        <item m="1" x="432"/>
        <item m="1" x="34"/>
        <item m="1" x="469"/>
        <item m="1" x="169"/>
        <item m="1" x="594"/>
        <item m="1" x="211"/>
        <item m="1" x="344"/>
        <item m="1" x="41"/>
        <item m="1" x="473"/>
        <item m="1" x="83"/>
        <item m="1" x="350"/>
        <item m="1" x="599"/>
        <item m="1" x="222"/>
        <item m="1" x="636"/>
        <item m="1" x="354"/>
        <item m="1" x="92"/>
        <item m="1" x="516"/>
        <item m="1" x="649"/>
        <item m="1" x="97"/>
        <item m="1" x="775"/>
        <item m="1" x="402"/>
        <item m="1" x="810"/>
        <item m="1" x="524"/>
        <item m="1" x="274"/>
        <item m="1" x="564"/>
        <item m="1" x="147"/>
        <item m="1" x="184"/>
        <item m="1" x="451"/>
        <item m="1" x="741"/>
        <item m="1" x="455"/>
        <item m="1" x="55"/>
        <item m="1" x="487"/>
        <item m="1" x="191"/>
        <item m="1" x="612"/>
        <item m="1" x="330"/>
        <item m="1" x="197"/>
        <item m="1" x="64"/>
        <item m="1" x="491"/>
        <item m="1" x="105"/>
        <item m="1" x="621"/>
        <item m="1" x="784"/>
        <item m="1" x="663"/>
        <item m="1" x="378"/>
        <item m="1" x="416"/>
        <item m="1" x="668"/>
        <item m="1" x="115"/>
        <item m="1" x="537"/>
        <item m="1" x="251"/>
        <item m="1" x="673"/>
        <item m="1" x="290"/>
        <item m="1" x="795"/>
        <item m="1" x="423"/>
        <item m="1" x="828"/>
        <item m="1" x="544"/>
        <item m="1" x="161"/>
        <item m="1" x="585"/>
        <item m="1" x="713"/>
        <item m="1" x="430"/>
        <item m="1" x="592"/>
        <item m="1" x="209"/>
        <item m="1" x="721"/>
        <item m="1" x="74"/>
        <item m="1" x="761"/>
        <item m="1" x="79"/>
        <item m="1" x="508"/>
        <item m="1" x="763"/>
        <item m="1" x="220"/>
        <item m="1" x="352"/>
        <item m="1" x="768"/>
        <item m="1" x="392"/>
        <item m="1" x="639"/>
        <item m="1" x="89"/>
        <item m="1" x="515"/>
        <item m="1" x="131"/>
        <item m="1" x="685"/>
        <item m="1" x="807"/>
        <item m="1" x="522"/>
        <item m="1" x="406"/>
        <item m="1" x="560"/>
        <item m="1" x="693"/>
        <item m="1" x="315"/>
        <item m="1" x="46"/>
        <item m="1" x="566"/>
        <item m="1" x="48"/>
        <item m="1" x="324"/>
        <item m="1" x="452"/>
        <item m="1" x="51"/>
        <item m="1" x="742"/>
        <item m="1" x="188"/>
        <item m="1" x="233"/>
        <item m="1" x="747"/>
        <item m="1" x="617"/>
        <item m="1" x="103"/>
        <item m="1" x="620"/>
        <item m="1" x="241"/>
        <item m="1" x="377"/>
        <item m="1" x="787"/>
        <item m="1" x="284"/>
        <item m="1" x="535"/>
        <item m="1" x="151"/>
        <item m="1" x="671"/>
        <item m="1" x="704"/>
        <item m="1" x="155"/>
        <item m="1" x="827"/>
        <item m="1" x="543"/>
        <item m="1" x="831"/>
        <item m="1" x="294"/>
        <item m="1" x="712"/>
        <item m="1" x="334"/>
        <item m="1" x="31"/>
        <item m="1" x="715"/>
        <item m="1" x="591"/>
        <item m="1" x="206"/>
        <item m="1" x="471"/>
        <item m="1" x="76"/>
        <item m="1" x="503"/>
        <item m="1" x="385"/>
        <item m="1" x="633"/>
        <item m="1" x="766"/>
        <item m="1" x="127"/>
        <item m="1" x="641"/>
        <item m="1" x="684"/>
        <item m="1" x="132"/>
        <item m="1" x="396"/>
        <item m="1" x="437"/>
        <item m="1" x="134"/>
        <item m="1" x="558"/>
        <item m="1" x="173"/>
        <item m="1" x="692"/>
        <item m="1" x="313"/>
        <item m="1" x="816"/>
        <item m="1" x="446"/>
        <item m="1" x="694"/>
        <item m="1" x="605"/>
        <item m="1" x="480"/>
        <item m="1" x="50"/>
        <item m="1" x="363"/>
        <item m="1" x="744"/>
        <item m="1" x="237"/>
        <item m="1" x="528"/>
        <item m="1" x="239"/>
        <item m="1" x="660"/>
        <item m="1" x="106"/>
        <item m="1" x="412"/>
        <item m="1" x="110"/>
        <item m="1" x="533"/>
        <item m="1" x="789"/>
        <item m="1" x="286"/>
        <item m="1" x="419"/>
        <item m="1" x="576"/>
        <item m="1" x="459"/>
        <item m="1" x="157"/>
        <item m="1" x="710"/>
        <item m="1" x="29"/>
        <item m="1" x="465"/>
        <item m="1" x="336"/>
        <item m="1" x="624"/>
        <item m="1" x="338"/>
        <item m="1" x="210"/>
        <item m="1" x="75"/>
        <item m="1" x="502"/>
        <item m="1" x="215"/>
        <item m="1" x="80"/>
        <item m="1" x="764"/>
        <item m="1" x="387"/>
        <item m="1" x="262"/>
        <item m="1" x="301"/>
        <item m="1" x="553"/>
        <item m="1" x="804"/>
        <item m="1" x="434"/>
        <item m="1" x="555"/>
        <item m="1" x="441"/>
        <item m="1" x="309"/>
        <item m="1" x="726"/>
        <item m="1" x="443"/>
        <item m="1" x="43"/>
        <item m="1" x="316"/>
        <item m="1" x="601"/>
        <item m="1" x="735"/>
        <item m="1" x="182"/>
        <item m="1" x="356"/>
        <item m="1" x="481"/>
        <item m="1" x="93"/>
        <item m="1" x="650"/>
        <item m="1" x="365"/>
        <item m="1" x="776"/>
        <item m="1" x="655"/>
        <item m="1" x="525"/>
        <item m="1" x="275"/>
        <item m="1" x="529"/>
        <item m="1" x="783"/>
        <item m="1" x="410"/>
        <item m="1" x="818"/>
        <item m="1" x="415"/>
        <item m="1" x="568"/>
        <item m="1" x="285"/>
        <item m="1" x="701"/>
        <item m="1" x="156"/>
        <item m="1" x="578"/>
        <item m="1" x="193"/>
        <item m="1" x="708"/>
        <item m="1" x="332"/>
        <item m="1" x="748"/>
        <item m="1" x="463"/>
        <item m="1" x="493"/>
        <item m="1" x="754"/>
        <item m="1" x="379"/>
        <item m="1" x="499"/>
        <item m="1" x="116"/>
        <item m="1" x="630"/>
        <item m="1" x="504"/>
        <item m="1" x="796"/>
        <item m="1" x="511"/>
        <item m="1" x="258"/>
        <item m="1" x="681"/>
        <item m="1" x="297"/>
        <item m="1" x="431"/>
        <item m="1" x="33"/>
        <item m="1" x="554"/>
        <item m="1" x="36"/>
        <item m="1" x="724"/>
        <item m="1" x="442"/>
        <item m="1" x="40"/>
        <item m="1" x="728"/>
        <item m="1" x="178"/>
        <item m="1" x="221"/>
        <item m="1" x="731"/>
        <item m="1" x="353"/>
        <item m="1" x="606"/>
        <item m="1" x="770"/>
        <item m="1" x="91"/>
        <item m="1" x="484"/>
        <item m="1" x="647"/>
        <item m="1" x="364"/>
        <item m="1" x="400"/>
        <item m="1" x="99"/>
        <item m="1" x="268"/>
        <item m="1" x="523"/>
        <item m="1" x="657"/>
        <item m="1" x="140"/>
        <item m="1" x="409"/>
        <item m="1" x="530"/>
        <item m="1" x="145"/>
        <item m="1" x="821"/>
        <item m="1" x="325"/>
        <item m="1" x="454"/>
        <item m="1" x="53"/>
        <item m="1" x="577"/>
        <item m="1" x="189"/>
        <item m="1" x="63"/>
        <item m="1" x="202"/>
        <item m="1" x="373"/>
        <item m="1" x="242"/>
        <item m="1" x="498"/>
        <item m="1" x="627"/>
        <item m="1" x="250"/>
        <item m="1" x="384"/>
        <item m="1" x="422"/>
        <item m="1" x="295"/>
        <item m="1" x="429"/>
        <item m="1" x="307"/>
        <item m="1" x="720"/>
        <item m="1" x="341"/>
        <item m="1" x="346"/>
        <item m="1" x="598"/>
        <item m="1" x="730"/>
        <item m="1" x="226"/>
        <item m="1" x="88"/>
        <item m="1" x="514"/>
        <item m="1" x="645"/>
        <item m="1" x="94"/>
        <item m="1" x="398"/>
        <item m="1" x="269"/>
        <item m="1" x="447"/>
        <item m="1" x="143"/>
        <item m="1" x="565"/>
        <item m="1" x="180"/>
        <item m="1" x="822"/>
        <item m="1" x="746"/>
        <item m="1" x="199"/>
        <item m="1" x="755"/>
        <item m="1" x="376"/>
        <item m="1" x="785"/>
        <item m="1" x="534"/>
        <item m="1" x="794"/>
        <item m="1" x="421"/>
        <item m="1" x="542"/>
        <item m="1" x="425"/>
        <item m="1" x="467"/>
        <item m="1" x="589"/>
        <item m="1" x="304"/>
        <item m="1" x="167"/>
        <item m="1" x="218"/>
        <item m="1" x="349"/>
        <item m="1" x="87"/>
        <item m="1" x="228"/>
        <item m="1" x="640"/>
        <item m="1" x="263"/>
        <item m="1" x="519"/>
        <item m="1" x="401"/>
        <item m="1" x="815"/>
        <item m="1" x="737"/>
        <item m="1" x="743"/>
        <item m="1" x="490"/>
        <item m="1" x="375"/>
        <item m="1" x="495"/>
        <item m="1" x="667"/>
        <item m="1" x="541"/>
        <item m="1" x="203"/>
        <item m="1" x="73"/>
        <item m="1" x="632"/>
        <item m="1" x="84"/>
        <item m="1" x="260"/>
        <item m="1" x="129"/>
        <item m="1" x="806"/>
        <item m="1" x="265"/>
        <item m="1" x="148"/>
        <item m="1" x="665"/>
        <item m="1" x="418"/>
        <item m="1" x="510"/>
        <item m="1" x="125"/>
        <item m="1" x="680"/>
        <item m="1" x="312"/>
        <item m="1" x="177"/>
        <item m="1" x="62"/>
        <item m="1" x="497"/>
        <item m="1" x="391"/>
        <item m="1" x="314"/>
        <item m="1" x="477"/>
        <item m="1" x="642"/>
        <item m="1" x="58"/>
        <item m="1" x="276"/>
        <item m="1" x="298"/>
        <item m="1" x="538"/>
        <item m="1" x="780"/>
        <item x="4"/>
        <item x="3"/>
        <item x="2"/>
        <item x="1"/>
        <item x="0"/>
        <item m="1" x="158"/>
        <item m="1" x="81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m="1" x="225"/>
        <item m="1" x="3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 defaultSubtotal="0">
      <items count="3">
        <item x="1"/>
        <item h="1" x="0"/>
        <item h="1" x="2"/>
      </items>
    </pivotField>
  </pivotFields>
  <rowFields count="3">
    <field x="3"/>
    <field x="9"/>
    <field x="0"/>
  </rowFields>
  <rowItems count="59">
    <i>
      <x v="2"/>
    </i>
    <i r="1">
      <x v="800"/>
    </i>
    <i r="2">
      <x v="1"/>
    </i>
    <i r="1">
      <x v="801"/>
    </i>
    <i r="2">
      <x v="1"/>
    </i>
    <i r="1">
      <x v="802"/>
    </i>
    <i r="2">
      <x v="1"/>
    </i>
    <i r="1">
      <x v="803"/>
    </i>
    <i r="2">
      <x v="1"/>
    </i>
    <i>
      <x v="4"/>
    </i>
    <i r="1">
      <x v="807"/>
    </i>
    <i r="2">
      <x v="1"/>
    </i>
    <i r="1">
      <x v="808"/>
    </i>
    <i r="2">
      <x v="1"/>
    </i>
    <i r="1">
      <x v="809"/>
    </i>
    <i r="2">
      <x v="1"/>
    </i>
    <i r="1">
      <x v="810"/>
    </i>
    <i r="2">
      <x v="1"/>
    </i>
    <i r="1">
      <x v="811"/>
    </i>
    <i r="2">
      <x v="1"/>
    </i>
    <i r="1">
      <x v="812"/>
    </i>
    <i r="2">
      <x v="1"/>
    </i>
    <i r="1">
      <x v="813"/>
    </i>
    <i r="2">
      <x v="1"/>
    </i>
    <i r="1">
      <x v="814"/>
    </i>
    <i r="2">
      <x v="1"/>
    </i>
    <i r="1">
      <x v="815"/>
    </i>
    <i r="2">
      <x v="1"/>
    </i>
    <i r="1">
      <x v="816"/>
    </i>
    <i r="2">
      <x v="1"/>
    </i>
    <i r="1">
      <x v="817"/>
    </i>
    <i r="2">
      <x v="1"/>
    </i>
    <i r="1">
      <x v="818"/>
    </i>
    <i r="2">
      <x v="1"/>
    </i>
    <i r="1">
      <x v="819"/>
    </i>
    <i r="2">
      <x v="1"/>
    </i>
    <i r="1">
      <x v="820"/>
    </i>
    <i r="2">
      <x v="1"/>
    </i>
    <i r="1">
      <x v="821"/>
    </i>
    <i r="2">
      <x v="1"/>
    </i>
    <i r="1">
      <x v="822"/>
    </i>
    <i r="2">
      <x v="1"/>
    </i>
    <i r="1">
      <x v="823"/>
    </i>
    <i r="2">
      <x v="1"/>
    </i>
    <i r="1">
      <x v="824"/>
    </i>
    <i r="2">
      <x v="1"/>
    </i>
    <i r="1">
      <x v="825"/>
    </i>
    <i r="2">
      <x v="1"/>
    </i>
    <i r="1">
      <x v="826"/>
    </i>
    <i r="2">
      <x v="1"/>
    </i>
    <i r="1">
      <x v="827"/>
    </i>
    <i r="2">
      <x v="1"/>
    </i>
    <i r="1">
      <x v="828"/>
    </i>
    <i r="2">
      <x v="1"/>
    </i>
    <i r="1">
      <x v="829"/>
    </i>
    <i r="2">
      <x v="1"/>
    </i>
    <i r="1">
      <x v="830"/>
    </i>
    <i r="2">
      <x v="1"/>
    </i>
    <i t="grand">
      <x/>
    </i>
  </rowItems>
  <colItems count="1">
    <i/>
  </colItems>
  <pageFields count="3">
    <pageField fld="27" hier="-1"/>
    <pageField fld="1" hier="-1"/>
    <pageField fld="4" hier="-1"/>
  </pageFields>
  <dataFields count="1">
    <dataField name="Количество по полю Второй вес, т.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2:AA22" totalsRowShown="0" headerRowDxfId="1" dataDxfId="0" headerRowBorderDxfId="30" tableBorderDxfId="31" totalsRowBorderDxfId="29">
  <autoFilter ref="A2:AA22"/>
  <tableColumns count="27">
    <tableColumn id="1" name="Дата" dataDxfId="28"/>
    <tableColumn id="2" name="Поставщик" dataDxfId="27"/>
    <tableColumn id="3" name="Номенклатура" dataDxfId="26"/>
    <tableColumn id="4" name="Вид материала" dataDxfId="25"/>
    <tableColumn id="5" name="Завод" dataDxfId="24"/>
    <tableColumn id="6" name="В таре/Навалом" dataDxfId="23"/>
    <tableColumn id="7" name="Первый вес, т." dataDxfId="22"/>
    <tableColumn id="8" name="Второй вес, т." dataDxfId="21"/>
    <tableColumn id="9" name="Вес материала на весовой, т." dataDxfId="20">
      <calculatedColumnFormula>Таблица2[[#This Row],[Первый вес, т.]]-H3</calculatedColumnFormula>
    </tableColumn>
    <tableColumn id="10" name="Вес по накладной поставщика т." dataDxfId="19"/>
    <tableColumn id="11" name="Нормы естественной убыли при транспортировании, %" dataDxfId="18">
      <calculatedColumnFormula>SUMPRODUCT((редактор!$J$4:$J$8='Данные по материалам'!D3)*(Тара='Данные по материалам'!F3)*редактор!$K$4:$L$8)</calculatedColumnFormula>
    </tableColumn>
    <tableColumn id="12" name="Отклонения при взвешивании, т. Недостача (-)/Излишки (+)" dataDxfId="17">
      <calculatedColumnFormula>Таблица2[[#This Row],[Вес материала на весовой, т.]]-Таблица2[[#This Row],[Вес по накладной поставщика т.]]</calculatedColumnFormula>
    </tableColumn>
    <tableColumn id="13" name="Вес принятый к БУ по документам поставщика" dataDxfId="16"/>
    <tableColumn id="14" name="База для расчета отклонения, т" dataDxfId="15">
      <calculatedColumnFormula>IF(M3=I3,0,(IF(L3&lt;0,L3,0)))</calculatedColumnFormula>
    </tableColumn>
    <tableColumn id="15" name="Погрешность материала в % к фактическому весу" dataDxfId="14">
      <calculatedColumnFormula>IF(M3&gt;I3,M3-I3,0)</calculatedColumnFormula>
    </tableColumn>
    <tableColumn id="16" name="Отклонения, %" dataDxfId="13"/>
    <tableColumn id="27" name="Отклонения, %2" dataDxfId="12"/>
    <tableColumn id="28" name="Отклонения, т" dataDxfId="11"/>
    <tableColumn id="17" name="Отклонения, т2" dataDxfId="10"/>
    <tableColumn id="18" name="Номер в КЭ Бетон" dataDxfId="9"/>
    <tableColumn id="19" name="Номер автомобиля " dataDxfId="8"/>
    <tableColumn id="20" name="Номер накладной" dataDxfId="7"/>
    <tableColumn id="21" name="Примечание = Время прибытия" dataDxfId="6"/>
    <tableColumn id="22" name="Грузоперевозчик" dataDxfId="5"/>
    <tableColumn id="23" name="Вид цемента" dataDxfId="4"/>
    <tableColumn id="24" name="Какие машины привозили цемент" dataDxfId="3"/>
    <tableColumn id="25" name="Место приемки по накладной" dataDxfId="2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B2:H35" totalsRowShown="0" headerRowDxfId="40" dataDxfId="39">
  <autoFilter ref="B2:H35"/>
  <sortState ref="B3:H35">
    <sortCondition ref="D3:D35"/>
  </sortState>
  <tableColumns count="7">
    <tableColumn id="1" name="Поставщик" dataDxfId="38"/>
    <tableColumn id="2" name="Грузоперевозчик" dataDxfId="37"/>
    <tableColumn id="3" name="Номенклатура" dataDxfId="36"/>
    <tableColumn id="4" name="Вид материала" dataDxfId="35"/>
    <tableColumn id="5" name="Откуда материал" dataDxfId="34"/>
    <tableColumn id="6" name="Какие машины привозили цемент" dataDxfId="33"/>
    <tableColumn id="7" name="Место приемки по накладной" dataDxfId="3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65"/>
  <sheetViews>
    <sheetView workbookViewId="0">
      <selection activeCell="O29" sqref="O29"/>
    </sheetView>
  </sheetViews>
  <sheetFormatPr defaultRowHeight="15" x14ac:dyDescent="0.25"/>
  <cols>
    <col min="1" max="1" width="17.28515625" customWidth="1"/>
    <col min="2" max="2" width="33.28515625" customWidth="1"/>
    <col min="3" max="22" width="6.5703125" customWidth="1"/>
    <col min="23" max="23" width="13.28515625" customWidth="1"/>
    <col min="24" max="24" width="11.85546875" customWidth="1"/>
    <col min="25" max="25" width="6" customWidth="1"/>
    <col min="26" max="26" width="5" customWidth="1"/>
    <col min="27" max="27" width="6" customWidth="1"/>
    <col min="28" max="28" width="5" customWidth="1"/>
    <col min="29" max="29" width="6" customWidth="1"/>
    <col min="30" max="30" width="3" customWidth="1"/>
    <col min="31" max="31" width="6" customWidth="1"/>
    <col min="32" max="32" width="5" customWidth="1"/>
    <col min="33" max="33" width="6" customWidth="1"/>
    <col min="34" max="34" width="5" customWidth="1"/>
    <col min="35" max="36" width="6" customWidth="1"/>
    <col min="37" max="37" width="5" customWidth="1"/>
    <col min="38" max="41" width="6" customWidth="1"/>
    <col min="42" max="42" width="5" customWidth="1"/>
    <col min="43" max="43" width="6" customWidth="1"/>
    <col min="44" max="44" width="5" customWidth="1"/>
    <col min="45" max="49" width="6" customWidth="1"/>
    <col min="50" max="50" width="5" customWidth="1"/>
    <col min="51" max="53" width="6" customWidth="1"/>
    <col min="54" max="54" width="3" customWidth="1"/>
    <col min="55" max="57" width="6" customWidth="1"/>
    <col min="58" max="58" width="5" customWidth="1"/>
    <col min="59" max="60" width="6" customWidth="1"/>
    <col min="61" max="61" width="5" customWidth="1"/>
    <col min="62" max="65" width="6" customWidth="1"/>
    <col min="66" max="66" width="5" customWidth="1"/>
    <col min="67" max="70" width="6" customWidth="1"/>
    <col min="71" max="71" width="5" customWidth="1"/>
    <col min="72" max="75" width="6" customWidth="1"/>
    <col min="76" max="76" width="5" customWidth="1"/>
    <col min="77" max="80" width="6" customWidth="1"/>
    <col min="81" max="81" width="5" customWidth="1"/>
    <col min="82" max="89" width="6" customWidth="1"/>
    <col min="90" max="90" width="5" customWidth="1"/>
    <col min="91" max="93" width="6" customWidth="1"/>
    <col min="94" max="94" width="5" customWidth="1"/>
    <col min="95" max="98" width="6" customWidth="1"/>
    <col min="99" max="99" width="3" customWidth="1"/>
    <col min="100" max="104" width="6" customWidth="1"/>
    <col min="105" max="105" width="5" customWidth="1"/>
    <col min="106" max="109" width="6" customWidth="1"/>
    <col min="110" max="110" width="5" customWidth="1"/>
    <col min="111" max="112" width="6" customWidth="1"/>
    <col min="113" max="113" width="5" customWidth="1"/>
    <col min="114" max="117" width="6" customWidth="1"/>
    <col min="118" max="118" width="5" customWidth="1"/>
    <col min="119" max="123" width="6" customWidth="1"/>
    <col min="124" max="124" width="5" customWidth="1"/>
    <col min="125" max="128" width="6" customWidth="1"/>
    <col min="129" max="129" width="5" customWidth="1"/>
    <col min="130" max="133" width="6" customWidth="1"/>
    <col min="134" max="134" width="5" customWidth="1"/>
    <col min="135" max="139" width="6" customWidth="1"/>
    <col min="140" max="140" width="5" customWidth="1"/>
    <col min="141" max="150" width="6" customWidth="1"/>
    <col min="151" max="151" width="3" customWidth="1"/>
    <col min="152" max="155" width="6" customWidth="1"/>
    <col min="156" max="156" width="5" customWidth="1"/>
    <col min="157" max="160" width="6" customWidth="1"/>
    <col min="161" max="161" width="5" customWidth="1"/>
    <col min="162" max="166" width="6" customWidth="1"/>
    <col min="167" max="167" width="5" customWidth="1"/>
    <col min="168" max="172" width="6" customWidth="1"/>
    <col min="173" max="173" width="5" customWidth="1"/>
    <col min="174" max="178" width="6" customWidth="1"/>
    <col min="179" max="179" width="5" customWidth="1"/>
    <col min="180" max="184" width="6" customWidth="1"/>
    <col min="185" max="185" width="5" customWidth="1"/>
    <col min="186" max="189" width="6" customWidth="1"/>
    <col min="190" max="190" width="5" customWidth="1"/>
    <col min="191" max="194" width="6" customWidth="1"/>
    <col min="195" max="195" width="5" customWidth="1"/>
    <col min="196" max="199" width="6" customWidth="1"/>
    <col min="200" max="200" width="5" customWidth="1"/>
    <col min="201" max="205" width="6" customWidth="1"/>
    <col min="206" max="206" width="3" customWidth="1"/>
    <col min="207" max="211" width="6" customWidth="1"/>
    <col min="212" max="212" width="5" customWidth="1"/>
    <col min="213" max="216" width="6" customWidth="1"/>
    <col min="217" max="217" width="5" customWidth="1"/>
    <col min="218" max="220" width="6" customWidth="1"/>
    <col min="221" max="221" width="5" customWidth="1"/>
    <col min="222" max="228" width="6" customWidth="1"/>
    <col min="229" max="229" width="5" customWidth="1"/>
    <col min="230" max="233" width="6" customWidth="1"/>
    <col min="234" max="234" width="5" customWidth="1"/>
    <col min="235" max="242" width="6" customWidth="1"/>
    <col min="243" max="243" width="5" customWidth="1"/>
    <col min="244" max="246" width="6" customWidth="1"/>
    <col min="247" max="247" width="3" customWidth="1"/>
    <col min="248" max="253" width="6" customWidth="1"/>
    <col min="254" max="254" width="5" customWidth="1"/>
    <col min="255" max="257" width="6" customWidth="1"/>
    <col min="258" max="258" width="5" customWidth="1"/>
    <col min="259" max="260" width="6" customWidth="1"/>
    <col min="261" max="261" width="5" customWidth="1"/>
    <col min="262" max="264" width="6" customWidth="1"/>
    <col min="265" max="265" width="5" customWidth="1"/>
    <col min="266" max="277" width="6" customWidth="1"/>
    <col min="278" max="278" width="5" customWidth="1"/>
    <col min="279" max="281" width="6" customWidth="1"/>
    <col min="282" max="282" width="5" customWidth="1"/>
    <col min="283" max="283" width="6" customWidth="1"/>
    <col min="284" max="284" width="5" customWidth="1"/>
    <col min="285" max="286" width="6" customWidth="1"/>
    <col min="287" max="288" width="5" customWidth="1"/>
    <col min="289" max="289" width="6" customWidth="1"/>
    <col min="290" max="291" width="5" customWidth="1"/>
    <col min="292" max="298" width="6" customWidth="1"/>
    <col min="299" max="299" width="5" customWidth="1"/>
    <col min="300" max="300" width="6" customWidth="1"/>
    <col min="301" max="301" width="5" customWidth="1"/>
    <col min="302" max="302" width="6" customWidth="1"/>
    <col min="303" max="303" width="5" customWidth="1"/>
    <col min="304" max="306" width="6" customWidth="1"/>
    <col min="307" max="307" width="5" customWidth="1"/>
    <col min="308" max="309" width="6" customWidth="1"/>
    <col min="310" max="310" width="5" customWidth="1"/>
    <col min="311" max="324" width="6" customWidth="1"/>
    <col min="325" max="326" width="5" customWidth="1"/>
    <col min="327" max="327" width="6" customWidth="1"/>
    <col min="328" max="328" width="5" customWidth="1"/>
    <col min="329" max="333" width="6" customWidth="1"/>
    <col min="334" max="334" width="3" customWidth="1"/>
    <col min="335" max="340" width="6" customWidth="1"/>
    <col min="341" max="341" width="5" customWidth="1"/>
    <col min="342" max="343" width="6" customWidth="1"/>
    <col min="344" max="344" width="5" customWidth="1"/>
    <col min="345" max="345" width="6" customWidth="1"/>
    <col min="346" max="346" width="5" customWidth="1"/>
    <col min="347" max="350" width="6" customWidth="1"/>
    <col min="351" max="351" width="5" customWidth="1"/>
    <col min="352" max="359" width="6" customWidth="1"/>
    <col min="360" max="360" width="5" customWidth="1"/>
    <col min="361" max="361" width="6" customWidth="1"/>
    <col min="362" max="362" width="5" customWidth="1"/>
    <col min="363" max="367" width="6" customWidth="1"/>
    <col min="368" max="368" width="5" customWidth="1"/>
    <col min="369" max="370" width="6" customWidth="1"/>
    <col min="371" max="371" width="3" customWidth="1"/>
    <col min="372" max="373" width="6" customWidth="1"/>
    <col min="374" max="374" width="5" customWidth="1"/>
    <col min="375" max="378" width="6" customWidth="1"/>
    <col min="379" max="379" width="5" customWidth="1"/>
    <col min="380" max="388" width="6" customWidth="1"/>
    <col min="389" max="389" width="5" customWidth="1"/>
    <col min="390" max="392" width="6" customWidth="1"/>
    <col min="393" max="393" width="5" customWidth="1"/>
    <col min="394" max="394" width="6" customWidth="1"/>
    <col min="395" max="395" width="5" customWidth="1"/>
    <col min="396" max="396" width="6" customWidth="1"/>
    <col min="397" max="397" width="5" customWidth="1"/>
    <col min="398" max="401" width="6" customWidth="1"/>
    <col min="402" max="402" width="5" customWidth="1"/>
    <col min="403" max="406" width="6" customWidth="1"/>
    <col min="407" max="407" width="5" customWidth="1"/>
    <col min="408" max="409" width="6" customWidth="1"/>
    <col min="410" max="410" width="5" customWidth="1"/>
    <col min="411" max="415" width="6" customWidth="1"/>
    <col min="416" max="416" width="5" customWidth="1"/>
    <col min="417" max="420" width="6" customWidth="1"/>
    <col min="421" max="421" width="3" customWidth="1"/>
    <col min="422" max="426" width="6" customWidth="1"/>
    <col min="427" max="427" width="5" customWidth="1"/>
    <col min="428" max="432" width="6" customWidth="1"/>
    <col min="433" max="433" width="5" customWidth="1"/>
    <col min="434" max="437" width="6" customWidth="1"/>
    <col min="438" max="438" width="5" customWidth="1"/>
    <col min="439" max="442" width="6" customWidth="1"/>
    <col min="443" max="443" width="5" customWidth="1"/>
    <col min="444" max="445" width="6" customWidth="1"/>
    <col min="446" max="446" width="5" customWidth="1"/>
    <col min="447" max="450" width="6" customWidth="1"/>
    <col min="451" max="451" width="5" customWidth="1"/>
    <col min="452" max="455" width="6" customWidth="1"/>
    <col min="456" max="456" width="5" customWidth="1"/>
    <col min="457" max="460" width="6" customWidth="1"/>
    <col min="461" max="461" width="5" customWidth="1"/>
    <col min="462" max="465" width="6" customWidth="1"/>
    <col min="466" max="466" width="5" customWidth="1"/>
    <col min="467" max="469" width="6" customWidth="1"/>
    <col min="470" max="470" width="3" customWidth="1"/>
    <col min="471" max="473" width="6" customWidth="1"/>
    <col min="474" max="474" width="5" customWidth="1"/>
    <col min="475" max="479" width="6" customWidth="1"/>
    <col min="480" max="480" width="5" customWidth="1"/>
    <col min="481" max="482" width="6" customWidth="1"/>
    <col min="483" max="483" width="5" customWidth="1"/>
    <col min="484" max="486" width="6" customWidth="1"/>
    <col min="487" max="487" width="5" customWidth="1"/>
    <col min="488" max="489" width="6" customWidth="1"/>
    <col min="490" max="490" width="5" customWidth="1"/>
    <col min="491" max="491" width="6" customWidth="1"/>
    <col min="492" max="492" width="5" customWidth="1"/>
    <col min="493" max="494" width="6" customWidth="1"/>
    <col min="495" max="495" width="5" customWidth="1"/>
    <col min="496" max="499" width="6" customWidth="1"/>
    <col min="500" max="500" width="5" customWidth="1"/>
    <col min="501" max="503" width="6" customWidth="1"/>
    <col min="504" max="504" width="5" customWidth="1"/>
    <col min="505" max="508" width="6" customWidth="1"/>
    <col min="509" max="509" width="3" customWidth="1"/>
    <col min="510" max="513" width="6" customWidth="1"/>
    <col min="514" max="514" width="5" customWidth="1"/>
    <col min="515" max="518" width="6" customWidth="1"/>
    <col min="519" max="519" width="5" customWidth="1"/>
    <col min="520" max="522" width="6" customWidth="1"/>
    <col min="523" max="523" width="5" customWidth="1"/>
    <col min="524" max="524" width="6" customWidth="1"/>
    <col min="525" max="525" width="5" customWidth="1"/>
    <col min="526" max="533" width="6" customWidth="1"/>
    <col min="534" max="534" width="5" customWidth="1"/>
    <col min="535" max="539" width="6" customWidth="1"/>
    <col min="540" max="540" width="5" customWidth="1"/>
    <col min="541" max="541" width="6" customWidth="1"/>
    <col min="542" max="542" width="5" customWidth="1"/>
    <col min="543" max="545" width="6" customWidth="1"/>
    <col min="546" max="546" width="5" customWidth="1"/>
    <col min="547" max="548" width="6" customWidth="1"/>
    <col min="549" max="549" width="3" customWidth="1"/>
    <col min="550" max="551" width="6" customWidth="1"/>
    <col min="552" max="552" width="5" customWidth="1"/>
    <col min="553" max="555" width="6" customWidth="1"/>
    <col min="556" max="556" width="5" customWidth="1"/>
    <col min="557" max="558" width="6" customWidth="1"/>
    <col min="559" max="559" width="5" customWidth="1"/>
    <col min="560" max="562" width="6" customWidth="1"/>
    <col min="563" max="563" width="5" customWidth="1"/>
    <col min="564" max="566" width="6" customWidth="1"/>
    <col min="567" max="567" width="5" customWidth="1"/>
    <col min="568" max="570" width="6" customWidth="1"/>
    <col min="571" max="571" width="5" customWidth="1"/>
    <col min="572" max="574" width="6" customWidth="1"/>
    <col min="575" max="575" width="5" customWidth="1"/>
    <col min="576" max="578" width="6" customWidth="1"/>
    <col min="579" max="579" width="5" customWidth="1"/>
    <col min="580" max="580" width="6" customWidth="1"/>
    <col min="581" max="581" width="5" customWidth="1"/>
    <col min="582" max="584" width="6" customWidth="1"/>
    <col min="585" max="585" width="3" customWidth="1"/>
    <col min="586" max="586" width="6" customWidth="1"/>
    <col min="587" max="587" width="5" customWidth="1"/>
    <col min="588" max="590" width="6" customWidth="1"/>
    <col min="591" max="591" width="5" customWidth="1"/>
    <col min="592" max="595" width="6" customWidth="1"/>
    <col min="596" max="596" width="5" customWidth="1"/>
    <col min="597" max="601" width="6" customWidth="1"/>
    <col min="602" max="602" width="5" customWidth="1"/>
    <col min="603" max="603" width="6" customWidth="1"/>
    <col min="604" max="604" width="5" customWidth="1"/>
    <col min="605" max="605" width="6" customWidth="1"/>
    <col min="606" max="606" width="5" customWidth="1"/>
    <col min="607" max="609" width="6" customWidth="1"/>
    <col min="610" max="610" width="5" customWidth="1"/>
    <col min="611" max="613" width="6" customWidth="1"/>
    <col min="614" max="614" width="5" customWidth="1"/>
    <col min="615" max="617" width="6" customWidth="1"/>
    <col min="618" max="618" width="3" customWidth="1"/>
    <col min="619" max="619" width="6" customWidth="1"/>
    <col min="620" max="620" width="5" customWidth="1"/>
    <col min="621" max="622" width="6" customWidth="1"/>
    <col min="623" max="623" width="5" customWidth="1"/>
    <col min="624" max="626" width="6" customWidth="1"/>
    <col min="627" max="627" width="5" customWidth="1"/>
    <col min="628" max="630" width="6" customWidth="1"/>
    <col min="631" max="632" width="5" customWidth="1"/>
    <col min="633" max="639" width="6" customWidth="1"/>
    <col min="640" max="640" width="5" customWidth="1"/>
    <col min="641" max="643" width="6" customWidth="1"/>
    <col min="644" max="644" width="5" customWidth="1"/>
    <col min="645" max="647" width="6" customWidth="1"/>
    <col min="648" max="648" width="5" customWidth="1"/>
    <col min="649" max="650" width="6" customWidth="1"/>
    <col min="651" max="651" width="3" customWidth="1"/>
    <col min="652" max="658" width="6" customWidth="1"/>
    <col min="659" max="659" width="5" customWidth="1"/>
    <col min="660" max="662" width="6" customWidth="1"/>
    <col min="663" max="663" width="5" customWidth="1"/>
    <col min="664" max="664" width="6" customWidth="1"/>
    <col min="665" max="665" width="5" customWidth="1"/>
    <col min="666" max="669" width="6" customWidth="1"/>
    <col min="670" max="670" width="5" customWidth="1"/>
    <col min="671" max="674" width="6" customWidth="1"/>
    <col min="675" max="675" width="5" customWidth="1"/>
    <col min="676" max="677" width="6" customWidth="1"/>
    <col min="678" max="678" width="5" customWidth="1"/>
    <col min="679" max="680" width="6" customWidth="1"/>
    <col min="681" max="681" width="5" customWidth="1"/>
    <col min="682" max="684" width="6" customWidth="1"/>
    <col min="685" max="685" width="3" customWidth="1"/>
    <col min="686" max="687" width="6" customWidth="1"/>
    <col min="688" max="688" width="5" customWidth="1"/>
    <col min="689" max="691" width="6" customWidth="1"/>
    <col min="692" max="692" width="5" customWidth="1"/>
    <col min="693" max="696" width="6" customWidth="1"/>
    <col min="697" max="697" width="5" customWidth="1"/>
    <col min="698" max="704" width="6" customWidth="1"/>
    <col min="705" max="705" width="5" customWidth="1"/>
    <col min="706" max="707" width="6" customWidth="1"/>
    <col min="708" max="708" width="5" customWidth="1"/>
    <col min="709" max="710" width="6" customWidth="1"/>
    <col min="711" max="711" width="5" customWidth="1"/>
    <col min="712" max="714" width="6" customWidth="1"/>
    <col min="715" max="716" width="5" customWidth="1"/>
    <col min="717" max="720" width="6" customWidth="1"/>
    <col min="721" max="721" width="5" customWidth="1"/>
    <col min="722" max="723" width="6" customWidth="1"/>
    <col min="724" max="725" width="5" customWidth="1"/>
    <col min="726" max="731" width="6" customWidth="1"/>
    <col min="732" max="732" width="5" customWidth="1"/>
    <col min="733" max="734" width="6" customWidth="1"/>
    <col min="735" max="735" width="5" customWidth="1"/>
    <col min="736" max="737" width="6" customWidth="1"/>
    <col min="738" max="739" width="5" customWidth="1"/>
    <col min="740" max="740" width="6" customWidth="1"/>
    <col min="741" max="741" width="3" customWidth="1"/>
    <col min="742" max="743" width="6" customWidth="1"/>
    <col min="744" max="744" width="5" customWidth="1"/>
    <col min="745" max="747" width="6" customWidth="1"/>
    <col min="748" max="748" width="5" customWidth="1"/>
    <col min="749" max="755" width="6" customWidth="1"/>
    <col min="756" max="756" width="5" customWidth="1"/>
    <col min="757" max="759" width="6" customWidth="1"/>
    <col min="760" max="760" width="3" customWidth="1"/>
    <col min="761" max="761" width="6" customWidth="1"/>
    <col min="762" max="762" width="5" customWidth="1"/>
    <col min="763" max="772" width="6" customWidth="1"/>
    <col min="773" max="773" width="5" customWidth="1"/>
    <col min="774" max="774" width="3" customWidth="1"/>
    <col min="775" max="776" width="5" customWidth="1"/>
    <col min="777" max="793" width="6" customWidth="1"/>
    <col min="794" max="794" width="5" customWidth="1"/>
    <col min="795" max="797" width="6" customWidth="1"/>
    <col min="798" max="801" width="5" customWidth="1"/>
    <col min="802" max="803" width="6.5703125" customWidth="1"/>
    <col min="804" max="804" width="6" customWidth="1"/>
    <col min="805" max="1315" width="6.5703125" customWidth="1"/>
    <col min="1316" max="1316" width="7.42578125" customWidth="1"/>
    <col min="1317" max="1406" width="6.5703125" customWidth="1"/>
    <col min="1407" max="1407" width="5" customWidth="1"/>
    <col min="1408" max="1408" width="11.85546875" bestFit="1" customWidth="1"/>
  </cols>
  <sheetData>
    <row r="2" spans="1:2" x14ac:dyDescent="0.25">
      <c r="A2" s="13" t="s">
        <v>161</v>
      </c>
      <c r="B2" t="s">
        <v>233</v>
      </c>
    </row>
    <row r="3" spans="1:2" x14ac:dyDescent="0.25">
      <c r="A3" s="13" t="s">
        <v>1</v>
      </c>
      <c r="B3" t="s">
        <v>126</v>
      </c>
    </row>
    <row r="4" spans="1:2" x14ac:dyDescent="0.25">
      <c r="A4" s="13" t="s">
        <v>3</v>
      </c>
      <c r="B4" t="s">
        <v>126</v>
      </c>
    </row>
    <row r="6" spans="1:2" x14ac:dyDescent="0.25">
      <c r="A6" s="13" t="s">
        <v>128</v>
      </c>
      <c r="B6" t="s">
        <v>160</v>
      </c>
    </row>
    <row r="7" spans="1:2" x14ac:dyDescent="0.25">
      <c r="A7" s="14" t="s">
        <v>120</v>
      </c>
      <c r="B7" s="15">
        <v>4</v>
      </c>
    </row>
    <row r="8" spans="1:2" x14ac:dyDescent="0.25">
      <c r="A8" s="16" t="s">
        <v>140</v>
      </c>
      <c r="B8" s="15">
        <v>1</v>
      </c>
    </row>
    <row r="9" spans="1:2" x14ac:dyDescent="0.25">
      <c r="A9" s="18" t="s">
        <v>232</v>
      </c>
      <c r="B9" s="15">
        <v>1</v>
      </c>
    </row>
    <row r="10" spans="1:2" x14ac:dyDescent="0.25">
      <c r="A10" s="16" t="s">
        <v>139</v>
      </c>
      <c r="B10" s="15">
        <v>1</v>
      </c>
    </row>
    <row r="11" spans="1:2" x14ac:dyDescent="0.25">
      <c r="A11" s="18" t="s">
        <v>232</v>
      </c>
      <c r="B11" s="15">
        <v>1</v>
      </c>
    </row>
    <row r="12" spans="1:2" x14ac:dyDescent="0.25">
      <c r="A12" s="16" t="s">
        <v>138</v>
      </c>
      <c r="B12" s="15">
        <v>1</v>
      </c>
    </row>
    <row r="13" spans="1:2" x14ac:dyDescent="0.25">
      <c r="A13" s="18" t="s">
        <v>232</v>
      </c>
      <c r="B13" s="15">
        <v>1</v>
      </c>
    </row>
    <row r="14" spans="1:2" x14ac:dyDescent="0.25">
      <c r="A14" s="16" t="s">
        <v>137</v>
      </c>
      <c r="B14" s="15">
        <v>1</v>
      </c>
    </row>
    <row r="15" spans="1:2" x14ac:dyDescent="0.25">
      <c r="A15" s="18" t="s">
        <v>232</v>
      </c>
      <c r="B15" s="15">
        <v>1</v>
      </c>
    </row>
    <row r="16" spans="1:2" x14ac:dyDescent="0.25">
      <c r="A16" s="14" t="s">
        <v>122</v>
      </c>
      <c r="B16" s="15">
        <v>29</v>
      </c>
    </row>
    <row r="17" spans="1:2" x14ac:dyDescent="0.25">
      <c r="A17" s="16" t="s">
        <v>164</v>
      </c>
      <c r="B17" s="15">
        <v>1</v>
      </c>
    </row>
    <row r="18" spans="1:2" x14ac:dyDescent="0.25">
      <c r="A18" s="18" t="s">
        <v>232</v>
      </c>
      <c r="B18" s="15">
        <v>1</v>
      </c>
    </row>
    <row r="19" spans="1:2" x14ac:dyDescent="0.25">
      <c r="A19" s="16" t="s">
        <v>168</v>
      </c>
      <c r="B19" s="15">
        <v>1</v>
      </c>
    </row>
    <row r="20" spans="1:2" x14ac:dyDescent="0.25">
      <c r="A20" s="18" t="s">
        <v>232</v>
      </c>
      <c r="B20" s="15">
        <v>1</v>
      </c>
    </row>
    <row r="21" spans="1:2" x14ac:dyDescent="0.25">
      <c r="A21" s="16" t="s">
        <v>172</v>
      </c>
      <c r="B21" s="15">
        <v>1</v>
      </c>
    </row>
    <row r="22" spans="1:2" x14ac:dyDescent="0.25">
      <c r="A22" s="18" t="s">
        <v>232</v>
      </c>
      <c r="B22" s="15">
        <v>1</v>
      </c>
    </row>
    <row r="23" spans="1:2" x14ac:dyDescent="0.25">
      <c r="A23" s="16" t="s">
        <v>176</v>
      </c>
      <c r="B23" s="15">
        <v>1</v>
      </c>
    </row>
    <row r="24" spans="1:2" x14ac:dyDescent="0.25">
      <c r="A24" s="18" t="s">
        <v>232</v>
      </c>
      <c r="B24" s="15">
        <v>1</v>
      </c>
    </row>
    <row r="25" spans="1:2" x14ac:dyDescent="0.25">
      <c r="A25" s="16" t="s">
        <v>180</v>
      </c>
      <c r="B25" s="15">
        <v>1</v>
      </c>
    </row>
    <row r="26" spans="1:2" x14ac:dyDescent="0.25">
      <c r="A26" s="18" t="s">
        <v>232</v>
      </c>
      <c r="B26" s="15">
        <v>1</v>
      </c>
    </row>
    <row r="27" spans="1:2" x14ac:dyDescent="0.25">
      <c r="A27" s="16" t="s">
        <v>185</v>
      </c>
      <c r="B27" s="15">
        <v>1</v>
      </c>
    </row>
    <row r="28" spans="1:2" x14ac:dyDescent="0.25">
      <c r="A28" s="18" t="s">
        <v>232</v>
      </c>
      <c r="B28" s="15">
        <v>1</v>
      </c>
    </row>
    <row r="29" spans="1:2" x14ac:dyDescent="0.25">
      <c r="A29" s="16" t="s">
        <v>190</v>
      </c>
      <c r="B29" s="15">
        <v>2</v>
      </c>
    </row>
    <row r="30" spans="1:2" x14ac:dyDescent="0.25">
      <c r="A30" s="18" t="s">
        <v>232</v>
      </c>
      <c r="B30" s="15">
        <v>2</v>
      </c>
    </row>
    <row r="31" spans="1:2" x14ac:dyDescent="0.25">
      <c r="A31" s="16" t="s">
        <v>194</v>
      </c>
      <c r="B31" s="15">
        <v>1</v>
      </c>
    </row>
    <row r="32" spans="1:2" x14ac:dyDescent="0.25">
      <c r="A32" s="18" t="s">
        <v>232</v>
      </c>
      <c r="B32" s="15">
        <v>1</v>
      </c>
    </row>
    <row r="33" spans="1:2" x14ac:dyDescent="0.25">
      <c r="A33" s="16" t="s">
        <v>199</v>
      </c>
      <c r="B33" s="15">
        <v>1</v>
      </c>
    </row>
    <row r="34" spans="1:2" x14ac:dyDescent="0.25">
      <c r="A34" s="18" t="s">
        <v>232</v>
      </c>
      <c r="B34" s="15">
        <v>1</v>
      </c>
    </row>
    <row r="35" spans="1:2" x14ac:dyDescent="0.25">
      <c r="A35" s="16" t="s">
        <v>206</v>
      </c>
      <c r="B35" s="15">
        <v>1</v>
      </c>
    </row>
    <row r="36" spans="1:2" x14ac:dyDescent="0.25">
      <c r="A36" s="18" t="s">
        <v>232</v>
      </c>
      <c r="B36" s="15">
        <v>1</v>
      </c>
    </row>
    <row r="37" spans="1:2" x14ac:dyDescent="0.25">
      <c r="A37" s="16" t="s">
        <v>210</v>
      </c>
      <c r="B37" s="15">
        <v>1</v>
      </c>
    </row>
    <row r="38" spans="1:2" x14ac:dyDescent="0.25">
      <c r="A38" s="18" t="s">
        <v>232</v>
      </c>
      <c r="B38" s="15">
        <v>1</v>
      </c>
    </row>
    <row r="39" spans="1:2" x14ac:dyDescent="0.25">
      <c r="A39" s="16" t="s">
        <v>214</v>
      </c>
      <c r="B39" s="15">
        <v>1</v>
      </c>
    </row>
    <row r="40" spans="1:2" x14ac:dyDescent="0.25">
      <c r="A40" s="18" t="s">
        <v>232</v>
      </c>
      <c r="B40" s="15">
        <v>1</v>
      </c>
    </row>
    <row r="41" spans="1:2" x14ac:dyDescent="0.25">
      <c r="A41" s="16" t="s">
        <v>218</v>
      </c>
      <c r="B41" s="15">
        <v>1</v>
      </c>
    </row>
    <row r="42" spans="1:2" x14ac:dyDescent="0.25">
      <c r="A42" s="18" t="s">
        <v>232</v>
      </c>
      <c r="B42" s="15">
        <v>1</v>
      </c>
    </row>
    <row r="43" spans="1:2" x14ac:dyDescent="0.25">
      <c r="A43" s="16" t="s">
        <v>221</v>
      </c>
      <c r="B43" s="15">
        <v>1</v>
      </c>
    </row>
    <row r="44" spans="1:2" x14ac:dyDescent="0.25">
      <c r="A44" s="18" t="s">
        <v>232</v>
      </c>
      <c r="B44" s="15">
        <v>1</v>
      </c>
    </row>
    <row r="45" spans="1:2" x14ac:dyDescent="0.25">
      <c r="A45" s="16" t="s">
        <v>222</v>
      </c>
      <c r="B45" s="15">
        <v>2</v>
      </c>
    </row>
    <row r="46" spans="1:2" x14ac:dyDescent="0.25">
      <c r="A46" s="18" t="s">
        <v>232</v>
      </c>
      <c r="B46" s="15">
        <v>2</v>
      </c>
    </row>
    <row r="47" spans="1:2" x14ac:dyDescent="0.25">
      <c r="A47" s="16" t="s">
        <v>223</v>
      </c>
      <c r="B47" s="15">
        <v>2</v>
      </c>
    </row>
    <row r="48" spans="1:2" x14ac:dyDescent="0.25">
      <c r="A48" s="18" t="s">
        <v>232</v>
      </c>
      <c r="B48" s="15">
        <v>2</v>
      </c>
    </row>
    <row r="49" spans="1:2" x14ac:dyDescent="0.25">
      <c r="A49" s="16" t="s">
        <v>224</v>
      </c>
      <c r="B49" s="15">
        <v>2</v>
      </c>
    </row>
    <row r="50" spans="1:2" x14ac:dyDescent="0.25">
      <c r="A50" s="18" t="s">
        <v>232</v>
      </c>
      <c r="B50" s="15">
        <v>2</v>
      </c>
    </row>
    <row r="51" spans="1:2" x14ac:dyDescent="0.25">
      <c r="A51" s="16" t="s">
        <v>225</v>
      </c>
      <c r="B51" s="15">
        <v>2</v>
      </c>
    </row>
    <row r="52" spans="1:2" x14ac:dyDescent="0.25">
      <c r="A52" s="18" t="s">
        <v>232</v>
      </c>
      <c r="B52" s="15">
        <v>2</v>
      </c>
    </row>
    <row r="53" spans="1:2" x14ac:dyDescent="0.25">
      <c r="A53" s="16" t="s">
        <v>226</v>
      </c>
      <c r="B53" s="15">
        <v>1</v>
      </c>
    </row>
    <row r="54" spans="1:2" x14ac:dyDescent="0.25">
      <c r="A54" s="18" t="s">
        <v>232</v>
      </c>
      <c r="B54" s="15">
        <v>1</v>
      </c>
    </row>
    <row r="55" spans="1:2" x14ac:dyDescent="0.25">
      <c r="A55" s="16" t="s">
        <v>227</v>
      </c>
      <c r="B55" s="15">
        <v>1</v>
      </c>
    </row>
    <row r="56" spans="1:2" x14ac:dyDescent="0.25">
      <c r="A56" s="18" t="s">
        <v>232</v>
      </c>
      <c r="B56" s="15">
        <v>1</v>
      </c>
    </row>
    <row r="57" spans="1:2" x14ac:dyDescent="0.25">
      <c r="A57" s="16" t="s">
        <v>228</v>
      </c>
      <c r="B57" s="15">
        <v>1</v>
      </c>
    </row>
    <row r="58" spans="1:2" x14ac:dyDescent="0.25">
      <c r="A58" s="18" t="s">
        <v>232</v>
      </c>
      <c r="B58" s="15">
        <v>1</v>
      </c>
    </row>
    <row r="59" spans="1:2" x14ac:dyDescent="0.25">
      <c r="A59" s="16" t="s">
        <v>229</v>
      </c>
      <c r="B59" s="15">
        <v>1</v>
      </c>
    </row>
    <row r="60" spans="1:2" x14ac:dyDescent="0.25">
      <c r="A60" s="18" t="s">
        <v>232</v>
      </c>
      <c r="B60" s="15">
        <v>1</v>
      </c>
    </row>
    <row r="61" spans="1:2" x14ac:dyDescent="0.25">
      <c r="A61" s="16" t="s">
        <v>230</v>
      </c>
      <c r="B61" s="15">
        <v>1</v>
      </c>
    </row>
    <row r="62" spans="1:2" x14ac:dyDescent="0.25">
      <c r="A62" s="18" t="s">
        <v>232</v>
      </c>
      <c r="B62" s="15">
        <v>1</v>
      </c>
    </row>
    <row r="63" spans="1:2" x14ac:dyDescent="0.25">
      <c r="A63" s="16" t="s">
        <v>231</v>
      </c>
      <c r="B63" s="15">
        <v>1</v>
      </c>
    </row>
    <row r="64" spans="1:2" x14ac:dyDescent="0.25">
      <c r="A64" s="18" t="s">
        <v>232</v>
      </c>
      <c r="B64" s="15">
        <v>1</v>
      </c>
    </row>
    <row r="65" spans="1:2" x14ac:dyDescent="0.25">
      <c r="A65" s="14" t="s">
        <v>127</v>
      </c>
      <c r="B65" s="15">
        <v>33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A22"/>
  <sheetViews>
    <sheetView tabSelected="1" zoomScale="85" zoomScaleNormal="85" workbookViewId="0">
      <pane ySplit="3" topLeftCell="A4" activePane="bottomLeft" state="frozen"/>
      <selection activeCell="C1" sqref="C1"/>
      <selection pane="bottomLeft" activeCell="C9" sqref="C8:C9"/>
    </sheetView>
  </sheetViews>
  <sheetFormatPr defaultRowHeight="15" x14ac:dyDescent="0.25"/>
  <cols>
    <col min="1" max="1" width="10.28515625" style="23" bestFit="1" customWidth="1"/>
    <col min="2" max="2" width="26.42578125" style="23" bestFit="1" customWidth="1"/>
    <col min="3" max="3" width="38.140625" style="23" bestFit="1" customWidth="1"/>
    <col min="4" max="4" width="9.28515625" style="23" customWidth="1"/>
    <col min="5" max="5" width="7.7109375" style="23" customWidth="1"/>
    <col min="6" max="6" width="7.85546875" style="23" customWidth="1"/>
    <col min="7" max="7" width="8.5703125" style="23" customWidth="1"/>
    <col min="8" max="8" width="8.85546875" style="23" customWidth="1"/>
    <col min="9" max="9" width="9.42578125" style="23" customWidth="1"/>
    <col min="10" max="10" width="9.85546875" style="23" customWidth="1"/>
    <col min="11" max="11" width="11.28515625" style="23" customWidth="1"/>
    <col min="12" max="12" width="10.7109375" style="23" customWidth="1"/>
    <col min="13" max="13" width="11.28515625" style="23" customWidth="1"/>
    <col min="14" max="14" width="10.5703125" style="23" customWidth="1"/>
    <col min="15" max="15" width="11.140625" style="23" customWidth="1"/>
    <col min="16" max="16" width="8.42578125" style="23" customWidth="1"/>
    <col min="17" max="17" width="9.28515625" style="23" customWidth="1"/>
    <col min="18" max="19" width="8.42578125" style="23" customWidth="1"/>
    <col min="20" max="20" width="7.42578125" style="23" customWidth="1"/>
    <col min="21" max="21" width="7.28515625" style="23" customWidth="1"/>
    <col min="22" max="22" width="7" style="23" customWidth="1"/>
    <col min="23" max="23" width="6.42578125" style="23" customWidth="1"/>
    <col min="24" max="24" width="19.5703125" style="23" bestFit="1" customWidth="1"/>
    <col min="25" max="27" width="13.7109375" style="23" customWidth="1"/>
    <col min="28" max="16384" width="9.140625" style="23"/>
  </cols>
  <sheetData>
    <row r="2" spans="1:27" ht="93" customHeight="1" x14ac:dyDescent="0.25">
      <c r="A2" s="19" t="s">
        <v>0</v>
      </c>
      <c r="B2" s="20" t="s">
        <v>1</v>
      </c>
      <c r="C2" s="20" t="s">
        <v>2</v>
      </c>
      <c r="D2" s="20" t="s">
        <v>24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 t="s">
        <v>23</v>
      </c>
      <c r="L2" s="20" t="s">
        <v>9</v>
      </c>
      <c r="M2" s="20" t="s">
        <v>10</v>
      </c>
      <c r="N2" s="20" t="s">
        <v>11</v>
      </c>
      <c r="O2" s="20" t="s">
        <v>12</v>
      </c>
      <c r="P2" s="21" t="s">
        <v>22</v>
      </c>
      <c r="Q2" s="21" t="s">
        <v>28</v>
      </c>
      <c r="R2" s="21" t="s">
        <v>13</v>
      </c>
      <c r="S2" s="21" t="s">
        <v>27</v>
      </c>
      <c r="T2" s="21" t="s">
        <v>14</v>
      </c>
      <c r="U2" s="21" t="s">
        <v>15</v>
      </c>
      <c r="V2" s="21" t="s">
        <v>16</v>
      </c>
      <c r="W2" s="21" t="s">
        <v>17</v>
      </c>
      <c r="X2" s="20" t="s">
        <v>18</v>
      </c>
      <c r="Y2" s="20" t="s">
        <v>19</v>
      </c>
      <c r="Z2" s="20" t="s">
        <v>20</v>
      </c>
      <c r="AA2" s="22" t="s">
        <v>21</v>
      </c>
    </row>
    <row r="3" spans="1:27" ht="50.25" customHeight="1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  <c r="P3" s="27" t="s">
        <v>25</v>
      </c>
      <c r="Q3" s="27" t="s">
        <v>26</v>
      </c>
      <c r="R3" s="28" t="s">
        <v>25</v>
      </c>
      <c r="S3" s="28" t="s">
        <v>26</v>
      </c>
      <c r="T3" s="25"/>
      <c r="U3" s="25"/>
      <c r="V3" s="29"/>
      <c r="W3" s="25"/>
      <c r="X3" s="25"/>
      <c r="Y3" s="25"/>
      <c r="Z3" s="25"/>
      <c r="AA3" s="30"/>
    </row>
    <row r="4" spans="1:27" x14ac:dyDescent="0.25">
      <c r="A4" s="31">
        <v>42381</v>
      </c>
      <c r="B4" s="32" t="s">
        <v>37</v>
      </c>
      <c r="C4" s="32" t="s">
        <v>98</v>
      </c>
      <c r="D4" s="32" t="s">
        <v>120</v>
      </c>
      <c r="E4" s="33" t="s">
        <v>124</v>
      </c>
      <c r="F4" s="32" t="s">
        <v>118</v>
      </c>
      <c r="G4" s="34" t="s">
        <v>129</v>
      </c>
      <c r="H4" s="34" t="s">
        <v>130</v>
      </c>
      <c r="I4" s="34">
        <f>IF(G4="","",G4-H4)</f>
        <v>38.099999999999994</v>
      </c>
      <c r="J4" s="34" t="s">
        <v>137</v>
      </c>
      <c r="K4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4" s="34">
        <f t="shared" ref="L4:L21" si="0">IFERROR(I4-J4,"")</f>
        <v>-7.1054273576010019E-15</v>
      </c>
      <c r="M4" s="34"/>
      <c r="N4" s="34">
        <f t="shared" ref="N4:N21" si="1">IF(M4=I4,0,(IF(L4&lt;0,L4,0)))</f>
        <v>-7.1054273576010019E-15</v>
      </c>
      <c r="O4" s="36">
        <f>IF(M4&gt;I4,M4-I4,0)</f>
        <v>0</v>
      </c>
      <c r="P4" s="36">
        <f>IF(N4&gt;J4,N4-J4,0)</f>
        <v>0</v>
      </c>
      <c r="Q4" s="36">
        <f>IF(O4&gt;K4,O4-K4,0)</f>
        <v>0</v>
      </c>
      <c r="R4" s="34">
        <v>0</v>
      </c>
      <c r="S4" s="34">
        <v>0</v>
      </c>
      <c r="T4" s="33" t="s">
        <v>141</v>
      </c>
      <c r="U4" s="37" t="s">
        <v>142</v>
      </c>
      <c r="V4" s="37" t="s">
        <v>143</v>
      </c>
      <c r="W4" s="38">
        <v>0.6020833333333333</v>
      </c>
      <c r="X4" s="32" t="s">
        <v>62</v>
      </c>
      <c r="Y4" s="33" t="s">
        <v>144</v>
      </c>
      <c r="Z4" s="33"/>
      <c r="AA4" s="39" t="s">
        <v>110</v>
      </c>
    </row>
    <row r="5" spans="1:27" x14ac:dyDescent="0.25">
      <c r="A5" s="31">
        <v>42381</v>
      </c>
      <c r="B5" s="32" t="s">
        <v>37</v>
      </c>
      <c r="C5" s="32" t="s">
        <v>98</v>
      </c>
      <c r="D5" s="32" t="s">
        <v>120</v>
      </c>
      <c r="E5" s="33" t="s">
        <v>124</v>
      </c>
      <c r="F5" s="32" t="s">
        <v>118</v>
      </c>
      <c r="G5" s="34" t="s">
        <v>131</v>
      </c>
      <c r="H5" s="34" t="s">
        <v>132</v>
      </c>
      <c r="I5" s="34">
        <f t="shared" ref="I5:I21" si="2">IF(G5="","",G5-H5)</f>
        <v>37.58</v>
      </c>
      <c r="J5" s="34" t="s">
        <v>138</v>
      </c>
      <c r="K5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5" s="34">
        <f t="shared" si="0"/>
        <v>0</v>
      </c>
      <c r="M5" s="34"/>
      <c r="N5" s="34">
        <f t="shared" si="1"/>
        <v>0</v>
      </c>
      <c r="O5" s="36">
        <f t="shared" ref="O5:Q20" si="3">IF(M5&gt;I5,M5-I5,0)</f>
        <v>0</v>
      </c>
      <c r="P5" s="36">
        <f t="shared" si="3"/>
        <v>0</v>
      </c>
      <c r="Q5" s="36">
        <f t="shared" si="3"/>
        <v>0</v>
      </c>
      <c r="R5" s="34">
        <v>0</v>
      </c>
      <c r="S5" s="34">
        <v>0</v>
      </c>
      <c r="T5" s="33" t="s">
        <v>145</v>
      </c>
      <c r="U5" s="37" t="s">
        <v>146</v>
      </c>
      <c r="V5" s="37" t="s">
        <v>147</v>
      </c>
      <c r="W5" s="40">
        <v>0.64513888888888882</v>
      </c>
      <c r="X5" s="32" t="s">
        <v>62</v>
      </c>
      <c r="Y5" s="33" t="s">
        <v>144</v>
      </c>
      <c r="Z5" s="33"/>
      <c r="AA5" s="39" t="s">
        <v>110</v>
      </c>
    </row>
    <row r="6" spans="1:27" x14ac:dyDescent="0.25">
      <c r="A6" s="31">
        <v>42382</v>
      </c>
      <c r="B6" s="32" t="s">
        <v>33</v>
      </c>
      <c r="C6" s="32" t="s">
        <v>98</v>
      </c>
      <c r="D6" s="32" t="s">
        <v>120</v>
      </c>
      <c r="E6" s="33" t="s">
        <v>123</v>
      </c>
      <c r="F6" s="32" t="s">
        <v>118</v>
      </c>
      <c r="G6" s="34" t="s">
        <v>133</v>
      </c>
      <c r="H6" s="34" t="s">
        <v>134</v>
      </c>
      <c r="I6" s="34">
        <f t="shared" si="2"/>
        <v>24.15</v>
      </c>
      <c r="J6" s="34" t="s">
        <v>139</v>
      </c>
      <c r="K6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6" s="34">
        <f t="shared" si="0"/>
        <v>0</v>
      </c>
      <c r="M6" s="34"/>
      <c r="N6" s="34">
        <f t="shared" si="1"/>
        <v>0</v>
      </c>
      <c r="O6" s="36">
        <f t="shared" si="3"/>
        <v>0</v>
      </c>
      <c r="P6" s="36">
        <f t="shared" si="3"/>
        <v>0</v>
      </c>
      <c r="Q6" s="36">
        <f t="shared" si="3"/>
        <v>0</v>
      </c>
      <c r="R6" s="34">
        <v>0</v>
      </c>
      <c r="S6" s="34">
        <v>0</v>
      </c>
      <c r="T6" s="33" t="s">
        <v>148</v>
      </c>
      <c r="U6" s="37" t="s">
        <v>149</v>
      </c>
      <c r="V6" s="37" t="s">
        <v>150</v>
      </c>
      <c r="W6" s="38">
        <v>0.25347222222222221</v>
      </c>
      <c r="X6" s="32" t="s">
        <v>72</v>
      </c>
      <c r="Y6" s="33" t="s">
        <v>108</v>
      </c>
      <c r="Z6" s="33" t="s">
        <v>106</v>
      </c>
      <c r="AA6" s="39" t="s">
        <v>113</v>
      </c>
    </row>
    <row r="7" spans="1:27" x14ac:dyDescent="0.25">
      <c r="A7" s="31">
        <v>42382</v>
      </c>
      <c r="B7" s="32" t="s">
        <v>33</v>
      </c>
      <c r="C7" s="32" t="s">
        <v>98</v>
      </c>
      <c r="D7" s="32" t="s">
        <v>120</v>
      </c>
      <c r="E7" s="33" t="s">
        <v>123</v>
      </c>
      <c r="F7" s="32" t="s">
        <v>118</v>
      </c>
      <c r="G7" s="34" t="s">
        <v>135</v>
      </c>
      <c r="H7" s="34" t="s">
        <v>136</v>
      </c>
      <c r="I7" s="34">
        <f t="shared" si="2"/>
        <v>21.799999999999997</v>
      </c>
      <c r="J7" s="34" t="s">
        <v>140</v>
      </c>
      <c r="K7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4.0000000000000001E-3</v>
      </c>
      <c r="L7" s="34">
        <f t="shared" si="0"/>
        <v>-3.5527136788005009E-15</v>
      </c>
      <c r="M7" s="34"/>
      <c r="N7" s="34">
        <f t="shared" si="1"/>
        <v>-3.5527136788005009E-15</v>
      </c>
      <c r="O7" s="36">
        <f t="shared" si="3"/>
        <v>0</v>
      </c>
      <c r="P7" s="36">
        <f t="shared" si="3"/>
        <v>0</v>
      </c>
      <c r="Q7" s="36">
        <f t="shared" si="3"/>
        <v>0</v>
      </c>
      <c r="R7" s="34">
        <v>0</v>
      </c>
      <c r="S7" s="34">
        <v>0</v>
      </c>
      <c r="T7" s="33" t="s">
        <v>151</v>
      </c>
      <c r="U7" s="37" t="s">
        <v>149</v>
      </c>
      <c r="V7" s="37" t="s">
        <v>152</v>
      </c>
      <c r="W7" s="40">
        <v>0.96527777777777779</v>
      </c>
      <c r="X7" s="32" t="s">
        <v>72</v>
      </c>
      <c r="Y7" s="33" t="s">
        <v>108</v>
      </c>
      <c r="Z7" s="33" t="s">
        <v>106</v>
      </c>
      <c r="AA7" s="39" t="s">
        <v>113</v>
      </c>
    </row>
    <row r="8" spans="1:27" x14ac:dyDescent="0.25">
      <c r="A8" s="31">
        <v>42385</v>
      </c>
      <c r="B8" s="32" t="s">
        <v>53</v>
      </c>
      <c r="C8" s="32" t="s">
        <v>80</v>
      </c>
      <c r="D8" s="32" t="s">
        <v>122</v>
      </c>
      <c r="E8" s="33" t="s">
        <v>124</v>
      </c>
      <c r="F8" s="32" t="s">
        <v>118</v>
      </c>
      <c r="G8" s="34" t="s">
        <v>162</v>
      </c>
      <c r="H8" s="34" t="s">
        <v>163</v>
      </c>
      <c r="I8" s="34">
        <f t="shared" si="2"/>
        <v>37.699999999999996</v>
      </c>
      <c r="J8" s="34" t="s">
        <v>164</v>
      </c>
      <c r="K8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8" s="34">
        <f t="shared" si="0"/>
        <v>-1.1000000000000014</v>
      </c>
      <c r="M8" s="34"/>
      <c r="N8" s="34">
        <f t="shared" si="1"/>
        <v>-1.1000000000000014</v>
      </c>
      <c r="O8" s="36">
        <f t="shared" si="3"/>
        <v>0</v>
      </c>
      <c r="P8" s="36">
        <f t="shared" si="3"/>
        <v>0</v>
      </c>
      <c r="Q8" s="36">
        <f t="shared" si="3"/>
        <v>0</v>
      </c>
      <c r="R8" s="34">
        <v>0</v>
      </c>
      <c r="S8" s="34">
        <v>0</v>
      </c>
      <c r="T8" s="33" t="s">
        <v>165</v>
      </c>
      <c r="U8" s="37" t="s">
        <v>153</v>
      </c>
      <c r="V8" s="37" t="s">
        <v>154</v>
      </c>
      <c r="W8" s="38">
        <v>0.51944444444444449</v>
      </c>
      <c r="X8" s="32" t="s">
        <v>76</v>
      </c>
      <c r="Y8" s="33"/>
      <c r="Z8" s="33"/>
      <c r="AA8" s="39"/>
    </row>
    <row r="9" spans="1:27" x14ac:dyDescent="0.25">
      <c r="A9" s="31">
        <v>42385</v>
      </c>
      <c r="B9" s="32" t="s">
        <v>53</v>
      </c>
      <c r="C9" s="32" t="s">
        <v>80</v>
      </c>
      <c r="D9" s="32" t="s">
        <v>122</v>
      </c>
      <c r="E9" s="33" t="s">
        <v>124</v>
      </c>
      <c r="F9" s="32" t="s">
        <v>118</v>
      </c>
      <c r="G9" s="34" t="s">
        <v>166</v>
      </c>
      <c r="H9" s="34" t="s">
        <v>167</v>
      </c>
      <c r="I9" s="34">
        <f t="shared" si="2"/>
        <v>40.799999999999997</v>
      </c>
      <c r="J9" s="34" t="s">
        <v>168</v>
      </c>
      <c r="K9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9" s="34">
        <f t="shared" si="0"/>
        <v>-1.4200000000000017</v>
      </c>
      <c r="M9" s="34"/>
      <c r="N9" s="34">
        <f t="shared" si="1"/>
        <v>-1.4200000000000017</v>
      </c>
      <c r="O9" s="36">
        <f t="shared" si="3"/>
        <v>0</v>
      </c>
      <c r="P9" s="36">
        <f t="shared" si="3"/>
        <v>0</v>
      </c>
      <c r="Q9" s="36">
        <f t="shared" si="3"/>
        <v>0</v>
      </c>
      <c r="R9" s="34">
        <v>0</v>
      </c>
      <c r="S9" s="34">
        <v>0</v>
      </c>
      <c r="T9" s="33" t="s">
        <v>169</v>
      </c>
      <c r="U9" s="37" t="s">
        <v>153</v>
      </c>
      <c r="V9" s="37" t="s">
        <v>155</v>
      </c>
      <c r="W9" s="40">
        <v>0.625</v>
      </c>
      <c r="X9" s="32" t="s">
        <v>76</v>
      </c>
      <c r="Y9" s="33"/>
      <c r="Z9" s="33"/>
      <c r="AA9" s="39"/>
    </row>
    <row r="10" spans="1:27" x14ac:dyDescent="0.25">
      <c r="A10" s="31">
        <v>42385</v>
      </c>
      <c r="B10" s="32" t="s">
        <v>51</v>
      </c>
      <c r="C10" s="32" t="s">
        <v>80</v>
      </c>
      <c r="D10" s="32" t="s">
        <v>122</v>
      </c>
      <c r="E10" s="33" t="s">
        <v>124</v>
      </c>
      <c r="F10" s="32" t="s">
        <v>118</v>
      </c>
      <c r="G10" s="34" t="s">
        <v>170</v>
      </c>
      <c r="H10" s="34" t="s">
        <v>171</v>
      </c>
      <c r="I10" s="34">
        <f t="shared" si="2"/>
        <v>21.380000000000003</v>
      </c>
      <c r="J10" s="34" t="s">
        <v>172</v>
      </c>
      <c r="K10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0" s="34">
        <f t="shared" si="0"/>
        <v>3.5527136788005009E-15</v>
      </c>
      <c r="M10" s="34"/>
      <c r="N10" s="34">
        <f t="shared" si="1"/>
        <v>0</v>
      </c>
      <c r="O10" s="36">
        <f t="shared" si="3"/>
        <v>0</v>
      </c>
      <c r="P10" s="36">
        <f t="shared" si="3"/>
        <v>0</v>
      </c>
      <c r="Q10" s="36">
        <f t="shared" si="3"/>
        <v>0</v>
      </c>
      <c r="R10" s="34">
        <v>0</v>
      </c>
      <c r="S10" s="34">
        <v>0</v>
      </c>
      <c r="T10" s="33" t="s">
        <v>156</v>
      </c>
      <c r="U10" s="37" t="s">
        <v>157</v>
      </c>
      <c r="V10" s="37" t="s">
        <v>173</v>
      </c>
      <c r="W10" s="38">
        <v>0.75694444444444453</v>
      </c>
      <c r="X10" s="32" t="s">
        <v>64</v>
      </c>
      <c r="Y10" s="33"/>
      <c r="Z10" s="33"/>
      <c r="AA10" s="39"/>
    </row>
    <row r="11" spans="1:27" x14ac:dyDescent="0.25">
      <c r="A11" s="31">
        <v>42385</v>
      </c>
      <c r="B11" s="32" t="s">
        <v>51</v>
      </c>
      <c r="C11" s="32" t="s">
        <v>80</v>
      </c>
      <c r="D11" s="32" t="s">
        <v>122</v>
      </c>
      <c r="E11" s="33" t="s">
        <v>124</v>
      </c>
      <c r="F11" s="32" t="s">
        <v>118</v>
      </c>
      <c r="G11" s="34" t="s">
        <v>174</v>
      </c>
      <c r="H11" s="34" t="s">
        <v>175</v>
      </c>
      <c r="I11" s="34">
        <f t="shared" si="2"/>
        <v>23.84</v>
      </c>
      <c r="J11" s="34" t="s">
        <v>176</v>
      </c>
      <c r="K11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1" s="34">
        <f t="shared" si="0"/>
        <v>0</v>
      </c>
      <c r="M11" s="34"/>
      <c r="N11" s="34">
        <f t="shared" si="1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4">
        <v>0</v>
      </c>
      <c r="S11" s="34">
        <v>0</v>
      </c>
      <c r="T11" s="33" t="s">
        <v>158</v>
      </c>
      <c r="U11" s="37" t="s">
        <v>159</v>
      </c>
      <c r="V11" s="37" t="s">
        <v>177</v>
      </c>
      <c r="W11" s="40">
        <v>0.76041666666666663</v>
      </c>
      <c r="X11" s="32" t="s">
        <v>64</v>
      </c>
      <c r="Y11" s="33"/>
      <c r="Z11" s="33"/>
      <c r="AA11" s="39"/>
    </row>
    <row r="12" spans="1:27" x14ac:dyDescent="0.25">
      <c r="A12" s="31">
        <v>42385</v>
      </c>
      <c r="B12" s="32" t="s">
        <v>51</v>
      </c>
      <c r="C12" s="32" t="s">
        <v>80</v>
      </c>
      <c r="D12" s="32" t="s">
        <v>122</v>
      </c>
      <c r="E12" s="33" t="s">
        <v>124</v>
      </c>
      <c r="F12" s="32" t="s">
        <v>118</v>
      </c>
      <c r="G12" s="34" t="s">
        <v>178</v>
      </c>
      <c r="H12" s="34" t="s">
        <v>179</v>
      </c>
      <c r="I12" s="34">
        <f t="shared" si="2"/>
        <v>22.08</v>
      </c>
      <c r="J12" s="34" t="s">
        <v>180</v>
      </c>
      <c r="K12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2" s="34">
        <f t="shared" si="0"/>
        <v>0</v>
      </c>
      <c r="M12" s="34"/>
      <c r="N12" s="34">
        <f t="shared" si="1"/>
        <v>0</v>
      </c>
      <c r="O12" s="36">
        <f t="shared" si="3"/>
        <v>0</v>
      </c>
      <c r="P12" s="36">
        <f t="shared" si="3"/>
        <v>0</v>
      </c>
      <c r="Q12" s="36">
        <f t="shared" si="3"/>
        <v>0</v>
      </c>
      <c r="R12" s="34">
        <v>0</v>
      </c>
      <c r="S12" s="34">
        <v>0</v>
      </c>
      <c r="T12" s="33" t="s">
        <v>181</v>
      </c>
      <c r="U12" s="37" t="s">
        <v>182</v>
      </c>
      <c r="V12" s="37" t="s">
        <v>183</v>
      </c>
      <c r="W12" s="38">
        <v>0.76388888888888884</v>
      </c>
      <c r="X12" s="32" t="s">
        <v>64</v>
      </c>
      <c r="Y12" s="33"/>
      <c r="Z12" s="33"/>
      <c r="AA12" s="39"/>
    </row>
    <row r="13" spans="1:27" x14ac:dyDescent="0.25">
      <c r="A13" s="31">
        <v>42385</v>
      </c>
      <c r="B13" s="32" t="s">
        <v>51</v>
      </c>
      <c r="C13" s="32" t="s">
        <v>80</v>
      </c>
      <c r="D13" s="32" t="s">
        <v>122</v>
      </c>
      <c r="E13" s="33" t="s">
        <v>124</v>
      </c>
      <c r="F13" s="32" t="s">
        <v>118</v>
      </c>
      <c r="G13" s="34" t="s">
        <v>184</v>
      </c>
      <c r="H13" s="34" t="s">
        <v>171</v>
      </c>
      <c r="I13" s="34">
        <f t="shared" si="2"/>
        <v>22.54</v>
      </c>
      <c r="J13" s="34" t="s">
        <v>185</v>
      </c>
      <c r="K13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3" s="34">
        <f t="shared" si="0"/>
        <v>0</v>
      </c>
      <c r="M13" s="34"/>
      <c r="N13" s="34">
        <f t="shared" si="1"/>
        <v>0</v>
      </c>
      <c r="O13" s="36">
        <f t="shared" si="3"/>
        <v>0</v>
      </c>
      <c r="P13" s="36">
        <f t="shared" si="3"/>
        <v>0</v>
      </c>
      <c r="Q13" s="36">
        <f t="shared" si="3"/>
        <v>0</v>
      </c>
      <c r="R13" s="34">
        <v>0</v>
      </c>
      <c r="S13" s="34">
        <v>0</v>
      </c>
      <c r="T13" s="33" t="s">
        <v>186</v>
      </c>
      <c r="U13" s="37" t="s">
        <v>157</v>
      </c>
      <c r="V13" s="37" t="s">
        <v>187</v>
      </c>
      <c r="W13" s="40">
        <v>0.80208333333333337</v>
      </c>
      <c r="X13" s="32" t="s">
        <v>64</v>
      </c>
      <c r="Y13" s="33"/>
      <c r="Z13" s="33"/>
      <c r="AA13" s="39"/>
    </row>
    <row r="14" spans="1:27" x14ac:dyDescent="0.25">
      <c r="A14" s="31">
        <v>42385</v>
      </c>
      <c r="B14" s="32" t="s">
        <v>51</v>
      </c>
      <c r="C14" s="32" t="s">
        <v>80</v>
      </c>
      <c r="D14" s="32" t="s">
        <v>122</v>
      </c>
      <c r="E14" s="33" t="s">
        <v>124</v>
      </c>
      <c r="F14" s="32" t="s">
        <v>118</v>
      </c>
      <c r="G14" s="34" t="s">
        <v>188</v>
      </c>
      <c r="H14" s="34" t="s">
        <v>189</v>
      </c>
      <c r="I14" s="34">
        <f t="shared" si="2"/>
        <v>23.359999999999996</v>
      </c>
      <c r="J14" s="34" t="s">
        <v>190</v>
      </c>
      <c r="K14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4" s="34">
        <f t="shared" si="0"/>
        <v>-3.5527136788005009E-15</v>
      </c>
      <c r="M14" s="34"/>
      <c r="N14" s="34">
        <f t="shared" si="1"/>
        <v>-3.5527136788005009E-15</v>
      </c>
      <c r="O14" s="36">
        <f t="shared" si="3"/>
        <v>0</v>
      </c>
      <c r="P14" s="36">
        <f t="shared" si="3"/>
        <v>0</v>
      </c>
      <c r="Q14" s="36">
        <f t="shared" si="3"/>
        <v>0</v>
      </c>
      <c r="R14" s="34">
        <v>0</v>
      </c>
      <c r="S14" s="34">
        <v>0</v>
      </c>
      <c r="T14" s="33" t="s">
        <v>191</v>
      </c>
      <c r="U14" s="37" t="s">
        <v>159</v>
      </c>
      <c r="V14" s="37" t="s">
        <v>192</v>
      </c>
      <c r="W14" s="38">
        <v>0.80347222222222225</v>
      </c>
      <c r="X14" s="32" t="s">
        <v>64</v>
      </c>
      <c r="Y14" s="33"/>
      <c r="Z14" s="33"/>
      <c r="AA14" s="39"/>
    </row>
    <row r="15" spans="1:27" x14ac:dyDescent="0.25">
      <c r="A15" s="31">
        <v>42385</v>
      </c>
      <c r="B15" s="32" t="s">
        <v>51</v>
      </c>
      <c r="C15" s="32" t="s">
        <v>80</v>
      </c>
      <c r="D15" s="32" t="s">
        <v>122</v>
      </c>
      <c r="E15" s="33" t="s">
        <v>124</v>
      </c>
      <c r="F15" s="32" t="s">
        <v>118</v>
      </c>
      <c r="G15" s="34" t="s">
        <v>193</v>
      </c>
      <c r="H15" s="34" t="s">
        <v>179</v>
      </c>
      <c r="I15" s="34">
        <f t="shared" si="2"/>
        <v>23.380000000000003</v>
      </c>
      <c r="J15" s="34" t="s">
        <v>194</v>
      </c>
      <c r="K15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5" s="34">
        <f t="shared" si="0"/>
        <v>3.5527136788005009E-15</v>
      </c>
      <c r="M15" s="34"/>
      <c r="N15" s="34">
        <f t="shared" si="1"/>
        <v>0</v>
      </c>
      <c r="O15" s="36">
        <f t="shared" si="3"/>
        <v>0</v>
      </c>
      <c r="P15" s="36">
        <f t="shared" si="3"/>
        <v>0</v>
      </c>
      <c r="Q15" s="36">
        <f t="shared" si="3"/>
        <v>0</v>
      </c>
      <c r="R15" s="34">
        <v>0</v>
      </c>
      <c r="S15" s="34">
        <v>0</v>
      </c>
      <c r="T15" s="33" t="s">
        <v>195</v>
      </c>
      <c r="U15" s="37" t="s">
        <v>182</v>
      </c>
      <c r="V15" s="37" t="s">
        <v>196</v>
      </c>
      <c r="W15" s="40">
        <v>0.80902777777777779</v>
      </c>
      <c r="X15" s="32" t="s">
        <v>64</v>
      </c>
      <c r="Y15" s="33"/>
      <c r="Z15" s="33"/>
      <c r="AA15" s="39"/>
    </row>
    <row r="16" spans="1:27" x14ac:dyDescent="0.25">
      <c r="A16" s="31">
        <v>42385</v>
      </c>
      <c r="B16" s="32" t="s">
        <v>51</v>
      </c>
      <c r="C16" s="32" t="s">
        <v>80</v>
      </c>
      <c r="D16" s="32" t="s">
        <v>122</v>
      </c>
      <c r="E16" s="33" t="s">
        <v>124</v>
      </c>
      <c r="F16" s="32" t="s">
        <v>118</v>
      </c>
      <c r="G16" s="34" t="s">
        <v>197</v>
      </c>
      <c r="H16" s="34" t="s">
        <v>198</v>
      </c>
      <c r="I16" s="34">
        <f t="shared" si="2"/>
        <v>21.68</v>
      </c>
      <c r="J16" s="34" t="s">
        <v>199</v>
      </c>
      <c r="K16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6" s="34">
        <f t="shared" si="0"/>
        <v>0</v>
      </c>
      <c r="M16" s="34"/>
      <c r="N16" s="34">
        <f t="shared" si="1"/>
        <v>0</v>
      </c>
      <c r="O16" s="36">
        <f t="shared" si="3"/>
        <v>0</v>
      </c>
      <c r="P16" s="36">
        <f t="shared" si="3"/>
        <v>0</v>
      </c>
      <c r="Q16" s="36">
        <f t="shared" si="3"/>
        <v>0</v>
      </c>
      <c r="R16" s="34">
        <v>0</v>
      </c>
      <c r="S16" s="34">
        <v>0</v>
      </c>
      <c r="T16" s="33" t="s">
        <v>200</v>
      </c>
      <c r="U16" s="37" t="s">
        <v>157</v>
      </c>
      <c r="V16" s="37" t="s">
        <v>201</v>
      </c>
      <c r="W16" s="38">
        <v>0.84722222222222221</v>
      </c>
      <c r="X16" s="32" t="s">
        <v>64</v>
      </c>
      <c r="Y16" s="33"/>
      <c r="Z16" s="33"/>
      <c r="AA16" s="39"/>
    </row>
    <row r="17" spans="1:27" x14ac:dyDescent="0.25">
      <c r="A17" s="31">
        <v>42385</v>
      </c>
      <c r="B17" s="32" t="s">
        <v>51</v>
      </c>
      <c r="C17" s="32" t="s">
        <v>80</v>
      </c>
      <c r="D17" s="32" t="s">
        <v>122</v>
      </c>
      <c r="E17" s="33" t="s">
        <v>124</v>
      </c>
      <c r="F17" s="32" t="s">
        <v>118</v>
      </c>
      <c r="G17" s="34" t="s">
        <v>202</v>
      </c>
      <c r="H17" s="34" t="s">
        <v>175</v>
      </c>
      <c r="I17" s="34">
        <f t="shared" si="2"/>
        <v>23.360000000000003</v>
      </c>
      <c r="J17" s="34" t="s">
        <v>190</v>
      </c>
      <c r="K17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7" s="34">
        <f t="shared" si="0"/>
        <v>3.5527136788005009E-15</v>
      </c>
      <c r="M17" s="34"/>
      <c r="N17" s="34">
        <f t="shared" si="1"/>
        <v>0</v>
      </c>
      <c r="O17" s="36">
        <f t="shared" si="3"/>
        <v>0</v>
      </c>
      <c r="P17" s="36">
        <f t="shared" si="3"/>
        <v>0</v>
      </c>
      <c r="Q17" s="36">
        <f t="shared" si="3"/>
        <v>0</v>
      </c>
      <c r="R17" s="34">
        <v>0</v>
      </c>
      <c r="S17" s="34">
        <v>0</v>
      </c>
      <c r="T17" s="33" t="s">
        <v>203</v>
      </c>
      <c r="U17" s="37" t="s">
        <v>159</v>
      </c>
      <c r="V17" s="37" t="s">
        <v>204</v>
      </c>
      <c r="W17" s="40">
        <v>0.84861111111111109</v>
      </c>
      <c r="X17" s="32" t="s">
        <v>64</v>
      </c>
      <c r="Y17" s="33"/>
      <c r="Z17" s="33"/>
      <c r="AA17" s="39"/>
    </row>
    <row r="18" spans="1:27" x14ac:dyDescent="0.25">
      <c r="A18" s="31">
        <v>42385</v>
      </c>
      <c r="B18" s="32" t="s">
        <v>51</v>
      </c>
      <c r="C18" s="32" t="s">
        <v>80</v>
      </c>
      <c r="D18" s="32" t="s">
        <v>122</v>
      </c>
      <c r="E18" s="33" t="s">
        <v>124</v>
      </c>
      <c r="F18" s="32" t="s">
        <v>118</v>
      </c>
      <c r="G18" s="34" t="s">
        <v>205</v>
      </c>
      <c r="H18" s="34" t="s">
        <v>179</v>
      </c>
      <c r="I18" s="34">
        <f t="shared" si="2"/>
        <v>24.700000000000003</v>
      </c>
      <c r="J18" s="34" t="s">
        <v>206</v>
      </c>
      <c r="K18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8" s="34">
        <f t="shared" si="0"/>
        <v>3.5527136788005009E-15</v>
      </c>
      <c r="M18" s="34"/>
      <c r="N18" s="34">
        <f t="shared" si="1"/>
        <v>0</v>
      </c>
      <c r="O18" s="36">
        <f t="shared" si="3"/>
        <v>0</v>
      </c>
      <c r="P18" s="36">
        <f t="shared" si="3"/>
        <v>0</v>
      </c>
      <c r="Q18" s="36">
        <f t="shared" si="3"/>
        <v>0</v>
      </c>
      <c r="R18" s="34">
        <v>0</v>
      </c>
      <c r="S18" s="34">
        <v>0</v>
      </c>
      <c r="T18" s="33" t="s">
        <v>207</v>
      </c>
      <c r="U18" s="37" t="s">
        <v>182</v>
      </c>
      <c r="V18" s="37" t="s">
        <v>208</v>
      </c>
      <c r="W18" s="38">
        <v>0.85069444444444453</v>
      </c>
      <c r="X18" s="32" t="s">
        <v>64</v>
      </c>
      <c r="Y18" s="33"/>
      <c r="Z18" s="33"/>
      <c r="AA18" s="39"/>
    </row>
    <row r="19" spans="1:27" x14ac:dyDescent="0.25">
      <c r="A19" s="31">
        <v>42385</v>
      </c>
      <c r="B19" s="32" t="s">
        <v>51</v>
      </c>
      <c r="C19" s="32" t="s">
        <v>80</v>
      </c>
      <c r="D19" s="32" t="s">
        <v>122</v>
      </c>
      <c r="E19" s="33" t="s">
        <v>124</v>
      </c>
      <c r="F19" s="32" t="s">
        <v>118</v>
      </c>
      <c r="G19" s="34" t="s">
        <v>209</v>
      </c>
      <c r="H19" s="34" t="s">
        <v>189</v>
      </c>
      <c r="I19" s="34">
        <f t="shared" si="2"/>
        <v>24.2</v>
      </c>
      <c r="J19" s="34" t="s">
        <v>210</v>
      </c>
      <c r="K19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19" s="34">
        <f t="shared" si="0"/>
        <v>0</v>
      </c>
      <c r="M19" s="34"/>
      <c r="N19" s="34">
        <f t="shared" si="1"/>
        <v>0</v>
      </c>
      <c r="O19" s="36">
        <f t="shared" si="3"/>
        <v>0</v>
      </c>
      <c r="P19" s="36">
        <f t="shared" si="3"/>
        <v>0</v>
      </c>
      <c r="Q19" s="36">
        <f t="shared" si="3"/>
        <v>0</v>
      </c>
      <c r="R19" s="34">
        <v>0</v>
      </c>
      <c r="S19" s="34">
        <v>0</v>
      </c>
      <c r="T19" s="33" t="s">
        <v>211</v>
      </c>
      <c r="U19" s="37" t="s">
        <v>159</v>
      </c>
      <c r="V19" s="37" t="s">
        <v>212</v>
      </c>
      <c r="W19" s="40">
        <v>0.8930555555555556</v>
      </c>
      <c r="X19" s="32" t="s">
        <v>64</v>
      </c>
      <c r="Y19" s="33"/>
      <c r="Z19" s="33"/>
      <c r="AA19" s="39"/>
    </row>
    <row r="20" spans="1:27" x14ac:dyDescent="0.25">
      <c r="A20" s="31">
        <v>42385</v>
      </c>
      <c r="B20" s="32" t="s">
        <v>51</v>
      </c>
      <c r="C20" s="32" t="s">
        <v>80</v>
      </c>
      <c r="D20" s="32" t="s">
        <v>122</v>
      </c>
      <c r="E20" s="33" t="s">
        <v>124</v>
      </c>
      <c r="F20" s="32" t="s">
        <v>118</v>
      </c>
      <c r="G20" s="34" t="s">
        <v>213</v>
      </c>
      <c r="H20" s="34" t="s">
        <v>171</v>
      </c>
      <c r="I20" s="34">
        <f t="shared" si="2"/>
        <v>24.1</v>
      </c>
      <c r="J20" s="34" t="s">
        <v>214</v>
      </c>
      <c r="K20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20" s="34">
        <f t="shared" si="0"/>
        <v>0</v>
      </c>
      <c r="M20" s="34"/>
      <c r="N20" s="34">
        <f t="shared" si="1"/>
        <v>0</v>
      </c>
      <c r="O20" s="36">
        <f t="shared" si="3"/>
        <v>0</v>
      </c>
      <c r="P20" s="36">
        <f t="shared" si="3"/>
        <v>0</v>
      </c>
      <c r="Q20" s="36">
        <f t="shared" si="3"/>
        <v>0</v>
      </c>
      <c r="R20" s="34">
        <v>0</v>
      </c>
      <c r="S20" s="34">
        <v>0</v>
      </c>
      <c r="T20" s="33" t="s">
        <v>215</v>
      </c>
      <c r="U20" s="37" t="s">
        <v>157</v>
      </c>
      <c r="V20" s="37" t="s">
        <v>216</v>
      </c>
      <c r="W20" s="38">
        <v>0.89583333333333337</v>
      </c>
      <c r="X20" s="32" t="s">
        <v>64</v>
      </c>
      <c r="Y20" s="33"/>
      <c r="Z20" s="33"/>
      <c r="AA20" s="39"/>
    </row>
    <row r="21" spans="1:27" x14ac:dyDescent="0.25">
      <c r="A21" s="31">
        <v>42385</v>
      </c>
      <c r="B21" s="32" t="s">
        <v>51</v>
      </c>
      <c r="C21" s="32" t="s">
        <v>80</v>
      </c>
      <c r="D21" s="32" t="s">
        <v>122</v>
      </c>
      <c r="E21" s="33" t="s">
        <v>124</v>
      </c>
      <c r="F21" s="32" t="s">
        <v>118</v>
      </c>
      <c r="G21" s="34" t="s">
        <v>217</v>
      </c>
      <c r="H21" s="34" t="s">
        <v>179</v>
      </c>
      <c r="I21" s="34">
        <f t="shared" si="2"/>
        <v>24.18</v>
      </c>
      <c r="J21" s="34" t="s">
        <v>218</v>
      </c>
      <c r="K21" s="35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>1.3000000000000001E-2</v>
      </c>
      <c r="L21" s="34">
        <f t="shared" si="0"/>
        <v>0</v>
      </c>
      <c r="M21" s="34"/>
      <c r="N21" s="34">
        <f t="shared" si="1"/>
        <v>0</v>
      </c>
      <c r="O21" s="36">
        <f t="shared" ref="O21:Q21" si="4">IF(M21&gt;I21,M21-I21,0)</f>
        <v>0</v>
      </c>
      <c r="P21" s="36">
        <f t="shared" si="4"/>
        <v>0</v>
      </c>
      <c r="Q21" s="36">
        <f t="shared" si="4"/>
        <v>0</v>
      </c>
      <c r="R21" s="34">
        <v>0</v>
      </c>
      <c r="S21" s="34">
        <v>0</v>
      </c>
      <c r="T21" s="33" t="s">
        <v>219</v>
      </c>
      <c r="U21" s="37" t="s">
        <v>182</v>
      </c>
      <c r="V21" s="37" t="s">
        <v>220</v>
      </c>
      <c r="W21" s="40">
        <v>0.8979166666666667</v>
      </c>
      <c r="X21" s="32" t="s">
        <v>64</v>
      </c>
      <c r="Y21" s="33"/>
      <c r="Z21" s="33"/>
      <c r="AA21" s="39"/>
    </row>
    <row r="22" spans="1:27" x14ac:dyDescent="0.25">
      <c r="A22" s="31"/>
      <c r="B22" s="32"/>
      <c r="C22" s="32"/>
      <c r="D22" s="32"/>
      <c r="E22" s="33"/>
      <c r="F22" s="32"/>
      <c r="G22" s="34"/>
      <c r="H22" s="34"/>
      <c r="I22" s="34" t="str">
        <f t="shared" ref="I22" si="5">IF(G22="","",G22-H22)</f>
        <v/>
      </c>
      <c r="J22" s="34"/>
      <c r="K22" s="35" t="str">
        <f>IFERROR(IF(Таблица2[[#This Row],[В таре/Навалом]]=редактор!$K$3,VLOOKUP(Таблица2[[#This Row],[Вид материала]],редактор!$J$4:$K$8,2,0)/100,IF(Таблица2[[#This Row],[В таре/Навалом]]=редактор!$L$3,VLOOKUP(Таблица2[[#This Row],[Вид материала]],редактор!$J$4:$L$8,3,0)/100,"")),"")</f>
        <v/>
      </c>
      <c r="L22" s="34" t="str">
        <f t="shared" ref="L22" si="6">IFERROR(I22-J22,"")</f>
        <v/>
      </c>
      <c r="M22" s="34"/>
      <c r="N22" s="34">
        <f t="shared" ref="N22" si="7">IF(M22=I22,0,(IF(L22&lt;0,L22,0)))</f>
        <v>0</v>
      </c>
      <c r="O22" s="36">
        <f t="shared" ref="O22:Q22" si="8">IF(M22&gt;I22,M22-I22,0)</f>
        <v>0</v>
      </c>
      <c r="P22" s="36">
        <f t="shared" si="8"/>
        <v>0</v>
      </c>
      <c r="Q22" s="36">
        <f t="shared" si="8"/>
        <v>0</v>
      </c>
      <c r="R22" s="34"/>
      <c r="S22" s="34"/>
      <c r="T22" s="33"/>
      <c r="U22" s="37"/>
      <c r="V22" s="37"/>
      <c r="W22" s="40"/>
      <c r="X22" s="32"/>
      <c r="Y22" s="33"/>
      <c r="Z22" s="33"/>
      <c r="AA22" s="39"/>
    </row>
  </sheetData>
  <dataValidations count="9">
    <dataValidation type="list" allowBlank="1" showInputMessage="1" showErrorMessage="1" sqref="B4:B22">
      <formula1>Поставщик</formula1>
    </dataValidation>
    <dataValidation type="list" allowBlank="1" showInputMessage="1" showErrorMessage="1" sqref="D4:D22">
      <formula1>ВидМатериала</formula1>
    </dataValidation>
    <dataValidation type="list" allowBlank="1" showInputMessage="1" showErrorMessage="1" sqref="E4:E22">
      <formula1>Завод</formula1>
    </dataValidation>
    <dataValidation type="list" allowBlank="1" showInputMessage="1" showErrorMessage="1" sqref="F4:F22">
      <formula1>Тара</formula1>
    </dataValidation>
    <dataValidation type="list" allowBlank="1" showInputMessage="1" showErrorMessage="1" sqref="C4:C22">
      <formula1>Номенклатура</formula1>
    </dataValidation>
    <dataValidation type="list" allowBlank="1" showInputMessage="1" showErrorMessage="1" sqref="X4:X22">
      <formula1>Грузоперевозчик</formula1>
    </dataValidation>
    <dataValidation type="list" allowBlank="1" showInputMessage="1" showErrorMessage="1" sqref="Y4:Y22">
      <formula1>ОткудаМатериал</formula1>
    </dataValidation>
    <dataValidation type="list" allowBlank="1" showInputMessage="1" showErrorMessage="1" sqref="Z4:Z22">
      <formula1>КакиеМашиныПривозили</formula1>
    </dataValidation>
    <dataValidation type="list" allowBlank="1" showInputMessage="1" showErrorMessage="1" sqref="AA4:AA22">
      <formula1>МестоПриемки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39"/>
  <sheetViews>
    <sheetView zoomScale="60" zoomScaleNormal="60" workbookViewId="0">
      <selection activeCell="G51" sqref="G51"/>
    </sheetView>
  </sheetViews>
  <sheetFormatPr defaultRowHeight="15" x14ac:dyDescent="0.25"/>
  <cols>
    <col min="1" max="1" width="6.5703125" customWidth="1"/>
    <col min="2" max="2" width="30.140625" bestFit="1" customWidth="1"/>
    <col min="3" max="3" width="26.42578125" bestFit="1" customWidth="1"/>
    <col min="4" max="4" width="42.85546875" bestFit="1" customWidth="1"/>
    <col min="5" max="5" width="21.5703125" bestFit="1" customWidth="1"/>
    <col min="6" max="6" width="23.5703125" bestFit="1" customWidth="1"/>
    <col min="7" max="7" width="25" bestFit="1" customWidth="1"/>
    <col min="8" max="8" width="30.42578125" customWidth="1"/>
    <col min="10" max="10" width="26.7109375" bestFit="1" customWidth="1"/>
    <col min="11" max="12" width="19.28515625" customWidth="1"/>
  </cols>
  <sheetData>
    <row r="2" spans="2:14" ht="33" customHeight="1" x14ac:dyDescent="0.25">
      <c r="B2" s="2" t="s">
        <v>1</v>
      </c>
      <c r="C2" s="2" t="s">
        <v>18</v>
      </c>
      <c r="D2" s="2" t="s">
        <v>2</v>
      </c>
      <c r="E2" s="2" t="s">
        <v>24</v>
      </c>
      <c r="F2" s="2" t="s">
        <v>29</v>
      </c>
      <c r="G2" s="2" t="s">
        <v>20</v>
      </c>
      <c r="H2" s="2" t="s">
        <v>21</v>
      </c>
      <c r="J2" s="4" t="s">
        <v>116</v>
      </c>
      <c r="K2" s="17" t="s">
        <v>117</v>
      </c>
      <c r="L2" s="17"/>
      <c r="N2" s="6" t="s">
        <v>3</v>
      </c>
    </row>
    <row r="3" spans="2:14" x14ac:dyDescent="0.25">
      <c r="B3" s="1" t="s">
        <v>40</v>
      </c>
      <c r="C3" s="1" t="s">
        <v>59</v>
      </c>
      <c r="D3" s="1" t="s">
        <v>93</v>
      </c>
      <c r="E3" s="1" t="s">
        <v>120</v>
      </c>
      <c r="F3" s="1" t="s">
        <v>114</v>
      </c>
      <c r="G3" s="1"/>
      <c r="H3" s="1" t="s">
        <v>115</v>
      </c>
      <c r="J3" s="5"/>
      <c r="K3" s="3" t="s">
        <v>118</v>
      </c>
      <c r="L3" s="3" t="s">
        <v>119</v>
      </c>
      <c r="N3" s="7" t="s">
        <v>123</v>
      </c>
    </row>
    <row r="4" spans="2:14" x14ac:dyDescent="0.25">
      <c r="B4" s="1" t="s">
        <v>41</v>
      </c>
      <c r="C4" s="1" t="s">
        <v>41</v>
      </c>
      <c r="D4" s="1" t="s">
        <v>92</v>
      </c>
      <c r="E4" s="1" t="s">
        <v>122</v>
      </c>
      <c r="F4" s="1" t="s">
        <v>105</v>
      </c>
      <c r="G4" s="1" t="s">
        <v>106</v>
      </c>
      <c r="H4" s="1" t="s">
        <v>107</v>
      </c>
      <c r="J4" s="9" t="s">
        <v>104</v>
      </c>
      <c r="K4" s="10">
        <v>0</v>
      </c>
      <c r="L4" s="10">
        <v>0</v>
      </c>
      <c r="N4" s="7" t="s">
        <v>124</v>
      </c>
    </row>
    <row r="5" spans="2:14" x14ac:dyDescent="0.25">
      <c r="B5" s="1" t="s">
        <v>39</v>
      </c>
      <c r="C5" s="1" t="s">
        <v>58</v>
      </c>
      <c r="D5" s="1" t="s">
        <v>90</v>
      </c>
      <c r="E5" s="1" t="s">
        <v>125</v>
      </c>
      <c r="F5" s="1" t="s">
        <v>108</v>
      </c>
      <c r="G5" s="1" t="s">
        <v>109</v>
      </c>
      <c r="H5" s="1" t="s">
        <v>110</v>
      </c>
      <c r="J5" s="9" t="s">
        <v>120</v>
      </c>
      <c r="K5" s="10">
        <v>0.4</v>
      </c>
      <c r="L5" s="10">
        <v>0.4</v>
      </c>
      <c r="N5" s="8"/>
    </row>
    <row r="6" spans="2:14" x14ac:dyDescent="0.25">
      <c r="B6" s="1" t="s">
        <v>47</v>
      </c>
      <c r="C6" s="1" t="s">
        <v>67</v>
      </c>
      <c r="D6" s="1" t="s">
        <v>102</v>
      </c>
      <c r="E6" s="1" t="s">
        <v>104</v>
      </c>
      <c r="F6" s="1" t="s">
        <v>111</v>
      </c>
      <c r="G6" s="1" t="s">
        <v>112</v>
      </c>
      <c r="H6" s="1" t="s">
        <v>113</v>
      </c>
      <c r="J6" s="9" t="s">
        <v>121</v>
      </c>
      <c r="K6" s="10">
        <v>1.3</v>
      </c>
      <c r="L6" s="10">
        <v>1.3</v>
      </c>
      <c r="N6" s="8"/>
    </row>
    <row r="7" spans="2:14" x14ac:dyDescent="0.25">
      <c r="B7" s="1" t="s">
        <v>37</v>
      </c>
      <c r="C7" s="1" t="s">
        <v>68</v>
      </c>
      <c r="D7" s="1" t="s">
        <v>99</v>
      </c>
      <c r="E7" s="1"/>
      <c r="F7" s="1"/>
      <c r="G7" s="1"/>
      <c r="H7" s="1"/>
      <c r="J7" s="9" t="s">
        <v>122</v>
      </c>
      <c r="K7" s="10">
        <v>1.3</v>
      </c>
      <c r="L7" s="10">
        <v>1.3</v>
      </c>
      <c r="N7" s="8"/>
    </row>
    <row r="8" spans="2:14" x14ac:dyDescent="0.25">
      <c r="B8" s="1" t="s">
        <v>30</v>
      </c>
      <c r="C8" s="1" t="s">
        <v>62</v>
      </c>
      <c r="D8" s="1" t="s">
        <v>96</v>
      </c>
      <c r="E8" s="1"/>
      <c r="F8" s="1"/>
      <c r="G8" s="1"/>
      <c r="H8" s="1"/>
      <c r="J8" s="9" t="s">
        <v>125</v>
      </c>
      <c r="K8" s="10">
        <v>2</v>
      </c>
      <c r="L8" s="10">
        <v>2</v>
      </c>
      <c r="N8" s="8"/>
    </row>
    <row r="9" spans="2:14" x14ac:dyDescent="0.25">
      <c r="B9" s="1" t="s">
        <v>35</v>
      </c>
      <c r="C9" s="1" t="s">
        <v>70</v>
      </c>
      <c r="D9" s="1" t="s">
        <v>91</v>
      </c>
      <c r="E9" s="1"/>
      <c r="F9" s="1"/>
      <c r="G9" s="1"/>
      <c r="H9" s="1"/>
      <c r="J9" s="11"/>
      <c r="K9" s="11"/>
      <c r="L9" s="11"/>
    </row>
    <row r="10" spans="2:14" x14ac:dyDescent="0.25">
      <c r="B10" s="1" t="s">
        <v>33</v>
      </c>
      <c r="C10" s="1" t="s">
        <v>72</v>
      </c>
      <c r="D10" s="1" t="s">
        <v>100</v>
      </c>
      <c r="E10" s="1"/>
      <c r="F10" s="1"/>
      <c r="G10" s="1"/>
      <c r="H10" s="1"/>
    </row>
    <row r="11" spans="2:14" x14ac:dyDescent="0.25">
      <c r="B11" s="1" t="s">
        <v>31</v>
      </c>
      <c r="C11" s="1" t="s">
        <v>61</v>
      </c>
      <c r="D11" s="1" t="s">
        <v>97</v>
      </c>
      <c r="E11" s="1"/>
      <c r="F11" s="1"/>
      <c r="G11" s="1"/>
      <c r="H11" s="1"/>
    </row>
    <row r="12" spans="2:14" x14ac:dyDescent="0.25">
      <c r="B12" s="1" t="s">
        <v>54</v>
      </c>
      <c r="C12" s="1" t="s">
        <v>75</v>
      </c>
      <c r="D12" s="1" t="s">
        <v>95</v>
      </c>
      <c r="E12" s="1"/>
      <c r="F12" s="1"/>
      <c r="G12" s="1"/>
      <c r="H12" s="1"/>
    </row>
    <row r="13" spans="2:14" x14ac:dyDescent="0.25">
      <c r="B13" s="1" t="s">
        <v>45</v>
      </c>
      <c r="C13" s="1" t="s">
        <v>78</v>
      </c>
      <c r="D13" s="1" t="s">
        <v>84</v>
      </c>
      <c r="E13" s="1"/>
      <c r="F13" s="1"/>
      <c r="G13" s="1"/>
      <c r="H13" s="1"/>
    </row>
    <row r="14" spans="2:14" x14ac:dyDescent="0.25">
      <c r="B14" s="1" t="s">
        <v>46</v>
      </c>
      <c r="C14" s="1" t="s">
        <v>74</v>
      </c>
      <c r="D14" s="1" t="s">
        <v>83</v>
      </c>
      <c r="E14" s="1"/>
      <c r="F14" s="1"/>
      <c r="G14" s="1"/>
      <c r="H14" s="1"/>
    </row>
    <row r="15" spans="2:14" x14ac:dyDescent="0.25">
      <c r="B15" s="1" t="s">
        <v>52</v>
      </c>
      <c r="C15" s="1" t="s">
        <v>79</v>
      </c>
      <c r="D15" s="1" t="s">
        <v>86</v>
      </c>
      <c r="E15" s="1"/>
      <c r="F15" s="1"/>
      <c r="G15" s="1"/>
      <c r="H15" s="1"/>
    </row>
    <row r="16" spans="2:14" x14ac:dyDescent="0.25">
      <c r="B16" s="1" t="s">
        <v>34</v>
      </c>
      <c r="C16" s="1" t="s">
        <v>76</v>
      </c>
      <c r="D16" s="1" t="s">
        <v>101</v>
      </c>
      <c r="E16" s="1"/>
      <c r="F16" s="1"/>
      <c r="G16" s="1"/>
      <c r="H16" s="1"/>
    </row>
    <row r="17" spans="2:11" x14ac:dyDescent="0.25">
      <c r="B17" s="1" t="s">
        <v>53</v>
      </c>
      <c r="C17" s="1" t="s">
        <v>64</v>
      </c>
      <c r="D17" s="1" t="s">
        <v>88</v>
      </c>
      <c r="E17" s="1"/>
      <c r="F17" s="1"/>
      <c r="G17" s="1"/>
      <c r="H17" s="1"/>
    </row>
    <row r="18" spans="2:11" x14ac:dyDescent="0.25">
      <c r="B18" s="1" t="s">
        <v>44</v>
      </c>
      <c r="C18" s="1" t="s">
        <v>77</v>
      </c>
      <c r="D18" s="1" t="s">
        <v>103</v>
      </c>
      <c r="E18" s="1"/>
      <c r="F18" s="1"/>
      <c r="G18" s="1"/>
      <c r="H18" s="1"/>
    </row>
    <row r="19" spans="2:11" x14ac:dyDescent="0.25">
      <c r="B19" s="1" t="s">
        <v>48</v>
      </c>
      <c r="C19" s="1" t="s">
        <v>63</v>
      </c>
      <c r="D19" s="1" t="s">
        <v>98</v>
      </c>
      <c r="E19" s="1"/>
      <c r="F19" s="1"/>
      <c r="G19" s="1"/>
      <c r="H19" s="1"/>
    </row>
    <row r="20" spans="2:11" x14ac:dyDescent="0.25">
      <c r="B20" s="1" t="s">
        <v>48</v>
      </c>
      <c r="C20" s="1" t="s">
        <v>57</v>
      </c>
      <c r="D20" s="1" t="s">
        <v>94</v>
      </c>
      <c r="E20" s="1"/>
      <c r="F20" s="1"/>
      <c r="G20" s="1"/>
      <c r="H20" s="1"/>
      <c r="J20" s="12"/>
      <c r="K20" s="12"/>
    </row>
    <row r="21" spans="2:11" x14ac:dyDescent="0.25">
      <c r="B21" s="1" t="s">
        <v>36</v>
      </c>
      <c r="C21" s="1" t="s">
        <v>38</v>
      </c>
      <c r="D21" s="1" t="s">
        <v>87</v>
      </c>
      <c r="E21" s="1"/>
      <c r="F21" s="1"/>
      <c r="G21" s="1"/>
      <c r="H21" s="1"/>
      <c r="J21" s="12"/>
      <c r="K21" s="12"/>
    </row>
    <row r="22" spans="2:11" x14ac:dyDescent="0.25">
      <c r="B22" s="1" t="s">
        <v>55</v>
      </c>
      <c r="C22" s="1" t="s">
        <v>69</v>
      </c>
      <c r="D22" s="1" t="s">
        <v>80</v>
      </c>
      <c r="E22" s="1"/>
      <c r="F22" s="1"/>
      <c r="G22" s="1"/>
      <c r="H22" s="1"/>
      <c r="J22" s="12"/>
      <c r="K22" s="12"/>
    </row>
    <row r="23" spans="2:11" x14ac:dyDescent="0.25">
      <c r="B23" s="1" t="s">
        <v>32</v>
      </c>
      <c r="C23" s="1" t="s">
        <v>73</v>
      </c>
      <c r="D23" s="1" t="s">
        <v>81</v>
      </c>
      <c r="E23" s="1"/>
      <c r="F23" s="1"/>
      <c r="G23" s="1"/>
      <c r="H23" s="1"/>
    </row>
    <row r="24" spans="2:11" x14ac:dyDescent="0.25">
      <c r="B24" s="1" t="s">
        <v>43</v>
      </c>
      <c r="C24" s="1" t="s">
        <v>65</v>
      </c>
      <c r="D24" s="1" t="s">
        <v>89</v>
      </c>
      <c r="E24" s="1"/>
      <c r="F24" s="1"/>
      <c r="G24" s="1"/>
      <c r="H24" s="1"/>
    </row>
    <row r="25" spans="2:11" x14ac:dyDescent="0.25">
      <c r="B25" s="1" t="s">
        <v>49</v>
      </c>
      <c r="C25" s="1" t="s">
        <v>66</v>
      </c>
      <c r="D25" s="1" t="s">
        <v>82</v>
      </c>
      <c r="E25" s="1"/>
      <c r="F25" s="1"/>
      <c r="G25" s="1"/>
      <c r="H25" s="1"/>
    </row>
    <row r="26" spans="2:11" x14ac:dyDescent="0.25">
      <c r="B26" s="1" t="s">
        <v>50</v>
      </c>
      <c r="C26" s="1" t="s">
        <v>71</v>
      </c>
      <c r="D26" s="1" t="s">
        <v>85</v>
      </c>
      <c r="E26" s="1"/>
      <c r="F26" s="1"/>
      <c r="G26" s="1"/>
      <c r="H26" s="1"/>
    </row>
    <row r="27" spans="2:11" x14ac:dyDescent="0.25">
      <c r="B27" s="1" t="s">
        <v>51</v>
      </c>
      <c r="C27" s="1" t="s">
        <v>60</v>
      </c>
      <c r="D27" s="1"/>
      <c r="E27" s="1"/>
      <c r="F27" s="1"/>
      <c r="G27" s="1"/>
      <c r="H27" s="1"/>
    </row>
    <row r="28" spans="2:11" x14ac:dyDescent="0.25">
      <c r="B28" s="1" t="s">
        <v>42</v>
      </c>
      <c r="C28" s="1" t="s">
        <v>56</v>
      </c>
      <c r="D28" s="1"/>
      <c r="E28" s="1"/>
      <c r="F28" s="1"/>
      <c r="G28" s="1"/>
      <c r="H28" s="1"/>
    </row>
    <row r="29" spans="2:11" x14ac:dyDescent="0.25">
      <c r="B29" s="1"/>
      <c r="C29" s="1"/>
      <c r="D29" s="1"/>
      <c r="E29" s="1"/>
      <c r="F29" s="1"/>
      <c r="G29" s="1"/>
      <c r="H29" s="1"/>
    </row>
    <row r="30" spans="2:11" x14ac:dyDescent="0.25">
      <c r="B30" s="1"/>
      <c r="C30" s="1"/>
      <c r="D30" s="1"/>
      <c r="E30" s="1"/>
      <c r="F30" s="1"/>
      <c r="G30" s="1"/>
      <c r="H30" s="1"/>
    </row>
    <row r="31" spans="2:11" x14ac:dyDescent="0.25">
      <c r="B31" s="1"/>
      <c r="C31" s="1"/>
      <c r="D31" s="1"/>
      <c r="E31" s="1"/>
      <c r="F31" s="1"/>
      <c r="G31" s="1"/>
      <c r="H31" s="1"/>
    </row>
    <row r="32" spans="2:11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sortState ref="D67:D92">
    <sortCondition ref="D67"/>
  </sortState>
  <mergeCells count="1">
    <mergeCell ref="K2:L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Сводная диаграмма ОПЕРАТИВКА </vt:lpstr>
      <vt:lpstr>Данные по материалам</vt:lpstr>
      <vt:lpstr>редактор</vt:lpstr>
      <vt:lpstr>ВидМатериала</vt:lpstr>
      <vt:lpstr>Грузоперевозчик</vt:lpstr>
      <vt:lpstr>Завод</vt:lpstr>
      <vt:lpstr>КакиеМашиныПривозили</vt:lpstr>
      <vt:lpstr>МестоПриемки</vt:lpstr>
      <vt:lpstr>Номенклатура</vt:lpstr>
      <vt:lpstr>ОткудаМатериал</vt:lpstr>
      <vt:lpstr>Поставщик</vt:lpstr>
      <vt:lpstr>Тара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cp:lastPrinted>2016-07-08T05:50:01Z</cp:lastPrinted>
  <dcterms:created xsi:type="dcterms:W3CDTF">2016-07-06T09:16:43Z</dcterms:created>
  <dcterms:modified xsi:type="dcterms:W3CDTF">2016-07-08T09:01:08Z</dcterms:modified>
</cp:coreProperties>
</file>