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7840" windowHeight="12855"/>
  </bookViews>
  <sheets>
    <sheet name="Данные по материалам" sheetId="1" r:id="rId1"/>
    <sheet name="редактор" sheetId="2" r:id="rId2"/>
  </sheets>
  <definedNames>
    <definedName name="ВидМатериала">Таблица3[Вид материала]</definedName>
    <definedName name="Грузоперевозчик">Таблица3[Грузоперевозчик]</definedName>
    <definedName name="Завод">редактор!$N$3:$N$8</definedName>
    <definedName name="КакиеМашиныПривозили">Таблица3[Какие машины привозили цемент]</definedName>
    <definedName name="МестоПриемки">Таблица3[Место приемки по накладной]</definedName>
    <definedName name="Номенклатура">Таблица3[Номенклатура]</definedName>
    <definedName name="ОткудаМатериал">Таблица3[Откуда материал]</definedName>
    <definedName name="Поставщик">Таблица3[Поставщик]</definedName>
    <definedName name="Тара">редактор!$K$3:$L$3</definedName>
  </definedNames>
  <calcPr calcId="145621"/>
</workbook>
</file>

<file path=xl/calcChain.xml><?xml version="1.0" encoding="utf-8"?>
<calcChain xmlns="http://schemas.openxmlformats.org/spreadsheetml/2006/main">
  <c r="K6" i="1" l="1"/>
  <c r="K22" i="2"/>
  <c r="L5" i="1"/>
  <c r="L6" i="1"/>
  <c r="L4" i="1"/>
  <c r="I5" i="1"/>
  <c r="I6" i="1"/>
  <c r="I4" i="1"/>
  <c r="O6" i="1" l="1"/>
  <c r="Q6" i="1" s="1"/>
  <c r="N6" i="1"/>
  <c r="P6" i="1" s="1"/>
  <c r="N5" i="1"/>
  <c r="P5" i="1" s="1"/>
  <c r="O5" i="1" l="1"/>
  <c r="Q5" i="1" s="1"/>
  <c r="O4" i="1"/>
  <c r="Q4" i="1" s="1"/>
  <c r="N4" i="1"/>
  <c r="P4" i="1" s="1"/>
</calcChain>
</file>

<file path=xl/sharedStrings.xml><?xml version="1.0" encoding="utf-8"?>
<sst xmlns="http://schemas.openxmlformats.org/spreadsheetml/2006/main" count="152" uniqueCount="130">
  <si>
    <t>Дата</t>
  </si>
  <si>
    <t>Поставщик</t>
  </si>
  <si>
    <t>Номенклатура</t>
  </si>
  <si>
    <t>Завод</t>
  </si>
  <si>
    <t>В таре/Навалом</t>
  </si>
  <si>
    <t>Первый вес, т.</t>
  </si>
  <si>
    <t>Второй вес, т.</t>
  </si>
  <si>
    <t>Вес материала на весовой, т.</t>
  </si>
  <si>
    <t>Вес по накладной поставщика т.</t>
  </si>
  <si>
    <t>Отклонения при взвешивании, т. Недостача (-)/Излишки (+)</t>
  </si>
  <si>
    <t>Вес принятый к БУ по документам поставщика</t>
  </si>
  <si>
    <t>База для расчета отклонения, т</t>
  </si>
  <si>
    <t>Погрешность материала в % к фактическому весу</t>
  </si>
  <si>
    <t>Отклонения, т</t>
  </si>
  <si>
    <t>Номер в КЭ Бетон</t>
  </si>
  <si>
    <t xml:space="preserve">Номер автомобиля </t>
  </si>
  <si>
    <t>Номер накладной</t>
  </si>
  <si>
    <t>Примечание = Время прибытия</t>
  </si>
  <si>
    <t>Грузоперевозчик</t>
  </si>
  <si>
    <t>Вид цемента</t>
  </si>
  <si>
    <t>Какие машины привозили цемент</t>
  </si>
  <si>
    <t>Место приемки по накладной</t>
  </si>
  <si>
    <t>Отклонения, %</t>
  </si>
  <si>
    <t>Нормы естественной убыли при транспортировании, %</t>
  </si>
  <si>
    <t>Вид материала</t>
  </si>
  <si>
    <t xml:space="preserve">в пределах нормы </t>
  </si>
  <si>
    <t>сверх нормы</t>
  </si>
  <si>
    <t>Отклонения, т2</t>
  </si>
  <si>
    <t>Отклонения, %2</t>
  </si>
  <si>
    <t>Откуда материал</t>
  </si>
  <si>
    <t>ООО "Алмаз Сервис"</t>
  </si>
  <si>
    <t>ООО "ВСК"</t>
  </si>
  <si>
    <t>ООО "Траст Контракт"</t>
  </si>
  <si>
    <t>ООО "БЭСТО-ГРУПП"</t>
  </si>
  <si>
    <t>ООО "М-УПТК"</t>
  </si>
  <si>
    <t>ООО "АльфаСтройСервис"</t>
  </si>
  <si>
    <t>ООО "Сигма Плюс"</t>
  </si>
  <si>
    <t>ООО "Аксиома -Групп"</t>
  </si>
  <si>
    <t>ООО"РДК"</t>
  </si>
  <si>
    <t>АО "ЕВРОЦЕМЕНТ груп"</t>
  </si>
  <si>
    <t>"Генерал Констракшн"</t>
  </si>
  <si>
    <t>"Полипласт Новомосковск"</t>
  </si>
  <si>
    <t>ООО ''ТрансСтрой''</t>
  </si>
  <si>
    <t>ООО "ХайдельбергЦементРус"</t>
  </si>
  <si>
    <t>ООО "НТ Логистик"</t>
  </si>
  <si>
    <t>ООО "Гефест"</t>
  </si>
  <si>
    <t>ООО "Клинкер"</t>
  </si>
  <si>
    <t>ЗАО ''ГСП-Тейд''</t>
  </si>
  <si>
    <t>ООО "РДК"</t>
  </si>
  <si>
    <t>ООО ''Альфа Строй''</t>
  </si>
  <si>
    <t>ООО ''Карьер ''</t>
  </si>
  <si>
    <t>ООО ''Неруд Центр''</t>
  </si>
  <si>
    <t>ООО "Легран"</t>
  </si>
  <si>
    <t>ООО "Неруд Профи"</t>
  </si>
  <si>
    <t>ООО "ГЕО-НДТ"</t>
  </si>
  <si>
    <t>ООО "ТехноГранд"</t>
  </si>
  <si>
    <t>Траст Контракт</t>
  </si>
  <si>
    <t>ООО"ВСК"</t>
  </si>
  <si>
    <t>C-Визит-Групп</t>
  </si>
  <si>
    <t>"Недра Логистик"</t>
  </si>
  <si>
    <t>СтройПроект</t>
  </si>
  <si>
    <t>Генерал Контракшн</t>
  </si>
  <si>
    <t>Аксиома Групп</t>
  </si>
  <si>
    <t>ООО" ТКВ"</t>
  </si>
  <si>
    <t>НерудЦентр</t>
  </si>
  <si>
    <t>СервисТрансСтрой</t>
  </si>
  <si>
    <t>Сигма Плюс</t>
  </si>
  <si>
    <t>OOO "ТехноГранд"</t>
  </si>
  <si>
    <t>Авангард</t>
  </si>
  <si>
    <t>ООО"Ю-НИК"</t>
  </si>
  <si>
    <t>Алмаз Сервис</t>
  </si>
  <si>
    <t>СтройАвангард</t>
  </si>
  <si>
    <t>БЭСТО-ГРУПП</t>
  </si>
  <si>
    <t>ОрионТранс</t>
  </si>
  <si>
    <t>Гефест</t>
  </si>
  <si>
    <t>Генератор</t>
  </si>
  <si>
    <t>Неруд Профи</t>
  </si>
  <si>
    <t>НТ Логистик</t>
  </si>
  <si>
    <t>ГЕО-НТД</t>
  </si>
  <si>
    <t>Легран</t>
  </si>
  <si>
    <t>Щебень гравийный фр. 5-20</t>
  </si>
  <si>
    <t>Щебень гравийный фр.3-10</t>
  </si>
  <si>
    <t>Щебень гранитный фр. 5-20</t>
  </si>
  <si>
    <t>Песок растворный</t>
  </si>
  <si>
    <t>Песок крупный 1 класс</t>
  </si>
  <si>
    <t>Щебень известняковый фр. 5-20</t>
  </si>
  <si>
    <t>Пластификатор Центрамент П40-1100</t>
  </si>
  <si>
    <t>Суперпластификатор Мурапласт ФК19-1100</t>
  </si>
  <si>
    <t>Полипласт П-1</t>
  </si>
  <si>
    <t>Щебень гранитный фр. 3-10</t>
  </si>
  <si>
    <t>Добавка для бетона Тенакс 302</t>
  </si>
  <si>
    <t>Добавка Сигма 602</t>
  </si>
  <si>
    <t>Добавка IТР СК-20,2</t>
  </si>
  <si>
    <t>Добавка ITP СК-20,2</t>
  </si>
  <si>
    <t>противоморозная доб.МС Рапид025-1200</t>
  </si>
  <si>
    <t>Добавка Юникон Тенакс РМ302</t>
  </si>
  <si>
    <t>Добавка Сигма 302</t>
  </si>
  <si>
    <t>Добавка Юникон Арктит НМ 610</t>
  </si>
  <si>
    <t>Портландцемент ЦЕМI42,5Н</t>
  </si>
  <si>
    <t>Добавка Мурапор Комби 756R-1000</t>
  </si>
  <si>
    <t>Добавка суперпласт с прот.мор. Эф.ITZ AF-20</t>
  </si>
  <si>
    <t>Полипласт Норд</t>
  </si>
  <si>
    <t>Добавка комплексная МС Рапид115.1-1100</t>
  </si>
  <si>
    <t>Портландцемент ЦЕМ II / А-И 42,5Н</t>
  </si>
  <si>
    <t xml:space="preserve">Щебень </t>
  </si>
  <si>
    <t xml:space="preserve">Песок </t>
  </si>
  <si>
    <t>Добавка</t>
  </si>
  <si>
    <t xml:space="preserve">Цемент </t>
  </si>
  <si>
    <t>Мальцовский</t>
  </si>
  <si>
    <t>Евроцемент</t>
  </si>
  <si>
    <t>Нахабино</t>
  </si>
  <si>
    <t>Михайловский</t>
  </si>
  <si>
    <t>БЭСТА</t>
  </si>
  <si>
    <t>Красная Горка</t>
  </si>
  <si>
    <t>Серебрянский</t>
  </si>
  <si>
    <t>Аксиома групп</t>
  </si>
  <si>
    <t>Дрожжино</t>
  </si>
  <si>
    <t>Липецк</t>
  </si>
  <si>
    <t>Сергиев Пасад</t>
  </si>
  <si>
    <t>Наименование материалов</t>
  </si>
  <si>
    <t>Нормы естественной убыли в % от массы перевозимого груза</t>
  </si>
  <si>
    <t>В таре</t>
  </si>
  <si>
    <t>Навалом</t>
  </si>
  <si>
    <t>Цемент</t>
  </si>
  <si>
    <t>Гравий</t>
  </si>
  <si>
    <t>Щебень</t>
  </si>
  <si>
    <t>Песок строительный</t>
  </si>
  <si>
    <t>РБУ-1</t>
  </si>
  <si>
    <t>РБУ-2</t>
  </si>
  <si>
    <t>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</si>
</sst>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0.000"/>
    <numFmt numFmtId="167" formatCode="0.000%"/>
    <numFmt numFmtId="169" formatCode="h: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Times"/>
      <family val="1"/>
    </font>
    <font>
      <sz val="8"/>
      <color theme="0"/>
      <name val="Times"/>
      <family val="1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1"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2:AA6" totalsRowShown="0" headerRowDxfId="5" dataDxfId="4" headerRowBorderDxfId="2" tableBorderDxfId="3" totalsRowBorderDxfId="1">
  <autoFilter ref="A2:AA6"/>
  <tableColumns count="27">
    <tableColumn id="1" name="Дата" dataDxfId="31"/>
    <tableColumn id="2" name="Поставщик" dataDxfId="30"/>
    <tableColumn id="3" name="Номенклатура" dataDxfId="29"/>
    <tableColumn id="4" name="Вид материала" dataDxfId="28"/>
    <tableColumn id="5" name="Завод" dataDxfId="27"/>
    <tableColumn id="6" name="В таре/Навалом" dataDxfId="26"/>
    <tableColumn id="7" name="Первый вес, т." dataDxfId="25"/>
    <tableColumn id="8" name="Второй вес, т." dataDxfId="24"/>
    <tableColumn id="9" name="Вес материала на весовой, т." dataDxfId="23">
      <calculatedColumnFormula>Таблица2[[#This Row],[Первый вес, т.]]-H3</calculatedColumnFormula>
    </tableColumn>
    <tableColumn id="10" name="Вес по накладной поставщика т." dataDxfId="22"/>
    <tableColumn id="11" name="Нормы естественной убыли при транспортировании, %" dataDxfId="0">
      <calculatedColumnFormula>IF(F3=редактор!K2,VLOOKUP(D3,редактор!J3:K7,2,0),IF(F3=редактор!L2,VLOOKUP(D3,редактор!J3:L7,3,0),""))</calculatedColumnFormula>
    </tableColumn>
    <tableColumn id="12" name="Отклонения при взвешивании, т. Недостача (-)/Излишки (+)" dataDxfId="21">
      <calculatedColumnFormula>Таблица2[[#This Row],[Вес материала на весовой, т.]]-Таблица2[[#This Row],[Вес по накладной поставщика т.]]</calculatedColumnFormula>
    </tableColumn>
    <tableColumn id="13" name="Вес принятый к БУ по документам поставщика" dataDxfId="20"/>
    <tableColumn id="14" name="База для расчета отклонения, т" dataDxfId="19">
      <calculatedColumnFormula>IF(M3=I3,0,(IF(L3&lt;0,L3,0)))</calculatedColumnFormula>
    </tableColumn>
    <tableColumn id="15" name="Погрешность материала в % к фактическому весу" dataDxfId="18">
      <calculatedColumnFormula>IF(M3&gt;I3,M3-I3,0)</calculatedColumnFormula>
    </tableColumn>
    <tableColumn id="16" name="Отклонения, %" dataDxfId="17"/>
    <tableColumn id="27" name="Отклонения, %2" dataDxfId="16"/>
    <tableColumn id="28" name="Отклонения, т" dataDxfId="15"/>
    <tableColumn id="17" name="Отклонения, т2" dataDxfId="14"/>
    <tableColumn id="18" name="Номер в КЭ Бетон" dataDxfId="13"/>
    <tableColumn id="19" name="Номер автомобиля " dataDxfId="12"/>
    <tableColumn id="20" name="Номер накладной" dataDxfId="11"/>
    <tableColumn id="21" name="Примечание = Время прибытия" dataDxfId="10"/>
    <tableColumn id="22" name="Грузоперевозчик" dataDxfId="9"/>
    <tableColumn id="23" name="Вид цемента" dataDxfId="8"/>
    <tableColumn id="24" name="Какие машины привозили цемент" dataDxfId="7"/>
    <tableColumn id="25" name="Место приемки по накладной" dataDxfId="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B2:H28" totalsRowShown="0" headerRowDxfId="33" dataDxfId="32">
  <autoFilter ref="B2:H28"/>
  <tableColumns count="7">
    <tableColumn id="1" name="Поставщик" dataDxfId="40"/>
    <tableColumn id="2" name="Грузоперевозчик" dataDxfId="39"/>
    <tableColumn id="3" name="Номенклатура" dataDxfId="38"/>
    <tableColumn id="4" name="Вид материала" dataDxfId="37"/>
    <tableColumn id="5" name="Откуда материал" dataDxfId="36"/>
    <tableColumn id="6" name="Какие машины привозили цемент" dataDxfId="35"/>
    <tableColumn id="7" name="Место приемки по накладной" dataDxfId="3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A6"/>
  <sheetViews>
    <sheetView tabSelected="1" zoomScale="80" zoomScaleNormal="80" workbookViewId="0">
      <pane ySplit="3" topLeftCell="A4" activePane="bottomLeft" state="frozen"/>
      <selection activeCell="C1" sqref="C1"/>
      <selection pane="bottomLeft" activeCell="J16" sqref="J16"/>
    </sheetView>
  </sheetViews>
  <sheetFormatPr defaultRowHeight="15" x14ac:dyDescent="0.25"/>
  <cols>
    <col min="1" max="1" width="13.7109375" style="3" customWidth="1"/>
    <col min="2" max="2" width="26.42578125" style="3" bestFit="1" customWidth="1"/>
    <col min="3" max="3" width="38.140625" style="3" bestFit="1" customWidth="1"/>
    <col min="4" max="4" width="10.7109375" style="3" customWidth="1"/>
    <col min="5" max="5" width="7.7109375" style="3" customWidth="1"/>
    <col min="6" max="6" width="13" style="3" bestFit="1" customWidth="1"/>
    <col min="7" max="8" width="9.7109375" style="3" customWidth="1"/>
    <col min="9" max="9" width="10.7109375" style="3" customWidth="1"/>
    <col min="10" max="10" width="9.85546875" style="3" customWidth="1"/>
    <col min="11" max="11" width="11.28515625" style="3" customWidth="1"/>
    <col min="12" max="12" width="13.7109375" style="3" customWidth="1"/>
    <col min="13" max="13" width="11.28515625" style="3" customWidth="1"/>
    <col min="14" max="14" width="10.5703125" style="3" customWidth="1"/>
    <col min="15" max="15" width="11.140625" style="3" customWidth="1"/>
    <col min="16" max="19" width="8.42578125" style="3" customWidth="1"/>
    <col min="20" max="20" width="7.42578125" style="3" customWidth="1"/>
    <col min="21" max="21" width="7.28515625" style="3" customWidth="1"/>
    <col min="22" max="22" width="6" style="3" customWidth="1"/>
    <col min="23" max="23" width="10.85546875" style="3" customWidth="1"/>
    <col min="24" max="24" width="15.140625" style="3" customWidth="1"/>
    <col min="25" max="27" width="13.7109375" style="3" customWidth="1"/>
    <col min="28" max="16384" width="9.140625" style="3"/>
  </cols>
  <sheetData>
    <row r="2" spans="1:27" ht="93" customHeight="1" x14ac:dyDescent="0.25">
      <c r="A2" s="12" t="s">
        <v>0</v>
      </c>
      <c r="B2" s="13" t="s">
        <v>1</v>
      </c>
      <c r="C2" s="13" t="s">
        <v>2</v>
      </c>
      <c r="D2" s="13" t="s">
        <v>24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23</v>
      </c>
      <c r="L2" s="13" t="s">
        <v>9</v>
      </c>
      <c r="M2" s="13" t="s">
        <v>10</v>
      </c>
      <c r="N2" s="13" t="s">
        <v>11</v>
      </c>
      <c r="O2" s="13" t="s">
        <v>12</v>
      </c>
      <c r="P2" s="33" t="s">
        <v>22</v>
      </c>
      <c r="Q2" s="33" t="s">
        <v>28</v>
      </c>
      <c r="R2" s="33" t="s">
        <v>13</v>
      </c>
      <c r="S2" s="33" t="s">
        <v>27</v>
      </c>
      <c r="T2" s="33" t="s">
        <v>14</v>
      </c>
      <c r="U2" s="33" t="s">
        <v>15</v>
      </c>
      <c r="V2" s="33" t="s">
        <v>16</v>
      </c>
      <c r="W2" s="13" t="s">
        <v>17</v>
      </c>
      <c r="X2" s="13" t="s">
        <v>18</v>
      </c>
      <c r="Y2" s="13" t="s">
        <v>19</v>
      </c>
      <c r="Z2" s="13" t="s">
        <v>20</v>
      </c>
      <c r="AA2" s="14" t="s">
        <v>21</v>
      </c>
    </row>
    <row r="3" spans="1:27" ht="50.25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34" t="s">
        <v>25</v>
      </c>
      <c r="Q3" s="34" t="s">
        <v>26</v>
      </c>
      <c r="R3" s="34" t="s">
        <v>25</v>
      </c>
      <c r="S3" s="34" t="s">
        <v>26</v>
      </c>
      <c r="T3" s="16"/>
      <c r="U3" s="16"/>
      <c r="V3" s="16"/>
      <c r="W3" s="16"/>
      <c r="X3" s="16"/>
      <c r="Y3" s="16"/>
      <c r="Z3" s="16"/>
      <c r="AA3" s="17"/>
    </row>
    <row r="4" spans="1:27" x14ac:dyDescent="0.25">
      <c r="A4" s="18">
        <v>42552</v>
      </c>
      <c r="B4" s="19" t="s">
        <v>41</v>
      </c>
      <c r="C4" s="19" t="s">
        <v>94</v>
      </c>
      <c r="D4" s="19" t="s">
        <v>107</v>
      </c>
      <c r="E4" s="20" t="s">
        <v>128</v>
      </c>
      <c r="F4" s="19" t="s">
        <v>121</v>
      </c>
      <c r="G4" s="20">
        <v>38400</v>
      </c>
      <c r="H4" s="20">
        <v>28600</v>
      </c>
      <c r="I4" s="20">
        <f>IF(G4="","",G4-H4)</f>
        <v>9800</v>
      </c>
      <c r="J4" s="20">
        <v>9800</v>
      </c>
      <c r="K4" s="20"/>
      <c r="L4" s="20">
        <f>IF(I4="","",I4-J4)</f>
        <v>0</v>
      </c>
      <c r="M4" s="20"/>
      <c r="N4" s="21">
        <f t="shared" ref="N3:N6" si="0">IF(M4=I4,0,(IF(L4&lt;0,L4,0)))</f>
        <v>0</v>
      </c>
      <c r="O4" s="22">
        <f t="shared" ref="O4:O6" si="1">IF(M4&gt;I4,M4-I4,0)</f>
        <v>0</v>
      </c>
      <c r="P4" s="22">
        <f>IF(N4&gt;J4,N4-J4,0)</f>
        <v>0</v>
      </c>
      <c r="Q4" s="22">
        <f>IF(O4&gt;K4,O4-K4,0)</f>
        <v>0</v>
      </c>
      <c r="R4" s="21">
        <v>0</v>
      </c>
      <c r="S4" s="21">
        <v>0</v>
      </c>
      <c r="T4" s="20">
        <v>2280</v>
      </c>
      <c r="U4" s="23" t="s">
        <v>129</v>
      </c>
      <c r="V4" s="20">
        <v>6793</v>
      </c>
      <c r="W4" s="24">
        <v>0.14791666666666667</v>
      </c>
      <c r="X4" s="19" t="s">
        <v>73</v>
      </c>
      <c r="Y4" s="20"/>
      <c r="Z4" s="20"/>
      <c r="AA4" s="25"/>
    </row>
    <row r="5" spans="1:27" x14ac:dyDescent="0.25">
      <c r="A5" s="26"/>
      <c r="B5" s="19"/>
      <c r="C5" s="19"/>
      <c r="D5" s="19"/>
      <c r="E5" s="20"/>
      <c r="F5" s="19"/>
      <c r="G5" s="20"/>
      <c r="H5" s="20"/>
      <c r="I5" s="20" t="str">
        <f t="shared" ref="I5:I6" si="2">IF(G5="","",G5-H5)</f>
        <v/>
      </c>
      <c r="J5" s="20"/>
      <c r="K5" s="20"/>
      <c r="L5" s="20" t="str">
        <f t="shared" ref="L5:L6" si="3">IF(I5="","",I5-J5)</f>
        <v/>
      </c>
      <c r="M5" s="20"/>
      <c r="N5" s="21">
        <f t="shared" si="0"/>
        <v>0</v>
      </c>
      <c r="O5" s="22">
        <f t="shared" si="1"/>
        <v>0</v>
      </c>
      <c r="P5" s="22">
        <f t="shared" ref="P5:P6" si="4">IF(N5&gt;J5,N5-J5,0)</f>
        <v>0</v>
      </c>
      <c r="Q5" s="22">
        <f t="shared" ref="Q5:Q6" si="5">IF(O5&gt;K5,O5-K5,0)</f>
        <v>0</v>
      </c>
      <c r="R5" s="21">
        <v>0</v>
      </c>
      <c r="S5" s="21">
        <v>0</v>
      </c>
      <c r="T5" s="20"/>
      <c r="U5" s="20"/>
      <c r="V5" s="20"/>
      <c r="W5" s="20"/>
      <c r="X5" s="19"/>
      <c r="Y5" s="20"/>
      <c r="Z5" s="20"/>
      <c r="AA5" s="25"/>
    </row>
    <row r="6" spans="1:27" x14ac:dyDescent="0.25">
      <c r="A6" s="27"/>
      <c r="B6" s="28"/>
      <c r="C6" s="28"/>
      <c r="D6" s="35" t="s">
        <v>104</v>
      </c>
      <c r="E6" s="29"/>
      <c r="F6" s="35" t="s">
        <v>121</v>
      </c>
      <c r="G6" s="29"/>
      <c r="H6" s="29"/>
      <c r="I6" s="20" t="str">
        <f t="shared" si="2"/>
        <v/>
      </c>
      <c r="J6" s="29"/>
      <c r="K6" s="39" t="e">
        <f>IF(Таблица2[[#This Row],[В таре/Навалом]]=редактор!K3,VLOOKUP(Таблица2[[#This Row],[Вид материала]],редактор!$J$4:$K$8,2,0),IF(Таблица2[[#This Row],[В таре/Навалом]]=редактор!L3,VLOOKUP(Таблица2[[#This Row],[Вид материала]],редактор!$J$4:$L$8,3,0),""))</f>
        <v>#N/A</v>
      </c>
      <c r="L6" s="20" t="str">
        <f t="shared" si="3"/>
        <v/>
      </c>
      <c r="M6" s="29"/>
      <c r="N6" s="30">
        <f t="shared" si="0"/>
        <v>0</v>
      </c>
      <c r="O6" s="31">
        <f t="shared" si="1"/>
        <v>0</v>
      </c>
      <c r="P6" s="31">
        <f t="shared" si="4"/>
        <v>0</v>
      </c>
      <c r="Q6" s="31" t="e">
        <f t="shared" si="5"/>
        <v>#N/A</v>
      </c>
      <c r="R6" s="30">
        <v>0</v>
      </c>
      <c r="S6" s="30">
        <v>0</v>
      </c>
      <c r="T6" s="29"/>
      <c r="U6" s="29"/>
      <c r="V6" s="29"/>
      <c r="W6" s="29"/>
      <c r="X6" s="28"/>
      <c r="Y6" s="29"/>
      <c r="Z6" s="29"/>
      <c r="AA6" s="32"/>
    </row>
  </sheetData>
  <dataValidations count="9">
    <dataValidation type="list" allowBlank="1" showInputMessage="1" showErrorMessage="1" sqref="B4:B6">
      <formula1>Поставщик</formula1>
    </dataValidation>
    <dataValidation type="list" allowBlank="1" showInputMessage="1" showErrorMessage="1" sqref="D4:D6">
      <formula1>ВидМатериала</formula1>
    </dataValidation>
    <dataValidation type="list" allowBlank="1" showInputMessage="1" showErrorMessage="1" sqref="E4:E6">
      <formula1>Завод</formula1>
    </dataValidation>
    <dataValidation type="list" allowBlank="1" showInputMessage="1" showErrorMessage="1" sqref="F4:F6">
      <formula1>Тара</formula1>
    </dataValidation>
    <dataValidation type="list" allowBlank="1" showInputMessage="1" showErrorMessage="1" sqref="C4:C6">
      <formula1>Номенклатура</formula1>
    </dataValidation>
    <dataValidation type="list" allowBlank="1" showInputMessage="1" showErrorMessage="1" sqref="X4:X6">
      <formula1>Грузоперевозчик</formula1>
    </dataValidation>
    <dataValidation type="list" allowBlank="1" showInputMessage="1" showErrorMessage="1" sqref="Y4:Y6">
      <formula1>ОткудаМатериал</formula1>
    </dataValidation>
    <dataValidation type="list" allowBlank="1" showInputMessage="1" showErrorMessage="1" sqref="Z4:Z6">
      <formula1>КакиеМашиныПривозили</formula1>
    </dataValidation>
    <dataValidation type="list" allowBlank="1" showInputMessage="1" showErrorMessage="1" sqref="AA4:AA6">
      <formula1>МестоПриемки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F1" zoomScale="60" zoomScaleNormal="60" workbookViewId="0">
      <selection activeCell="L25" sqref="L25"/>
    </sheetView>
  </sheetViews>
  <sheetFormatPr defaultRowHeight="15" x14ac:dyDescent="0.25"/>
  <cols>
    <col min="1" max="1" width="6.5703125" customWidth="1"/>
    <col min="2" max="2" width="30.140625" bestFit="1" customWidth="1"/>
    <col min="3" max="3" width="26.42578125" bestFit="1" customWidth="1"/>
    <col min="4" max="4" width="42.85546875" bestFit="1" customWidth="1"/>
    <col min="5" max="5" width="21.5703125" bestFit="1" customWidth="1"/>
    <col min="6" max="6" width="23.5703125" bestFit="1" customWidth="1"/>
    <col min="7" max="7" width="25" bestFit="1" customWidth="1"/>
    <col min="8" max="8" width="30.42578125" customWidth="1"/>
    <col min="10" max="10" width="26.7109375" bestFit="1" customWidth="1"/>
    <col min="11" max="12" width="19.28515625" customWidth="1"/>
  </cols>
  <sheetData>
    <row r="2" spans="2:14" ht="33" customHeight="1" x14ac:dyDescent="0.25">
      <c r="B2" s="4" t="s">
        <v>1</v>
      </c>
      <c r="C2" s="4" t="s">
        <v>18</v>
      </c>
      <c r="D2" s="4" t="s">
        <v>2</v>
      </c>
      <c r="E2" s="4" t="s">
        <v>24</v>
      </c>
      <c r="F2" s="4" t="s">
        <v>29</v>
      </c>
      <c r="G2" s="4" t="s">
        <v>20</v>
      </c>
      <c r="H2" s="4" t="s">
        <v>21</v>
      </c>
      <c r="J2" s="7" t="s">
        <v>119</v>
      </c>
      <c r="K2" s="5" t="s">
        <v>120</v>
      </c>
      <c r="L2" s="5"/>
      <c r="N2" s="9" t="s">
        <v>3</v>
      </c>
    </row>
    <row r="3" spans="2:14" x14ac:dyDescent="0.25">
      <c r="B3" s="2" t="s">
        <v>30</v>
      </c>
      <c r="C3" s="2" t="s">
        <v>56</v>
      </c>
      <c r="D3" s="2" t="s">
        <v>80</v>
      </c>
      <c r="E3" s="2" t="s">
        <v>104</v>
      </c>
      <c r="F3" s="2" t="s">
        <v>108</v>
      </c>
      <c r="G3" s="2" t="s">
        <v>109</v>
      </c>
      <c r="H3" s="2" t="s">
        <v>110</v>
      </c>
      <c r="J3" s="8"/>
      <c r="K3" s="6" t="s">
        <v>121</v>
      </c>
      <c r="L3" s="6" t="s">
        <v>122</v>
      </c>
      <c r="N3" s="10" t="s">
        <v>127</v>
      </c>
    </row>
    <row r="4" spans="2:14" x14ac:dyDescent="0.25">
      <c r="B4" s="2" t="s">
        <v>31</v>
      </c>
      <c r="C4" s="2" t="s">
        <v>57</v>
      </c>
      <c r="D4" s="2" t="s">
        <v>81</v>
      </c>
      <c r="E4" s="2" t="s">
        <v>105</v>
      </c>
      <c r="F4" s="2" t="s">
        <v>111</v>
      </c>
      <c r="G4" s="2" t="s">
        <v>112</v>
      </c>
      <c r="H4" s="2" t="s">
        <v>113</v>
      </c>
      <c r="J4" s="36" t="s">
        <v>106</v>
      </c>
      <c r="K4" s="37">
        <v>0</v>
      </c>
      <c r="L4" s="37">
        <v>0</v>
      </c>
      <c r="N4" s="10" t="s">
        <v>128</v>
      </c>
    </row>
    <row r="5" spans="2:14" x14ac:dyDescent="0.25">
      <c r="B5" s="2" t="s">
        <v>32</v>
      </c>
      <c r="C5" s="2" t="s">
        <v>58</v>
      </c>
      <c r="D5" s="2" t="s">
        <v>82</v>
      </c>
      <c r="E5" s="2" t="s">
        <v>106</v>
      </c>
      <c r="F5" s="2" t="s">
        <v>114</v>
      </c>
      <c r="G5" s="2" t="s">
        <v>115</v>
      </c>
      <c r="H5" s="2" t="s">
        <v>116</v>
      </c>
      <c r="J5" s="36" t="s">
        <v>123</v>
      </c>
      <c r="K5" s="37">
        <v>0.4</v>
      </c>
      <c r="L5" s="37">
        <v>0.4</v>
      </c>
      <c r="N5" s="11"/>
    </row>
    <row r="6" spans="2:14" x14ac:dyDescent="0.25">
      <c r="B6" s="2" t="s">
        <v>33</v>
      </c>
      <c r="C6" s="2" t="s">
        <v>59</v>
      </c>
      <c r="D6" s="2" t="s">
        <v>83</v>
      </c>
      <c r="E6" s="2" t="s">
        <v>107</v>
      </c>
      <c r="F6" s="2" t="s">
        <v>117</v>
      </c>
      <c r="G6" s="2"/>
      <c r="H6" s="2" t="s">
        <v>118</v>
      </c>
      <c r="J6" s="36" t="s">
        <v>124</v>
      </c>
      <c r="K6" s="37">
        <v>1.3</v>
      </c>
      <c r="L6" s="37">
        <v>1.3</v>
      </c>
      <c r="N6" s="11"/>
    </row>
    <row r="7" spans="2:14" x14ac:dyDescent="0.25">
      <c r="B7" s="2" t="s">
        <v>34</v>
      </c>
      <c r="C7" s="2" t="s">
        <v>60</v>
      </c>
      <c r="D7" s="2" t="s">
        <v>84</v>
      </c>
      <c r="E7" s="2"/>
      <c r="F7" s="2"/>
      <c r="G7" s="2"/>
      <c r="H7" s="2"/>
      <c r="J7" s="36" t="s">
        <v>125</v>
      </c>
      <c r="K7" s="37">
        <v>1.3</v>
      </c>
      <c r="L7" s="37">
        <v>1.3</v>
      </c>
      <c r="N7" s="11"/>
    </row>
    <row r="8" spans="2:14" x14ac:dyDescent="0.25">
      <c r="B8" s="2" t="s">
        <v>35</v>
      </c>
      <c r="C8" s="2" t="s">
        <v>61</v>
      </c>
      <c r="D8" s="2" t="s">
        <v>85</v>
      </c>
      <c r="E8" s="2"/>
      <c r="F8" s="2"/>
      <c r="G8" s="2"/>
      <c r="H8" s="2"/>
      <c r="J8" s="36" t="s">
        <v>126</v>
      </c>
      <c r="K8" s="37">
        <v>2</v>
      </c>
      <c r="L8" s="37">
        <v>2</v>
      </c>
      <c r="N8" s="11"/>
    </row>
    <row r="9" spans="2:14" x14ac:dyDescent="0.25">
      <c r="B9" s="2" t="s">
        <v>36</v>
      </c>
      <c r="C9" s="2" t="s">
        <v>62</v>
      </c>
      <c r="D9" s="2" t="s">
        <v>86</v>
      </c>
      <c r="E9" s="2"/>
      <c r="F9" s="2"/>
      <c r="G9" s="2"/>
      <c r="H9" s="2"/>
      <c r="J9" s="1"/>
      <c r="K9" s="1"/>
      <c r="L9" s="1"/>
    </row>
    <row r="10" spans="2:14" x14ac:dyDescent="0.25">
      <c r="B10" s="2" t="s">
        <v>50</v>
      </c>
      <c r="C10" s="2" t="s">
        <v>63</v>
      </c>
      <c r="D10" s="2" t="s">
        <v>87</v>
      </c>
      <c r="E10" s="2"/>
      <c r="F10" s="2"/>
      <c r="G10" s="2"/>
      <c r="H10" s="2"/>
    </row>
    <row r="11" spans="2:14" x14ac:dyDescent="0.25">
      <c r="B11" s="2" t="s">
        <v>49</v>
      </c>
      <c r="C11" s="2" t="s">
        <v>64</v>
      </c>
      <c r="D11" s="2" t="s">
        <v>88</v>
      </c>
      <c r="E11" s="2"/>
      <c r="F11" s="2"/>
      <c r="G11" s="2"/>
      <c r="H11" s="2"/>
    </row>
    <row r="12" spans="2:14" x14ac:dyDescent="0.25">
      <c r="B12" s="2" t="s">
        <v>37</v>
      </c>
      <c r="C12" s="2" t="s">
        <v>65</v>
      </c>
      <c r="D12" s="2" t="s">
        <v>89</v>
      </c>
      <c r="E12" s="2"/>
      <c r="F12" s="2"/>
      <c r="G12" s="2"/>
      <c r="H12" s="2"/>
    </row>
    <row r="13" spans="2:14" x14ac:dyDescent="0.25">
      <c r="B13" s="2" t="s">
        <v>48</v>
      </c>
      <c r="C13" s="2" t="s">
        <v>66</v>
      </c>
      <c r="D13" s="2" t="s">
        <v>90</v>
      </c>
      <c r="E13" s="2"/>
      <c r="F13" s="2"/>
      <c r="G13" s="2"/>
      <c r="H13" s="2"/>
    </row>
    <row r="14" spans="2:14" x14ac:dyDescent="0.25">
      <c r="B14" s="2" t="s">
        <v>39</v>
      </c>
      <c r="C14" s="2" t="s">
        <v>67</v>
      </c>
      <c r="D14" s="2" t="s">
        <v>91</v>
      </c>
      <c r="E14" s="2"/>
      <c r="F14" s="2"/>
      <c r="G14" s="2"/>
      <c r="H14" s="2"/>
    </row>
    <row r="15" spans="2:14" x14ac:dyDescent="0.25">
      <c r="B15" s="2" t="s">
        <v>42</v>
      </c>
      <c r="C15" s="2" t="s">
        <v>68</v>
      </c>
      <c r="D15" s="2" t="s">
        <v>92</v>
      </c>
      <c r="E15" s="2"/>
      <c r="F15" s="2"/>
      <c r="G15" s="2"/>
      <c r="H15" s="2"/>
    </row>
    <row r="16" spans="2:14" x14ac:dyDescent="0.25">
      <c r="B16" s="2" t="s">
        <v>47</v>
      </c>
      <c r="C16" s="2" t="s">
        <v>69</v>
      </c>
      <c r="D16" s="2" t="s">
        <v>93</v>
      </c>
      <c r="E16" s="2"/>
      <c r="F16" s="2"/>
      <c r="G16" s="2"/>
      <c r="H16" s="2"/>
    </row>
    <row r="17" spans="2:11" x14ac:dyDescent="0.25">
      <c r="B17" s="2" t="s">
        <v>43</v>
      </c>
      <c r="C17" s="2" t="s">
        <v>70</v>
      </c>
      <c r="D17" s="2" t="s">
        <v>94</v>
      </c>
      <c r="E17" s="2"/>
      <c r="F17" s="2"/>
      <c r="G17" s="2"/>
      <c r="H17" s="2"/>
    </row>
    <row r="18" spans="2:11" x14ac:dyDescent="0.25">
      <c r="B18" s="2" t="s">
        <v>46</v>
      </c>
      <c r="C18" s="2" t="s">
        <v>41</v>
      </c>
      <c r="D18" s="2" t="s">
        <v>95</v>
      </c>
      <c r="E18" s="2"/>
      <c r="F18" s="2"/>
      <c r="G18" s="2"/>
      <c r="H18" s="2"/>
    </row>
    <row r="19" spans="2:11" x14ac:dyDescent="0.25">
      <c r="B19" s="2" t="s">
        <v>45</v>
      </c>
      <c r="C19" s="2" t="s">
        <v>71</v>
      </c>
      <c r="D19" s="2" t="s">
        <v>96</v>
      </c>
      <c r="E19" s="2"/>
      <c r="F19" s="2"/>
      <c r="G19" s="2"/>
      <c r="H19" s="2"/>
    </row>
    <row r="20" spans="2:11" x14ac:dyDescent="0.25">
      <c r="B20" s="2" t="s">
        <v>44</v>
      </c>
      <c r="C20" s="2" t="s">
        <v>72</v>
      </c>
      <c r="D20" s="2" t="s">
        <v>97</v>
      </c>
      <c r="E20" s="2"/>
      <c r="F20" s="2"/>
      <c r="G20" s="2"/>
      <c r="H20" s="2"/>
      <c r="J20" s="38"/>
      <c r="K20" s="38" t="s">
        <v>121</v>
      </c>
    </row>
    <row r="21" spans="2:11" x14ac:dyDescent="0.25">
      <c r="B21" s="2" t="s">
        <v>40</v>
      </c>
      <c r="C21" s="2" t="s">
        <v>73</v>
      </c>
      <c r="D21" s="2" t="s">
        <v>98</v>
      </c>
      <c r="E21" s="2"/>
      <c r="F21" s="2"/>
      <c r="G21" s="2"/>
      <c r="H21" s="2"/>
      <c r="J21" s="38"/>
      <c r="K21" s="38"/>
    </row>
    <row r="22" spans="2:11" x14ac:dyDescent="0.25">
      <c r="B22" s="2" t="s">
        <v>51</v>
      </c>
      <c r="C22" s="2" t="s">
        <v>74</v>
      </c>
      <c r="D22" s="2" t="s">
        <v>99</v>
      </c>
      <c r="E22" s="2"/>
      <c r="F22" s="2"/>
      <c r="G22" s="2"/>
      <c r="H22" s="2"/>
      <c r="J22" s="38" t="s">
        <v>126</v>
      </c>
      <c r="K22" s="38">
        <f>IF(K20=K3,VLOOKUP(J22,J4:K8,2,0),IF(K20=L3,VLOOKUP(J22,J4:L8,3,0),""))</f>
        <v>2</v>
      </c>
    </row>
    <row r="23" spans="2:11" x14ac:dyDescent="0.25">
      <c r="B23" s="2" t="s">
        <v>52</v>
      </c>
      <c r="C23" s="2" t="s">
        <v>75</v>
      </c>
      <c r="D23" s="2" t="s">
        <v>100</v>
      </c>
      <c r="E23" s="2"/>
      <c r="F23" s="2"/>
      <c r="G23" s="2"/>
      <c r="H23" s="2"/>
    </row>
    <row r="24" spans="2:11" x14ac:dyDescent="0.25">
      <c r="B24" s="2" t="s">
        <v>53</v>
      </c>
      <c r="C24" s="2" t="s">
        <v>76</v>
      </c>
      <c r="D24" s="2" t="s">
        <v>101</v>
      </c>
      <c r="E24" s="2"/>
      <c r="F24" s="2"/>
      <c r="G24" s="2"/>
      <c r="H24" s="2"/>
    </row>
    <row r="25" spans="2:11" x14ac:dyDescent="0.25">
      <c r="B25" s="2" t="s">
        <v>41</v>
      </c>
      <c r="C25" s="2" t="s">
        <v>77</v>
      </c>
      <c r="D25" s="2" t="s">
        <v>102</v>
      </c>
      <c r="E25" s="2"/>
      <c r="F25" s="2"/>
      <c r="G25" s="2"/>
      <c r="H25" s="2"/>
    </row>
    <row r="26" spans="2:11" x14ac:dyDescent="0.25">
      <c r="B26" s="2" t="s">
        <v>54</v>
      </c>
      <c r="C26" s="2" t="s">
        <v>78</v>
      </c>
      <c r="D26" s="2" t="s">
        <v>103</v>
      </c>
      <c r="E26" s="2"/>
      <c r="F26" s="2"/>
      <c r="G26" s="2"/>
      <c r="H26" s="2"/>
    </row>
    <row r="27" spans="2:11" x14ac:dyDescent="0.25">
      <c r="B27" s="2" t="s">
        <v>55</v>
      </c>
      <c r="C27" s="2" t="s">
        <v>79</v>
      </c>
      <c r="D27" s="2"/>
      <c r="E27" s="2"/>
      <c r="F27" s="2"/>
      <c r="G27" s="2"/>
      <c r="H27" s="2"/>
    </row>
    <row r="28" spans="2:11" x14ac:dyDescent="0.25">
      <c r="B28" s="2" t="s">
        <v>48</v>
      </c>
      <c r="C28" s="2" t="s">
        <v>38</v>
      </c>
      <c r="D28" s="2"/>
      <c r="E28" s="2"/>
      <c r="F28" s="2"/>
      <c r="G28" s="2"/>
      <c r="H28" s="2"/>
    </row>
    <row r="29" spans="2:11" x14ac:dyDescent="0.25">
      <c r="B29" s="2"/>
      <c r="C29" s="2"/>
      <c r="D29" s="2"/>
      <c r="E29" s="2"/>
      <c r="F29" s="2"/>
      <c r="G29" s="2"/>
      <c r="H29" s="2"/>
    </row>
    <row r="30" spans="2:11" x14ac:dyDescent="0.25">
      <c r="B30" s="2"/>
      <c r="C30" s="2"/>
      <c r="D30" s="2"/>
      <c r="E30" s="2"/>
      <c r="F30" s="2"/>
      <c r="G30" s="2"/>
      <c r="H30" s="2"/>
    </row>
    <row r="31" spans="2:11" x14ac:dyDescent="0.25">
      <c r="B31" s="2"/>
      <c r="C31" s="2"/>
      <c r="D31" s="2"/>
      <c r="E31" s="2"/>
      <c r="F31" s="2"/>
      <c r="G31" s="2"/>
      <c r="H31" s="2"/>
    </row>
    <row r="32" spans="2:11" x14ac:dyDescent="0.25">
      <c r="B32" s="2"/>
      <c r="C32" s="2"/>
      <c r="D32" s="2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</sheetData>
  <mergeCells count="1">
    <mergeCell ref="K2:L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Данные по материалам</vt:lpstr>
      <vt:lpstr>редактор</vt:lpstr>
      <vt:lpstr>ВидМатериала</vt:lpstr>
      <vt:lpstr>Грузоперевозчик</vt:lpstr>
      <vt:lpstr>Завод</vt:lpstr>
      <vt:lpstr>КакиеМашиныПривозили</vt:lpstr>
      <vt:lpstr>МестоПриемки</vt:lpstr>
      <vt:lpstr>Номенклатура</vt:lpstr>
      <vt:lpstr>ОткудаМатериал</vt:lpstr>
      <vt:lpstr>Поставщик</vt:lpstr>
      <vt:lpstr>Тара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2016-07-06T09:16:43Z</dcterms:created>
  <dcterms:modified xsi:type="dcterms:W3CDTF">2016-07-07T08:17:17Z</dcterms:modified>
</cp:coreProperties>
</file>