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 tabRatio="593" firstSheet="1" activeTab="2"/>
  </bookViews>
  <sheets>
    <sheet name="Реализация (старая)" sheetId="2" state="hidden" r:id="rId1"/>
    <sheet name="Общий АСР_Б" sheetId="11" r:id="rId2"/>
    <sheet name="График1" sheetId="15" r:id="rId3"/>
  </sheets>
  <externalReferences>
    <externalReference r:id="rId4"/>
  </externalReferences>
  <definedNames>
    <definedName name="Доп_расчет_выручка">IF(#REF!="2кв.",SUMIFS(Р_П_Н[[Выручка без НДС ]],Р_П_Н[Заголовок],#REF!,Р_П_Н[Наименование],#REF!,Р_П_Н[Квартал],"1кв.",Р_П_Н[Вид данных],"Реализация"),IF(#REF!="3кв.",SUMIFS(Р_П_Н[[Выручка без НДС ]],Р_П_Н[Заголовок],#REF!,Р_П_Н[Наименование],#REF!,Р_П_Н[Квартал],"1кв.",Р_П_Н[Вид данных],"Реализация")+SUMIFS(Р_П_Н[[Выручка без НДС ]],Р_П_Н[Заголовок],#REF!,Р_П_Н[Наименование],#REF!,Р_П_Н[Квартал],"2кв.",Р_П_Н[Вид данных],"Реализация"),IF(#REF!="4кв.",SUMIFS(Р_П_Н[[Выручка без НДС ]],Р_П_Н[Заголовок],#REF!,Р_П_Н[Наименование],#REF!,Р_П_Н[Квартал],"1кв.",Р_П_Н[Вид данных],"Реализация")+SUMIFS(Р_П_Н[[Выручка без НДС ]],Р_П_Н[Заголовок],#REF!,Р_П_Н[Наименование],#REF!,Р_П_Н[Квартал],"2кв.",Р_П_Н[Вид данных],"Реализация")+SUMIFS(Р_П_Н[[Выручка без НДС ]],Р_П_Н[Заголовок],#REF!,Р_П_Н[Наименование],#REF!,Р_П_Н[Квартал],"3кв.",Р_П_Н[Вид данных],"Реализация"),0)))</definedName>
    <definedName name="Доп_расчет_себестоимость">IF(#REF!="2кв.",SUMIFS(#REF!,Р_П_Н[Заголовок],#REF!,Р_П_Н[Наименование],#REF!,Р_П_Н[Квартал],"1кв.",Р_П_Н[Вид данных],"Реализация"),IF(#REF!="3кв.",SUMIFS(#REF!,Р_П_Н[Заголовок],#REF!,Р_П_Н[Наименование],#REF!,Р_П_Н[Квартал],"1кв.",Р_П_Н[Вид данных],"Реализация")+SUMIFS(#REF!,Р_П_Н[Заголовок],#REF!,Р_П_Н[Наименование],#REF!,Р_П_Н[Квартал],"2кв.",Р_П_Н[Вид данных],"Реализация"),IF(#REF!="4кв.",SUMIFS(#REF!,Р_П_Н[Заголовок],#REF!,Р_П_Н[Наименование],#REF!,Р_П_Н[Квартал],"1кв.",Р_П_Н[Вид данных],"Реализация")+SUMIFS(#REF!,Р_П_Н[Заголовок],#REF!,Р_П_Н[Наименование],#REF!,Р_П_Н[Квартал],"2кв.",Р_П_Н[Вид данных],"Реализация")+SUMIFS(#REF!,Р_П_Н[Заголовок],#REF!,Р_П_Н[Наименование],#REF!,Р_П_Н[Квартал],"3кв.",Р_П_Н[Вид данных],"Реализация"),0)))</definedName>
    <definedName name="Доп_расчет_СОРвВ">IF(#REF!="2кв.",SUMIFS(#REF!,Р_П_Н[Заголовок],#REF!,Р_П_Н[Наименование],#REF!,Р_П_Н[Квартал],"1кв.",Р_П_Н[Вид данных],"Реализация"),IF(#REF!="3кв.",SUMIFS(#REF!,Р_П_Н[Заголовок],#REF!,Р_П_Н[Наименование],#REF!,Р_П_Н[Квартал],"1кв.",Р_П_Н[Вид данных],"Реализация")+SUMIFS(#REF!,Р_П_Н[Заголовок],#REF!,Р_П_Н[Наименование],#REF!,Р_П_Н[Квартал],"2кв.",Р_П_Н[Вид данных],"Реализация"),IF(#REF!="4кв.",SUMIFS(#REF!,Р_П_Н[Заголовок],#REF!,Р_П_Н[Наименование],#REF!,Р_П_Н[Квартал],"1кв.",Р_П_Н[Вид данных],"Реализация")+SUMIFS(#REF!,Р_П_Н[Заголовок],#REF!,Р_П_Н[Наименование],#REF!,Р_П_Н[Квартал],"2кв.",Р_П_Н[Вид данных],"Реализация")+SUMIFS(#REF!,Р_П_Н[Заголовок],#REF!,Р_П_Н[Наименование],#REF!,Р_П_Н[Квартал],"3кв.",Р_П_Н[Вид данных],"Реализация"),0)))</definedName>
    <definedName name="Доп_расчет_СОРвС">IF(#REF!="2кв.",SUMIFS(#REF!,Р_П_Н[Заголовок],#REF!,Р_П_Н[Наименование],#REF!,Р_П_Н[Квартал],"1кв.",Р_П_Н[Вид данных],"Реализация"),IF(#REF!="3кв.",SUMIFS(#REF!,Р_П_Н[Заголовок],#REF!,Р_П_Н[Наименование],#REF!,Р_П_Н[Квартал],"1кв.",Р_П_Н[Вид данных],"Реализация")+SUMIFS(#REF!,Р_П_Н[Заголовок],#REF!,Р_П_Н[Наименование],#REF!,Р_П_Н[Квартал],"2кв.",Р_П_Н[Вид данных],"Реализация"),IF(#REF!="4кв.",SUMIFS(#REF!,Р_П_Н[Заголовок],#REF!,Р_П_Н[Наименование],#REF!,Р_П_Н[Квартал],"1кв.",Р_П_Н[Вид данных],"Реализация")+SUMIFS(#REF!,Р_П_Н[Заголовок],#REF!,Р_П_Н[Наименование],#REF!,Р_П_Н[Квартал],"2кв.",Р_П_Н[Вид данных],"Реализация")+SUMIFS(#REF!,Р_П_Н[Заголовок],#REF!,Р_П_Н[Наименование],#REF!,Р_П_Н[Квартал],"3кв.",Р_П_Н[Вид данных],"Реализация"),0)))</definedName>
    <definedName name="_xlnm.Print_Titles" localSheetId="0">'Реализация (старая)'!$3:$3</definedName>
    <definedName name="Прогноз_text_выручка">SUMIFS(#REF!,#REF!,#REF!,#REF!,#REF!,#REF!,#REF!)</definedName>
    <definedName name="Прогноз_text_СОРвВ">SUMIFS(#REF!,#REF!,#REF!,#REF!,#REF!,#REF!,#REF!)</definedName>
    <definedName name="Прогноз_text_СОРвС">SUMIFS(#REF!,#REF!,#REF!,#REF!,#REF!,#REF!,#REF!)</definedName>
    <definedName name="Прогноз_Р_П_Н_выручка">SUMIFS(Р_П_Н[[Выручка без НДС ]],Р_П_Н[Заголовок],#REF!,Р_П_Н[Наименование],#REF!,Р_П_Н[Квартал],#REF!,Р_П_Н[Вид данных],"Реализация")</definedName>
    <definedName name="Прогноз_Р_П_Н_себестоимость">SUMIFS(#REF!,Р_П_Н[Заголовок],#REF!,Р_П_Н[Наименование],#REF!,Р_П_Н[Квартал],#REF!,Р_П_Н[Вид данных],"Реализация")</definedName>
    <definedName name="Прогноз_Р_П_Н_СОРвВ">SUMIFS(#REF!,Р_П_Н[Заголовок],#REF!,Р_П_Н[Наименование],#REF!,Р_П_Н[Квартал],#REF!,Р_П_Н[Вид данных],"Реализация")</definedName>
    <definedName name="Прогноз_Р_П_Н_СОРвС">SUMIFS(#REF!,Р_П_Н[Заголовок],#REF!,Р_П_Н[Наименование],#REF!,Р_П_Н[Квартал],#REF!,Р_П_Н[Вид данных],"Реализация")</definedName>
    <definedName name="Прогонз_text_себестоимость">SUMIFS(#REF!,#REF!,#REF!,#REF!,#REF!,#REF!,#REF!)</definedName>
    <definedName name="ЭКС">SUMIFS(Р_П_Н[[Выручка без НДС ]],Р_П_Н[Заголовок],График1!$A1,Р_П_Н[Наименование],График1!$C1,Р_П_Н[Квартал],График1!$E$1,Р_П_Н[Вид данных],График1!#REF!)</definedName>
  </definedNames>
  <calcPr calcId="152511"/>
</workbook>
</file>

<file path=xl/calcChain.xml><?xml version="1.0" encoding="utf-8"?>
<calcChain xmlns="http://schemas.openxmlformats.org/spreadsheetml/2006/main">
  <c r="E4" i="15" l="1"/>
  <c r="E15" i="15"/>
  <c r="E14" i="15"/>
  <c r="E13" i="15"/>
  <c r="E12" i="15"/>
  <c r="E11" i="15"/>
  <c r="E10" i="15"/>
  <c r="E9" i="15"/>
  <c r="E8" i="15"/>
  <c r="E7" i="15"/>
  <c r="E6" i="15"/>
  <c r="E5" i="15"/>
  <c r="D12" i="15" l="1"/>
  <c r="D9" i="15" l="1"/>
  <c r="D17" i="15"/>
  <c r="D4" i="15"/>
  <c r="D18" i="15" l="1"/>
  <c r="D16" i="15"/>
  <c r="D15" i="15"/>
  <c r="D14" i="15"/>
  <c r="D13" i="15"/>
  <c r="D11" i="15"/>
  <c r="D10" i="15"/>
  <c r="D8" i="15"/>
  <c r="D7" i="15"/>
  <c r="D6" i="15"/>
  <c r="D5" i="15"/>
  <c r="E18" i="15" l="1"/>
  <c r="E17" i="15"/>
  <c r="E16" i="15"/>
  <c r="D19" i="15"/>
  <c r="F60" i="2"/>
  <c r="F4" i="2" s="1"/>
  <c r="D60" i="2"/>
  <c r="C60" i="2"/>
  <c r="E34" i="2"/>
  <c r="G34" i="2" s="1"/>
  <c r="E33" i="2"/>
  <c r="G33" i="2" s="1"/>
  <c r="G32" i="2"/>
  <c r="E32" i="2"/>
  <c r="E31" i="2"/>
  <c r="G31" i="2" s="1"/>
  <c r="E30" i="2"/>
  <c r="G30" i="2" s="1"/>
  <c r="E29" i="2"/>
  <c r="G29" i="2" s="1"/>
  <c r="G28" i="2"/>
  <c r="E28" i="2"/>
  <c r="E27" i="2"/>
  <c r="G27" i="2" s="1"/>
  <c r="E26" i="2"/>
  <c r="G26" i="2" s="1"/>
  <c r="E25" i="2"/>
  <c r="G25" i="2" s="1"/>
  <c r="G24" i="2"/>
  <c r="E24" i="2"/>
  <c r="E23" i="2"/>
  <c r="G23" i="2" s="1"/>
  <c r="E22" i="2"/>
  <c r="G22" i="2" s="1"/>
  <c r="E21" i="2"/>
  <c r="G21" i="2" s="1"/>
  <c r="G20" i="2"/>
  <c r="E20" i="2"/>
  <c r="E19" i="2"/>
  <c r="G19" i="2" s="1"/>
  <c r="E18" i="2"/>
  <c r="G18" i="2" s="1"/>
  <c r="E17" i="2"/>
  <c r="G17" i="2" s="1"/>
  <c r="G16" i="2"/>
  <c r="E16" i="2"/>
  <c r="E15" i="2"/>
  <c r="G15" i="2" s="1"/>
  <c r="E14" i="2"/>
  <c r="G14" i="2" s="1"/>
  <c r="E13" i="2"/>
  <c r="G13" i="2" s="1"/>
  <c r="G12" i="2"/>
  <c r="E12" i="2"/>
  <c r="E11" i="2"/>
  <c r="G11" i="2" s="1"/>
  <c r="E10" i="2"/>
  <c r="G10" i="2" s="1"/>
  <c r="E9" i="2"/>
  <c r="G9" i="2" s="1"/>
  <c r="G8" i="2"/>
  <c r="E8" i="2"/>
  <c r="E7" i="2"/>
  <c r="G7" i="2" s="1"/>
  <c r="E6" i="2"/>
  <c r="G6" i="2" s="1"/>
  <c r="E5" i="2"/>
  <c r="G5" i="2" s="1"/>
  <c r="D4" i="2"/>
  <c r="C4" i="2"/>
  <c r="C67" i="2"/>
  <c r="F68" i="2"/>
  <c r="D63" i="2"/>
  <c r="D70" i="2"/>
  <c r="F67" i="2"/>
  <c r="G68" i="2"/>
  <c r="D67" i="2"/>
  <c r="G75" i="2"/>
  <c r="G62" i="2"/>
  <c r="F66" i="2"/>
  <c r="C66" i="2"/>
  <c r="G70" i="2"/>
  <c r="E62" i="2"/>
  <c r="F63" i="2"/>
  <c r="G63" i="2"/>
  <c r="G66" i="2"/>
  <c r="C68" i="2"/>
  <c r="E70" i="2"/>
  <c r="D68" i="2"/>
  <c r="F70" i="2"/>
  <c r="E67" i="2"/>
  <c r="D66" i="2"/>
  <c r="G67" i="2"/>
  <c r="C63" i="2"/>
  <c r="C70" i="2"/>
  <c r="D62" i="2"/>
  <c r="E63" i="2"/>
  <c r="C62" i="2"/>
  <c r="E68" i="2"/>
  <c r="E66" i="2"/>
  <c r="F62" i="2"/>
  <c r="E19" i="15" l="1"/>
  <c r="G60" i="2"/>
  <c r="G4" i="2" s="1"/>
  <c r="E60" i="2"/>
  <c r="E4" i="2" s="1"/>
  <c r="F64" i="2"/>
  <c r="C69" i="2"/>
  <c r="C71" i="2" s="1"/>
  <c r="E69" i="2"/>
  <c r="E71" i="2" s="1"/>
  <c r="G69" i="2"/>
  <c r="G71" i="2" s="1"/>
  <c r="D64" i="2"/>
  <c r="D69" i="2"/>
  <c r="D71" i="2" s="1"/>
  <c r="F69" i="2"/>
  <c r="F71" i="2" s="1"/>
  <c r="C64" i="2"/>
  <c r="E64" i="2"/>
  <c r="G64" i="2"/>
</calcChain>
</file>

<file path=xl/sharedStrings.xml><?xml version="1.0" encoding="utf-8"?>
<sst xmlns="http://schemas.openxmlformats.org/spreadsheetml/2006/main" count="365" uniqueCount="66">
  <si>
    <t>Субконто</t>
  </si>
  <si>
    <t>28659/0004</t>
  </si>
  <si>
    <t>28659/0006</t>
  </si>
  <si>
    <t>28659/0007</t>
  </si>
  <si>
    <t>28659/0008</t>
  </si>
  <si>
    <t>28659/0011</t>
  </si>
  <si>
    <t>90023 (связь)</t>
  </si>
  <si>
    <t>90043 (сжатый воздух)</t>
  </si>
  <si>
    <t>90044 (тепло)</t>
  </si>
  <si>
    <t>90049 (э/э)</t>
  </si>
  <si>
    <t>90051(вода)</t>
  </si>
  <si>
    <t>90052 (стоки)</t>
  </si>
  <si>
    <t>Итого</t>
  </si>
  <si>
    <t>Всего</t>
  </si>
  <si>
    <t>Выручка (90.01.1)</t>
  </si>
  <si>
    <t>НДС (90,03)</t>
  </si>
  <si>
    <t>Выручка без НДС</t>
  </si>
  <si>
    <t>Себестоимость (90.02.1)</t>
  </si>
  <si>
    <t>Прибыль/Убыток</t>
  </si>
  <si>
    <t>ГОЗ</t>
  </si>
  <si>
    <t>МЗД</t>
  </si>
  <si>
    <t>ГП</t>
  </si>
  <si>
    <t>Итого:</t>
  </si>
  <si>
    <t>28659/0009</t>
  </si>
  <si>
    <t>28659/0010</t>
  </si>
  <si>
    <t>28664/0001</t>
  </si>
  <si>
    <t>90053 (ливневые стоки)</t>
  </si>
  <si>
    <t>21, 22 цеха</t>
  </si>
  <si>
    <t>Всего:</t>
  </si>
  <si>
    <t>МАССА</t>
  </si>
  <si>
    <t>из них:</t>
  </si>
  <si>
    <t>Антенная продукция (ТНА):</t>
  </si>
  <si>
    <t>Прочая ГП</t>
  </si>
  <si>
    <t>Период: с 01.01.2012г. по 31.03.2012г.</t>
  </si>
  <si>
    <t xml:space="preserve">Выручка без НДС </t>
  </si>
  <si>
    <t>И.о. главного бухгалтера</t>
  </si>
  <si>
    <t>Начальник ПЭО</t>
  </si>
  <si>
    <t>А.М. Виноградов</t>
  </si>
  <si>
    <t>А.Ю. Дудин</t>
  </si>
  <si>
    <t>Заголовок</t>
  </si>
  <si>
    <t>Наименование</t>
  </si>
  <si>
    <t>Прочие</t>
  </si>
  <si>
    <t>Реализация</t>
  </si>
  <si>
    <t>План</t>
  </si>
  <si>
    <t>1кв.</t>
  </si>
  <si>
    <t>Наработка</t>
  </si>
  <si>
    <t>Вид данных</t>
  </si>
  <si>
    <t>2кв.</t>
  </si>
  <si>
    <t>3кв.</t>
  </si>
  <si>
    <t>тыс. руб.</t>
  </si>
  <si>
    <t>Вид производства</t>
  </si>
  <si>
    <t>продукция</t>
  </si>
  <si>
    <t>4кв.</t>
  </si>
  <si>
    <t>с н/и</t>
  </si>
  <si>
    <t>без н/и</t>
  </si>
  <si>
    <t>Квартал</t>
  </si>
  <si>
    <t>Овощи</t>
  </si>
  <si>
    <t>Картошка</t>
  </si>
  <si>
    <t>Капуста</t>
  </si>
  <si>
    <t>Морковь</t>
  </si>
  <si>
    <t>Лук</t>
  </si>
  <si>
    <t>Лопата</t>
  </si>
  <si>
    <t>Фрукты</t>
  </si>
  <si>
    <t>Банан</t>
  </si>
  <si>
    <t>- без нарастающего итога</t>
  </si>
  <si>
    <t>- с нарастающим итогом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</si>
</sst>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"/>
    <numFmt numFmtId="165" formatCode="0.00;[Red]\-0.00"/>
    <numFmt numFmtId="166" formatCode="#,##0.00,"/>
  </numFmts>
  <fonts count="17" x14ac:knownFonts="1">
    <font>
      <sz val="8"/>
      <name val="Arial"/>
      <family val="2"/>
    </font>
    <font>
      <sz val="8"/>
      <name val="Arial"/>
      <family val="2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</font>
    <font>
      <sz val="10"/>
      <name val="Arial Cyr"/>
      <charset val="204"/>
    </font>
    <font>
      <b/>
      <sz val="8"/>
      <color theme="1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0" tint="-0.14999847407452621"/>
      <name val="Arial"/>
      <family val="2"/>
      <charset val="204"/>
    </font>
    <font>
      <sz val="8"/>
      <color theme="0" tint="-0.1499984740745262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0" fontId="9" fillId="0" borderId="0"/>
    <xf numFmtId="9" fontId="9" fillId="0" borderId="0" applyFont="0" applyFill="0" applyBorder="0" applyAlignment="0" applyProtection="0"/>
    <xf numFmtId="0" fontId="14" fillId="0" borderId="0"/>
  </cellStyleXfs>
  <cellXfs count="163">
    <xf numFmtId="0" fontId="0" fillId="0" borderId="0" xfId="0"/>
    <xf numFmtId="0" fontId="0" fillId="0" borderId="0" xfId="0" applyAlignment="1">
      <alignment horizontal="left"/>
    </xf>
    <xf numFmtId="0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/>
    <xf numFmtId="164" fontId="3" fillId="0" borderId="1" xfId="0" applyNumberFormat="1" applyFont="1" applyBorder="1" applyAlignment="1">
      <alignment horizontal="right" vertical="top" wrapText="1"/>
    </xf>
    <xf numFmtId="0" fontId="3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64" fontId="3" fillId="0" borderId="5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left"/>
    </xf>
    <xf numFmtId="0" fontId="3" fillId="0" borderId="6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5" fillId="0" borderId="0" xfId="0" applyFont="1" applyAlignment="1">
      <alignment horizontal="right"/>
    </xf>
    <xf numFmtId="1" fontId="4" fillId="0" borderId="7" xfId="0" applyNumberFormat="1" applyFont="1" applyFill="1" applyBorder="1" applyAlignment="1">
      <alignment horizontal="left" vertical="top" wrapText="1" indent="1"/>
    </xf>
    <xf numFmtId="164" fontId="4" fillId="0" borderId="8" xfId="0" applyNumberFormat="1" applyFont="1" applyFill="1" applyBorder="1" applyAlignment="1">
      <alignment horizontal="right" vertical="top" wrapText="1"/>
    </xf>
    <xf numFmtId="164" fontId="4" fillId="0" borderId="9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0" fillId="2" borderId="0" xfId="0" applyFill="1"/>
    <xf numFmtId="0" fontId="2" fillId="0" borderId="0" xfId="1" applyFont="1"/>
    <xf numFmtId="164" fontId="4" fillId="2" borderId="8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0" fontId="5" fillId="0" borderId="0" xfId="0" applyFont="1" applyFill="1" applyBorder="1" applyAlignment="1">
      <alignment horizontal="right"/>
    </xf>
    <xf numFmtId="4" fontId="5" fillId="0" borderId="0" xfId="0" applyNumberFormat="1" applyFont="1"/>
    <xf numFmtId="0" fontId="0" fillId="0" borderId="8" xfId="0" applyFill="1" applyBorder="1"/>
    <xf numFmtId="0" fontId="4" fillId="0" borderId="0" xfId="0" applyNumberFormat="1" applyFont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left" vertical="top" wrapText="1" indent="1"/>
    </xf>
    <xf numFmtId="1" fontId="4" fillId="0" borderId="10" xfId="0" applyNumberFormat="1" applyFont="1" applyFill="1" applyBorder="1" applyAlignment="1">
      <alignment horizontal="left" vertical="top" wrapText="1" indent="1"/>
    </xf>
    <xf numFmtId="164" fontId="4" fillId="0" borderId="11" xfId="0" applyNumberFormat="1" applyFont="1" applyFill="1" applyBorder="1" applyAlignment="1">
      <alignment horizontal="right" vertical="top" wrapText="1"/>
    </xf>
    <xf numFmtId="0" fontId="0" fillId="0" borderId="11" xfId="0" applyFill="1" applyBorder="1"/>
    <xf numFmtId="0" fontId="3" fillId="0" borderId="4" xfId="0" applyNumberFormat="1" applyFont="1" applyBorder="1" applyAlignment="1">
      <alignment horizontal="left" vertical="top"/>
    </xf>
    <xf numFmtId="164" fontId="3" fillId="0" borderId="6" xfId="0" applyNumberFormat="1" applyFont="1" applyBorder="1" applyAlignment="1">
      <alignment horizontal="right" vertical="top" wrapText="1"/>
    </xf>
    <xf numFmtId="164" fontId="3" fillId="0" borderId="12" xfId="0" applyNumberFormat="1" applyFont="1" applyBorder="1"/>
    <xf numFmtId="2" fontId="0" fillId="0" borderId="0" xfId="0" applyNumberFormat="1"/>
    <xf numFmtId="0" fontId="3" fillId="0" borderId="13" xfId="0" applyNumberFormat="1" applyFont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right" vertical="top" wrapText="1"/>
    </xf>
    <xf numFmtId="164" fontId="4" fillId="0" borderId="14" xfId="0" applyNumberFormat="1" applyFont="1" applyFill="1" applyBorder="1" applyAlignment="1">
      <alignment horizontal="right" vertical="top" wrapText="1"/>
    </xf>
    <xf numFmtId="164" fontId="3" fillId="0" borderId="13" xfId="0" applyNumberFormat="1" applyFont="1" applyBorder="1"/>
    <xf numFmtId="0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right" vertical="top" wrapText="1"/>
    </xf>
    <xf numFmtId="164" fontId="4" fillId="0" borderId="17" xfId="0" applyNumberFormat="1" applyFont="1" applyFill="1" applyBorder="1" applyAlignment="1">
      <alignment horizontal="right" vertical="top" wrapText="1"/>
    </xf>
    <xf numFmtId="165" fontId="4" fillId="0" borderId="17" xfId="0" applyNumberFormat="1" applyFont="1" applyFill="1" applyBorder="1" applyAlignment="1">
      <alignment horizontal="right" vertical="top" wrapText="1"/>
    </xf>
    <xf numFmtId="164" fontId="4" fillId="0" borderId="18" xfId="0" applyNumberFormat="1" applyFont="1" applyFill="1" applyBorder="1" applyAlignment="1">
      <alignment horizontal="right" vertical="top" wrapText="1"/>
    </xf>
    <xf numFmtId="164" fontId="3" fillId="0" borderId="15" xfId="0" applyNumberFormat="1" applyFont="1" applyBorder="1"/>
    <xf numFmtId="164" fontId="4" fillId="2" borderId="17" xfId="0" applyNumberFormat="1" applyFont="1" applyFill="1" applyBorder="1" applyAlignment="1">
      <alignment horizontal="right" vertical="top" wrapText="1"/>
    </xf>
    <xf numFmtId="164" fontId="4" fillId="3" borderId="8" xfId="0" applyNumberFormat="1" applyFont="1" applyFill="1" applyBorder="1" applyAlignment="1">
      <alignment horizontal="right" vertical="top" wrapText="1"/>
    </xf>
    <xf numFmtId="164" fontId="4" fillId="3" borderId="17" xfId="0" applyNumberFormat="1" applyFont="1" applyFill="1" applyBorder="1" applyAlignment="1">
      <alignment horizontal="right" vertical="top" wrapText="1"/>
    </xf>
    <xf numFmtId="164" fontId="4" fillId="4" borderId="8" xfId="0" applyNumberFormat="1" applyFont="1" applyFill="1" applyBorder="1" applyAlignment="1">
      <alignment horizontal="right" vertical="top" wrapText="1"/>
    </xf>
    <xf numFmtId="164" fontId="4" fillId="4" borderId="17" xfId="0" applyNumberFormat="1" applyFont="1" applyFill="1" applyBorder="1" applyAlignment="1">
      <alignment horizontal="right" vertical="top" wrapText="1"/>
    </xf>
    <xf numFmtId="0" fontId="0" fillId="3" borderId="0" xfId="0" applyFill="1"/>
    <xf numFmtId="0" fontId="4" fillId="0" borderId="10" xfId="0" applyNumberFormat="1" applyFont="1" applyFill="1" applyBorder="1" applyAlignment="1">
      <alignment horizontal="left" vertical="top" wrapText="1" indent="1"/>
    </xf>
    <xf numFmtId="164" fontId="4" fillId="0" borderId="19" xfId="0" applyNumberFormat="1" applyFont="1" applyFill="1" applyBorder="1" applyAlignment="1">
      <alignment horizontal="right" vertical="top" wrapText="1"/>
    </xf>
    <xf numFmtId="165" fontId="4" fillId="0" borderId="19" xfId="0" applyNumberFormat="1" applyFont="1" applyFill="1" applyBorder="1" applyAlignment="1">
      <alignment horizontal="right" vertical="top" wrapText="1"/>
    </xf>
    <xf numFmtId="1" fontId="4" fillId="0" borderId="10" xfId="0" applyNumberFormat="1" applyFont="1" applyBorder="1" applyAlignment="1">
      <alignment horizontal="left" vertical="top" wrapText="1" indent="1"/>
    </xf>
    <xf numFmtId="0" fontId="4" fillId="0" borderId="10" xfId="0" applyNumberFormat="1" applyFont="1" applyBorder="1" applyAlignment="1">
      <alignment horizontal="left" vertical="top" wrapText="1" indent="1"/>
    </xf>
    <xf numFmtId="164" fontId="4" fillId="0" borderId="19" xfId="0" applyNumberFormat="1" applyFont="1" applyBorder="1" applyAlignment="1">
      <alignment horizontal="right" vertical="top" wrapText="1"/>
    </xf>
    <xf numFmtId="164" fontId="4" fillId="2" borderId="19" xfId="0" applyNumberFormat="1" applyFont="1" applyFill="1" applyBorder="1" applyAlignment="1">
      <alignment horizontal="right" vertical="top" wrapText="1"/>
    </xf>
    <xf numFmtId="164" fontId="4" fillId="3" borderId="19" xfId="0" applyNumberFormat="1" applyFont="1" applyFill="1" applyBorder="1" applyAlignment="1">
      <alignment horizontal="right" vertical="top" wrapText="1"/>
    </xf>
    <xf numFmtId="164" fontId="4" fillId="4" borderId="19" xfId="0" applyNumberFormat="1" applyFont="1" applyFill="1" applyBorder="1" applyAlignment="1">
      <alignment horizontal="right" vertical="top" wrapText="1"/>
    </xf>
    <xf numFmtId="0" fontId="0" fillId="0" borderId="8" xfId="0" applyBorder="1"/>
    <xf numFmtId="165" fontId="4" fillId="0" borderId="8" xfId="0" applyNumberFormat="1" applyFont="1" applyFill="1" applyBorder="1" applyAlignment="1">
      <alignment horizontal="right" vertical="top" wrapText="1"/>
    </xf>
    <xf numFmtId="0" fontId="0" fillId="4" borderId="0" xfId="0" applyFill="1"/>
    <xf numFmtId="0" fontId="7" fillId="0" borderId="0" xfId="0" applyFont="1" applyAlignment="1">
      <alignment horizontal="right"/>
    </xf>
    <xf numFmtId="0" fontId="0" fillId="5" borderId="0" xfId="0" applyFill="1"/>
    <xf numFmtId="164" fontId="4" fillId="5" borderId="19" xfId="0" applyNumberFormat="1" applyFont="1" applyFill="1" applyBorder="1" applyAlignment="1">
      <alignment horizontal="right" vertical="top" wrapText="1"/>
    </xf>
    <xf numFmtId="164" fontId="4" fillId="5" borderId="8" xfId="0" applyNumberFormat="1" applyFont="1" applyFill="1" applyBorder="1" applyAlignment="1">
      <alignment horizontal="right" vertical="top" wrapText="1"/>
    </xf>
    <xf numFmtId="164" fontId="4" fillId="5" borderId="17" xfId="0" applyNumberFormat="1" applyFont="1" applyFill="1" applyBorder="1" applyAlignment="1">
      <alignment horizontal="right" vertical="top" wrapText="1"/>
    </xf>
    <xf numFmtId="0" fontId="1" fillId="6" borderId="0" xfId="0" applyFont="1" applyFill="1"/>
    <xf numFmtId="164" fontId="4" fillId="6" borderId="19" xfId="0" applyNumberFormat="1" applyFont="1" applyFill="1" applyBorder="1" applyAlignment="1">
      <alignment horizontal="right" vertical="top" wrapText="1"/>
    </xf>
    <xf numFmtId="164" fontId="4" fillId="6" borderId="8" xfId="0" applyNumberFormat="1" applyFont="1" applyFill="1" applyBorder="1" applyAlignment="1">
      <alignment horizontal="right" vertical="top" wrapText="1"/>
    </xf>
    <xf numFmtId="164" fontId="4" fillId="6" borderId="17" xfId="0" applyNumberFormat="1" applyFont="1" applyFill="1" applyBorder="1" applyAlignment="1">
      <alignment horizontal="right" vertical="top" wrapText="1"/>
    </xf>
    <xf numFmtId="165" fontId="4" fillId="4" borderId="19" xfId="0" applyNumberFormat="1" applyFont="1" applyFill="1" applyBorder="1" applyAlignment="1">
      <alignment horizontal="right" vertical="top" wrapText="1"/>
    </xf>
    <xf numFmtId="0" fontId="1" fillId="0" borderId="0" xfId="0" applyFont="1" applyFill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NumberForma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top" wrapText="1"/>
    </xf>
    <xf numFmtId="164" fontId="0" fillId="0" borderId="0" xfId="0" applyNumberFormat="1" applyBorder="1"/>
    <xf numFmtId="0" fontId="8" fillId="0" borderId="0" xfId="0" applyFont="1"/>
    <xf numFmtId="0" fontId="12" fillId="0" borderId="20" xfId="0" applyFont="1" applyBorder="1"/>
    <xf numFmtId="4" fontId="12" fillId="0" borderId="20" xfId="0" applyNumberFormat="1" applyFont="1" applyBorder="1"/>
    <xf numFmtId="0" fontId="12" fillId="0" borderId="0" xfId="0" applyFont="1" applyBorder="1"/>
    <xf numFmtId="4" fontId="12" fillId="0" borderId="0" xfId="0" applyNumberFormat="1" applyFont="1" applyBorder="1"/>
    <xf numFmtId="0" fontId="12" fillId="0" borderId="21" xfId="0" applyFont="1" applyBorder="1"/>
    <xf numFmtId="4" fontId="12" fillId="0" borderId="21" xfId="0" applyNumberFormat="1" applyFont="1" applyBorder="1"/>
    <xf numFmtId="0" fontId="0" fillId="0" borderId="0" xfId="0" applyFill="1" applyBorder="1"/>
    <xf numFmtId="0" fontId="12" fillId="0" borderId="0" xfId="0" applyFont="1" applyFill="1" applyBorder="1"/>
    <xf numFmtId="0" fontId="0" fillId="0" borderId="20" xfId="0" applyFill="1" applyBorder="1"/>
    <xf numFmtId="0" fontId="0" fillId="0" borderId="21" xfId="0" applyFill="1" applyBorder="1"/>
    <xf numFmtId="0" fontId="12" fillId="0" borderId="20" xfId="0" applyFont="1" applyFill="1" applyBorder="1"/>
    <xf numFmtId="0" fontId="12" fillId="0" borderId="21" xfId="0" applyFont="1" applyFill="1" applyBorder="1"/>
    <xf numFmtId="4" fontId="0" fillId="0" borderId="0" xfId="0" applyNumberFormat="1" applyFill="1" applyBorder="1"/>
    <xf numFmtId="4" fontId="0" fillId="0" borderId="20" xfId="0" applyNumberFormat="1" applyFill="1" applyBorder="1"/>
    <xf numFmtId="0" fontId="0" fillId="0" borderId="20" xfId="0" applyBorder="1"/>
    <xf numFmtId="4" fontId="0" fillId="0" borderId="20" xfId="0" applyNumberFormat="1" applyBorder="1"/>
    <xf numFmtId="4" fontId="0" fillId="0" borderId="0" xfId="0" applyNumberFormat="1" applyBorder="1"/>
    <xf numFmtId="0" fontId="0" fillId="0" borderId="21" xfId="0" applyBorder="1"/>
    <xf numFmtId="4" fontId="0" fillId="0" borderId="21" xfId="0" applyNumberFormat="1" applyBorder="1"/>
    <xf numFmtId="0" fontId="10" fillId="0" borderId="20" xfId="0" applyFont="1" applyFill="1" applyBorder="1"/>
    <xf numFmtId="0" fontId="10" fillId="0" borderId="0" xfId="0" applyFont="1" applyFill="1" applyBorder="1"/>
    <xf numFmtId="0" fontId="11" fillId="0" borderId="20" xfId="0" applyFont="1" applyFill="1" applyBorder="1"/>
    <xf numFmtId="0" fontId="11" fillId="0" borderId="0" xfId="0" applyFont="1" applyFill="1" applyBorder="1"/>
    <xf numFmtId="0" fontId="11" fillId="0" borderId="21" xfId="0" applyFont="1" applyFill="1" applyBorder="1"/>
    <xf numFmtId="0" fontId="5" fillId="0" borderId="0" xfId="0" applyFont="1" applyBorder="1"/>
    <xf numFmtId="0" fontId="10" fillId="0" borderId="2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4" fontId="10" fillId="0" borderId="21" xfId="0" applyNumberFormat="1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25" xfId="0" applyBorder="1"/>
    <xf numFmtId="0" fontId="0" fillId="0" borderId="27" xfId="0" applyBorder="1"/>
    <xf numFmtId="0" fontId="0" fillId="7" borderId="0" xfId="0" applyFill="1"/>
    <xf numFmtId="0" fontId="5" fillId="0" borderId="22" xfId="0" applyFont="1" applyBorder="1"/>
    <xf numFmtId="0" fontId="5" fillId="0" borderId="24" xfId="0" applyFont="1" applyBorder="1"/>
    <xf numFmtId="0" fontId="5" fillId="0" borderId="26" xfId="0" applyFont="1" applyBorder="1"/>
    <xf numFmtId="0" fontId="11" fillId="0" borderId="22" xfId="0" applyFont="1" applyBorder="1"/>
    <xf numFmtId="0" fontId="11" fillId="0" borderId="24" xfId="0" applyFont="1" applyBorder="1"/>
    <xf numFmtId="0" fontId="11" fillId="0" borderId="26" xfId="0" applyFont="1" applyBorder="1"/>
    <xf numFmtId="0" fontId="0" fillId="7" borderId="0" xfId="0" applyFill="1" applyBorder="1"/>
    <xf numFmtId="0" fontId="10" fillId="7" borderId="0" xfId="0" applyFont="1" applyFill="1" applyBorder="1"/>
    <xf numFmtId="0" fontId="7" fillId="7" borderId="0" xfId="0" applyFont="1" applyFill="1" applyBorder="1"/>
    <xf numFmtId="4" fontId="5" fillId="7" borderId="0" xfId="0" applyNumberFormat="1" applyFont="1" applyFill="1" applyBorder="1" applyAlignment="1">
      <alignment horizontal="center" vertical="center" wrapText="1"/>
    </xf>
    <xf numFmtId="166" fontId="7" fillId="7" borderId="0" xfId="0" applyNumberFormat="1" applyFont="1" applyFill="1" applyBorder="1"/>
    <xf numFmtId="10" fontId="7" fillId="7" borderId="0" xfId="0" applyNumberFormat="1" applyFont="1" applyFill="1" applyBorder="1"/>
    <xf numFmtId="0" fontId="5" fillId="7" borderId="0" xfId="0" applyFont="1" applyFill="1" applyBorder="1" applyAlignment="1"/>
    <xf numFmtId="0" fontId="10" fillId="7" borderId="3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left" vertical="center"/>
    </xf>
    <xf numFmtId="0" fontId="12" fillId="7" borderId="0" xfId="0" applyFont="1" applyFill="1" applyBorder="1" applyAlignment="1">
      <alignment horizontal="left" vertical="center"/>
    </xf>
    <xf numFmtId="0" fontId="10" fillId="7" borderId="24" xfId="0" applyFont="1" applyFill="1" applyBorder="1" applyAlignment="1">
      <alignment horizontal="left" vertical="center" wrapText="1"/>
    </xf>
    <xf numFmtId="0" fontId="0" fillId="7" borderId="21" xfId="0" applyFill="1" applyBorder="1"/>
    <xf numFmtId="4" fontId="0" fillId="7" borderId="0" xfId="0" applyNumberFormat="1" applyFill="1" applyBorder="1"/>
    <xf numFmtId="0" fontId="0" fillId="7" borderId="26" xfId="0" applyFill="1" applyBorder="1"/>
    <xf numFmtId="0" fontId="10" fillId="7" borderId="22" xfId="0" applyFont="1" applyFill="1" applyBorder="1"/>
    <xf numFmtId="0" fontId="10" fillId="7" borderId="20" xfId="0" applyFont="1" applyFill="1" applyBorder="1"/>
    <xf numFmtId="0" fontId="10" fillId="7" borderId="24" xfId="0" applyFont="1" applyFill="1" applyBorder="1"/>
    <xf numFmtId="0" fontId="5" fillId="8" borderId="15" xfId="0" applyFont="1" applyFill="1" applyBorder="1"/>
    <xf numFmtId="166" fontId="7" fillId="7" borderId="0" xfId="0" applyNumberFormat="1" applyFont="1" applyFill="1" applyBorder="1" applyAlignment="1">
      <alignment horizontal="right" wrapText="1"/>
    </xf>
    <xf numFmtId="10" fontId="7" fillId="7" borderId="0" xfId="0" applyNumberFormat="1" applyFont="1" applyFill="1" applyBorder="1" applyAlignment="1">
      <alignment horizontal="right" vertical="center" wrapText="1"/>
    </xf>
    <xf numFmtId="10" fontId="7" fillId="7" borderId="0" xfId="0" applyNumberFormat="1" applyFont="1" applyFill="1" applyBorder="1" applyAlignment="1">
      <alignment horizontal="right"/>
    </xf>
    <xf numFmtId="10" fontId="7" fillId="7" borderId="0" xfId="0" applyNumberFormat="1" applyFont="1" applyFill="1" applyBorder="1" applyAlignment="1">
      <alignment horizontal="right" wrapText="1"/>
    </xf>
    <xf numFmtId="0" fontId="15" fillId="7" borderId="0" xfId="0" applyFont="1" applyFill="1" applyBorder="1" applyAlignment="1">
      <alignment horizontal="center" vertical="center" wrapText="1"/>
    </xf>
    <xf numFmtId="4" fontId="15" fillId="7" borderId="0" xfId="0" applyNumberFormat="1" applyFont="1" applyFill="1" applyBorder="1" applyAlignment="1">
      <alignment horizontal="center" vertical="center" wrapText="1"/>
    </xf>
    <xf numFmtId="10" fontId="16" fillId="7" borderId="0" xfId="0" applyNumberFormat="1" applyFont="1" applyFill="1" applyBorder="1" applyAlignment="1">
      <alignment horizontal="right" vertical="center" wrapText="1"/>
    </xf>
    <xf numFmtId="166" fontId="16" fillId="7" borderId="0" xfId="0" applyNumberFormat="1" applyFont="1" applyFill="1" applyBorder="1" applyAlignment="1">
      <alignment horizontal="right" vertical="center" wrapText="1"/>
    </xf>
    <xf numFmtId="10" fontId="16" fillId="7" borderId="0" xfId="0" applyNumberFormat="1" applyFont="1" applyFill="1" applyBorder="1"/>
    <xf numFmtId="166" fontId="16" fillId="7" borderId="0" xfId="0" applyNumberFormat="1" applyFont="1" applyFill="1" applyBorder="1"/>
    <xf numFmtId="49" fontId="7" fillId="7" borderId="0" xfId="0" applyNumberFormat="1" applyFont="1" applyFill="1" applyBorder="1" applyAlignment="1">
      <alignment horizontal="right"/>
    </xf>
    <xf numFmtId="4" fontId="10" fillId="7" borderId="0" xfId="0" applyNumberFormat="1" applyFont="1" applyFill="1" applyBorder="1" applyAlignment="1">
      <alignment horizontal="center" vertical="center" wrapText="1"/>
    </xf>
    <xf numFmtId="4" fontId="10" fillId="7" borderId="29" xfId="0" applyNumberFormat="1" applyFont="1" applyFill="1" applyBorder="1" applyAlignment="1">
      <alignment horizontal="center" vertical="center" wrapText="1"/>
    </xf>
    <xf numFmtId="166" fontId="12" fillId="7" borderId="29" xfId="0" applyNumberFormat="1" applyFont="1" applyFill="1" applyBorder="1" applyAlignment="1">
      <alignment horizontal="right" vertical="center" wrapText="1"/>
    </xf>
    <xf numFmtId="166" fontId="12" fillId="7" borderId="30" xfId="0" applyNumberFormat="1" applyFont="1" applyFill="1" applyBorder="1" applyAlignment="1">
      <alignment horizontal="right" vertical="center" wrapText="1"/>
    </xf>
    <xf numFmtId="166" fontId="13" fillId="7" borderId="29" xfId="0" applyNumberFormat="1" applyFont="1" applyFill="1" applyBorder="1"/>
    <xf numFmtId="166" fontId="13" fillId="7" borderId="30" xfId="0" applyNumberFormat="1" applyFont="1" applyFill="1" applyBorder="1"/>
    <xf numFmtId="166" fontId="0" fillId="7" borderId="15" xfId="0" applyNumberFormat="1" applyFill="1" applyBorder="1"/>
    <xf numFmtId="49" fontId="0" fillId="7" borderId="0" xfId="0" applyNumberFormat="1" applyFill="1"/>
    <xf numFmtId="0" fontId="3" fillId="0" borderId="0" xfId="0" applyNumberFormat="1" applyFont="1" applyAlignment="1">
      <alignment horizontal="center"/>
    </xf>
    <xf numFmtId="0" fontId="5" fillId="7" borderId="0" xfId="0" applyFont="1" applyFill="1" applyAlignment="1">
      <alignment horizontal="center"/>
    </xf>
    <xf numFmtId="0" fontId="10" fillId="7" borderId="24" xfId="0" applyFont="1" applyFill="1" applyBorder="1" applyAlignment="1">
      <alignment horizontal="center" vertical="top" wrapText="1"/>
    </xf>
    <xf numFmtId="0" fontId="10" fillId="7" borderId="22" xfId="0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2"/>
    <cellStyle name="Обычный 3" xfId="4"/>
    <cellStyle name="Обычный_PLEX" xfId="1"/>
    <cellStyle name="Процентный 2" xfId="3"/>
  </cellStyles>
  <dxfs count="7"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8EF39"/>
      <color rgb="FFE01087"/>
      <color rgb="FFCCFFFF"/>
      <color rgb="FFF0AAD9"/>
      <color rgb="FFF4AADF"/>
      <color rgb="FFEC94C8"/>
      <color rgb="FFB4413E"/>
      <color rgb="FFAB3E3B"/>
      <color rgb="FFE3E303"/>
      <color rgb="FFF6CA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aycevAV/&#1052;&#1086;&#1080;%20&#1076;&#1086;&#1082;&#1091;&#1084;&#1077;&#1085;&#1090;&#1099;/EXCEL/PLEX/PLEX/PLEX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LEX"/>
    </sheetNames>
    <definedNames>
      <definedName name="CountByCellColor"/>
      <definedName name="SumByCellColor"/>
    </defined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id="1" name="Р_П_Н" displayName="Р_П_Н" ref="A1:E124" totalsRowShown="0" headerRowDxfId="4" headerRowBorderDxfId="3" tableBorderDxfId="2">
  <autoFilter ref="A1:E124"/>
  <tableColumns count="5">
    <tableColumn id="1" name="Заголовок" dataDxfId="1"/>
    <tableColumn id="2" name="Наименование"/>
    <tableColumn id="3" name="Выручка без НДС " dataDxfId="0"/>
    <tableColumn id="7" name="Квартал"/>
    <tableColumn id="8" name="Вид данных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22"/>
    <outlinePr summaryBelow="0" summaryRight="0"/>
    <pageSetUpPr autoPageBreaks="0"/>
  </sheetPr>
  <dimension ref="A1:J162"/>
  <sheetViews>
    <sheetView topLeftCell="A43" workbookViewId="0">
      <selection activeCell="C67" sqref="C67"/>
    </sheetView>
  </sheetViews>
  <sheetFormatPr defaultColWidth="10.6640625" defaultRowHeight="11.25" x14ac:dyDescent="0.2"/>
  <cols>
    <col min="1" max="1" width="1.1640625" style="1" customWidth="1"/>
    <col min="2" max="2" width="35" style="1" customWidth="1"/>
    <col min="3" max="3" width="16.33203125" style="1" customWidth="1"/>
    <col min="4" max="5" width="15.6640625" style="1" bestFit="1" customWidth="1"/>
    <col min="6" max="6" width="16.1640625" bestFit="1" customWidth="1"/>
    <col min="7" max="7" width="18.1640625" bestFit="1" customWidth="1"/>
    <col min="8" max="8" width="10.6640625" customWidth="1"/>
    <col min="9" max="9" width="16" bestFit="1" customWidth="1"/>
    <col min="10" max="10" width="18.33203125" customWidth="1"/>
  </cols>
  <sheetData>
    <row r="1" spans="1:10" s="1" customFormat="1" ht="12" customHeight="1" x14ac:dyDescent="0.2">
      <c r="A1" s="2"/>
      <c r="B1" s="159" t="s">
        <v>33</v>
      </c>
      <c r="C1" s="159"/>
      <c r="I1" s="78"/>
    </row>
    <row r="2" spans="1:10" s="1" customFormat="1" ht="5.25" customHeight="1" thickBot="1" x14ac:dyDescent="0.25">
      <c r="A2" s="4"/>
      <c r="I2" s="78"/>
    </row>
    <row r="3" spans="1:10" s="12" customFormat="1" ht="24.75" thickBot="1" x14ac:dyDescent="0.25">
      <c r="A3" s="29"/>
      <c r="B3" s="10" t="s">
        <v>0</v>
      </c>
      <c r="C3" s="11" t="s">
        <v>14</v>
      </c>
      <c r="D3" s="15" t="s">
        <v>15</v>
      </c>
      <c r="E3" s="15" t="s">
        <v>16</v>
      </c>
      <c r="F3" s="38" t="s">
        <v>17</v>
      </c>
      <c r="G3" s="42" t="s">
        <v>18</v>
      </c>
      <c r="I3" s="79"/>
    </row>
    <row r="4" spans="1:10" s="5" customFormat="1" ht="12" x14ac:dyDescent="0.2">
      <c r="A4" s="7"/>
      <c r="B4" s="9" t="s">
        <v>13</v>
      </c>
      <c r="C4" s="6">
        <f>C60</f>
        <v>339252756.70999992</v>
      </c>
      <c r="D4" s="6">
        <f>D60</f>
        <v>48491127.110000007</v>
      </c>
      <c r="E4" s="6">
        <f>E60</f>
        <v>290761629.60000002</v>
      </c>
      <c r="F4" s="13">
        <f>F60</f>
        <v>275007345.12000012</v>
      </c>
      <c r="G4" s="43">
        <f>G60</f>
        <v>15754284.479999991</v>
      </c>
      <c r="I4" s="80"/>
    </row>
    <row r="5" spans="1:10" ht="12" x14ac:dyDescent="0.2">
      <c r="A5" s="8"/>
      <c r="B5" s="57">
        <v>27092</v>
      </c>
      <c r="C5" s="60">
        <v>215848271.52000001</v>
      </c>
      <c r="D5" s="24">
        <v>32926007.52</v>
      </c>
      <c r="E5" s="24">
        <f>C5-D5</f>
        <v>182922264</v>
      </c>
      <c r="F5" s="24">
        <v>174458389.15000001</v>
      </c>
      <c r="G5" s="48">
        <f>E5-F5</f>
        <v>8463874.849999994</v>
      </c>
      <c r="H5" s="17"/>
      <c r="I5" s="80"/>
    </row>
    <row r="6" spans="1:10" ht="12" x14ac:dyDescent="0.2">
      <c r="A6" s="8"/>
      <c r="B6" s="57">
        <v>27547</v>
      </c>
      <c r="C6" s="61">
        <v>10481854.18</v>
      </c>
      <c r="D6" s="49">
        <v>1598926.91</v>
      </c>
      <c r="E6" s="49">
        <f t="shared" ref="E6:E34" si="0">C6-D6</f>
        <v>8882927.2699999996</v>
      </c>
      <c r="F6" s="49">
        <v>7915792.4299999997</v>
      </c>
      <c r="G6" s="50">
        <f t="shared" ref="G6:G34" si="1">E6-F6</f>
        <v>967134.83999999985</v>
      </c>
      <c r="H6" s="17"/>
      <c r="I6" s="80"/>
    </row>
    <row r="7" spans="1:10" ht="12" x14ac:dyDescent="0.2">
      <c r="A7" s="8"/>
      <c r="B7" s="57">
        <v>27557</v>
      </c>
      <c r="C7" s="61">
        <v>21366479.219999999</v>
      </c>
      <c r="D7" s="49">
        <v>0</v>
      </c>
      <c r="E7" s="49">
        <f t="shared" si="0"/>
        <v>21366479.219999999</v>
      </c>
      <c r="F7" s="49">
        <v>20370948.699999999</v>
      </c>
      <c r="G7" s="50">
        <f t="shared" si="1"/>
        <v>995530.51999999955</v>
      </c>
      <c r="H7" s="17"/>
      <c r="I7" s="80"/>
    </row>
    <row r="8" spans="1:10" ht="12" x14ac:dyDescent="0.2">
      <c r="A8" s="8"/>
      <c r="B8" s="57">
        <v>27571</v>
      </c>
      <c r="C8" s="61">
        <v>39600000</v>
      </c>
      <c r="D8" s="49">
        <v>6040677.96</v>
      </c>
      <c r="E8" s="49">
        <f t="shared" si="0"/>
        <v>33559322.039999999</v>
      </c>
      <c r="F8" s="49">
        <v>30297685.149999999</v>
      </c>
      <c r="G8" s="50">
        <f t="shared" si="1"/>
        <v>3261636.8900000006</v>
      </c>
      <c r="H8" s="17"/>
      <c r="I8" s="80"/>
    </row>
    <row r="9" spans="1:10" ht="12" x14ac:dyDescent="0.2">
      <c r="A9" s="8"/>
      <c r="B9" s="57">
        <v>27590</v>
      </c>
      <c r="C9" s="61">
        <v>398000</v>
      </c>
      <c r="D9" s="49">
        <v>60711.86</v>
      </c>
      <c r="E9" s="49">
        <f t="shared" si="0"/>
        <v>337288.14</v>
      </c>
      <c r="F9" s="49">
        <v>104335.61</v>
      </c>
      <c r="G9" s="50">
        <f t="shared" si="1"/>
        <v>232952.53000000003</v>
      </c>
      <c r="I9" s="80"/>
    </row>
    <row r="10" spans="1:10" ht="12" x14ac:dyDescent="0.2">
      <c r="A10" s="8"/>
      <c r="B10" s="57">
        <v>27591</v>
      </c>
      <c r="C10" s="61">
        <v>26836</v>
      </c>
      <c r="D10" s="49">
        <v>4093.63</v>
      </c>
      <c r="E10" s="49">
        <f t="shared" si="0"/>
        <v>22742.37</v>
      </c>
      <c r="F10" s="49">
        <v>1353.46</v>
      </c>
      <c r="G10" s="50">
        <f t="shared" si="1"/>
        <v>21388.91</v>
      </c>
      <c r="I10" s="80"/>
    </row>
    <row r="11" spans="1:10" ht="12" x14ac:dyDescent="0.2">
      <c r="A11" s="8"/>
      <c r="B11" s="57">
        <v>27592</v>
      </c>
      <c r="C11" s="61">
        <v>40120</v>
      </c>
      <c r="D11" s="49">
        <v>6120</v>
      </c>
      <c r="E11" s="49">
        <f t="shared" si="0"/>
        <v>34000</v>
      </c>
      <c r="F11" s="49">
        <v>18175.96</v>
      </c>
      <c r="G11" s="50">
        <f t="shared" si="1"/>
        <v>15824.04</v>
      </c>
      <c r="I11" s="80"/>
    </row>
    <row r="12" spans="1:10" ht="12" x14ac:dyDescent="0.2">
      <c r="A12" s="8"/>
      <c r="B12" s="57">
        <v>27593</v>
      </c>
      <c r="C12" s="61">
        <v>8684682</v>
      </c>
      <c r="D12" s="49">
        <v>1324782</v>
      </c>
      <c r="E12" s="49">
        <f t="shared" si="0"/>
        <v>7359900</v>
      </c>
      <c r="F12" s="49">
        <v>6094384.9299999997</v>
      </c>
      <c r="G12" s="50">
        <f t="shared" si="1"/>
        <v>1265515.0700000003</v>
      </c>
      <c r="I12" s="80"/>
    </row>
    <row r="13" spans="1:10" ht="12" x14ac:dyDescent="0.2">
      <c r="A13" s="8"/>
      <c r="B13" s="57">
        <v>28004</v>
      </c>
      <c r="C13" s="59">
        <v>16807424.52</v>
      </c>
      <c r="D13" s="19">
        <v>2563844.42</v>
      </c>
      <c r="E13" s="19">
        <f t="shared" si="0"/>
        <v>14243580.1</v>
      </c>
      <c r="F13" s="19">
        <v>13218588.85</v>
      </c>
      <c r="G13" s="44">
        <f t="shared" si="1"/>
        <v>1024991.25</v>
      </c>
      <c r="I13" s="80"/>
    </row>
    <row r="14" spans="1:10" ht="12" x14ac:dyDescent="0.2">
      <c r="A14" s="8"/>
      <c r="B14" s="57">
        <v>28361</v>
      </c>
      <c r="C14" s="68">
        <v>1454709</v>
      </c>
      <c r="D14" s="69">
        <v>221904.76</v>
      </c>
      <c r="E14" s="69">
        <f t="shared" si="0"/>
        <v>1232804.24</v>
      </c>
      <c r="F14" s="69">
        <v>1690110.9</v>
      </c>
      <c r="G14" s="70">
        <f t="shared" si="1"/>
        <v>-457306.65999999992</v>
      </c>
      <c r="H14" s="17"/>
      <c r="I14" s="80"/>
    </row>
    <row r="15" spans="1:10" ht="12" x14ac:dyDescent="0.2">
      <c r="A15" s="8"/>
      <c r="B15" s="57">
        <v>28363</v>
      </c>
      <c r="C15" s="68">
        <v>1239320</v>
      </c>
      <c r="D15" s="69">
        <v>189048.81</v>
      </c>
      <c r="E15" s="69">
        <f t="shared" si="0"/>
        <v>1050271.19</v>
      </c>
      <c r="F15" s="69">
        <v>1426840.91</v>
      </c>
      <c r="G15" s="70">
        <f t="shared" si="1"/>
        <v>-376569.72</v>
      </c>
      <c r="H15" s="17"/>
      <c r="I15" s="80"/>
      <c r="J15" s="16"/>
    </row>
    <row r="16" spans="1:10" ht="12" x14ac:dyDescent="0.2">
      <c r="A16" s="8"/>
      <c r="B16" s="57">
        <v>28364</v>
      </c>
      <c r="C16" s="68">
        <v>34972</v>
      </c>
      <c r="D16" s="69">
        <v>5334.71</v>
      </c>
      <c r="E16" s="69">
        <f t="shared" si="0"/>
        <v>29637.29</v>
      </c>
      <c r="F16" s="69">
        <v>28584.68</v>
      </c>
      <c r="G16" s="70">
        <f t="shared" si="1"/>
        <v>1052.6100000000006</v>
      </c>
      <c r="H16" s="17"/>
      <c r="I16" s="80"/>
    </row>
    <row r="17" spans="1:9" ht="12" x14ac:dyDescent="0.2">
      <c r="A17" s="8"/>
      <c r="B17" s="57">
        <v>28379</v>
      </c>
      <c r="C17" s="68">
        <v>59111.46</v>
      </c>
      <c r="D17" s="69">
        <v>9017</v>
      </c>
      <c r="E17" s="69">
        <f t="shared" si="0"/>
        <v>50094.46</v>
      </c>
      <c r="F17" s="69">
        <v>58125.18</v>
      </c>
      <c r="G17" s="70">
        <f t="shared" si="1"/>
        <v>-8030.7200000000012</v>
      </c>
      <c r="I17" s="80"/>
    </row>
    <row r="18" spans="1:9" ht="12" x14ac:dyDescent="0.2">
      <c r="A18" s="8"/>
      <c r="B18" s="58" t="s">
        <v>1</v>
      </c>
      <c r="C18" s="72">
        <v>135722</v>
      </c>
      <c r="D18" s="73">
        <v>20703.36</v>
      </c>
      <c r="E18" s="73">
        <f t="shared" si="0"/>
        <v>115018.64</v>
      </c>
      <c r="F18" s="73">
        <v>115308</v>
      </c>
      <c r="G18" s="74">
        <f t="shared" si="1"/>
        <v>-289.36000000000058</v>
      </c>
      <c r="I18" s="80"/>
    </row>
    <row r="19" spans="1:9" ht="12" x14ac:dyDescent="0.2">
      <c r="A19" s="8"/>
      <c r="B19" s="58" t="s">
        <v>2</v>
      </c>
      <c r="C19" s="72">
        <v>142866</v>
      </c>
      <c r="D19" s="73">
        <v>21793.119999999999</v>
      </c>
      <c r="E19" s="73">
        <f t="shared" si="0"/>
        <v>121072.88</v>
      </c>
      <c r="F19" s="73">
        <v>115308</v>
      </c>
      <c r="G19" s="74">
        <f t="shared" si="1"/>
        <v>5764.8800000000047</v>
      </c>
      <c r="I19" s="80"/>
    </row>
    <row r="20" spans="1:9" ht="12" x14ac:dyDescent="0.2">
      <c r="A20" s="8"/>
      <c r="B20" s="58" t="s">
        <v>3</v>
      </c>
      <c r="C20" s="72">
        <v>83938.95</v>
      </c>
      <c r="D20" s="73">
        <v>12804.25</v>
      </c>
      <c r="E20" s="73">
        <f t="shared" si="0"/>
        <v>71134.7</v>
      </c>
      <c r="F20" s="73">
        <v>52964.58</v>
      </c>
      <c r="G20" s="74">
        <f t="shared" si="1"/>
        <v>18170.119999999995</v>
      </c>
      <c r="I20" s="80"/>
    </row>
    <row r="21" spans="1:9" ht="12" x14ac:dyDescent="0.2">
      <c r="A21" s="8"/>
      <c r="B21" s="58" t="s">
        <v>4</v>
      </c>
      <c r="C21" s="72">
        <v>26787.5</v>
      </c>
      <c r="D21" s="73">
        <v>4086.23</v>
      </c>
      <c r="E21" s="73">
        <f t="shared" si="0"/>
        <v>22701.27</v>
      </c>
      <c r="F21" s="73">
        <v>20593.830000000002</v>
      </c>
      <c r="G21" s="74">
        <f t="shared" si="1"/>
        <v>2107.4399999999987</v>
      </c>
      <c r="I21" s="80"/>
    </row>
    <row r="22" spans="1:9" ht="12" x14ac:dyDescent="0.2">
      <c r="A22" s="8"/>
      <c r="B22" s="58" t="s">
        <v>23</v>
      </c>
      <c r="C22" s="72">
        <v>24207</v>
      </c>
      <c r="D22" s="73">
        <v>3692.59</v>
      </c>
      <c r="E22" s="73">
        <f t="shared" si="0"/>
        <v>20514.41</v>
      </c>
      <c r="F22" s="73">
        <v>31151.87</v>
      </c>
      <c r="G22" s="74">
        <f t="shared" si="1"/>
        <v>-10637.46</v>
      </c>
      <c r="I22" s="80"/>
    </row>
    <row r="23" spans="1:9" ht="12" x14ac:dyDescent="0.2">
      <c r="A23" s="8"/>
      <c r="B23" s="58" t="s">
        <v>24</v>
      </c>
      <c r="C23" s="72">
        <v>239302.3</v>
      </c>
      <c r="D23" s="73">
        <v>36503.760000000002</v>
      </c>
      <c r="E23" s="73">
        <f t="shared" si="0"/>
        <v>202798.53999999998</v>
      </c>
      <c r="F23" s="73">
        <v>200853.73</v>
      </c>
      <c r="G23" s="74">
        <f t="shared" si="1"/>
        <v>1944.8099999999686</v>
      </c>
      <c r="I23" s="80"/>
    </row>
    <row r="24" spans="1:9" ht="12" x14ac:dyDescent="0.2">
      <c r="A24" s="8"/>
      <c r="B24" s="58" t="s">
        <v>5</v>
      </c>
      <c r="C24" s="72">
        <v>35717</v>
      </c>
      <c r="D24" s="73">
        <v>5448.36</v>
      </c>
      <c r="E24" s="73">
        <f t="shared" si="0"/>
        <v>30268.639999999999</v>
      </c>
      <c r="F24" s="73">
        <v>105185.01</v>
      </c>
      <c r="G24" s="74">
        <f t="shared" si="1"/>
        <v>-74916.37</v>
      </c>
      <c r="I24" s="80"/>
    </row>
    <row r="25" spans="1:9" ht="12" x14ac:dyDescent="0.2">
      <c r="A25" s="8"/>
      <c r="B25" s="57">
        <v>28663</v>
      </c>
      <c r="C25" s="55">
        <v>26787.3</v>
      </c>
      <c r="D25" s="19">
        <v>4086.2</v>
      </c>
      <c r="E25" s="19">
        <f t="shared" si="0"/>
        <v>22701.1</v>
      </c>
      <c r="F25" s="19">
        <v>28593.29</v>
      </c>
      <c r="G25" s="44">
        <f t="shared" si="1"/>
        <v>-5892.1900000000023</v>
      </c>
      <c r="I25" s="80"/>
    </row>
    <row r="26" spans="1:9" ht="12" x14ac:dyDescent="0.2">
      <c r="A26" s="8"/>
      <c r="B26" s="57">
        <v>28664</v>
      </c>
      <c r="C26" s="72">
        <v>192548.94</v>
      </c>
      <c r="D26" s="73">
        <v>29371.88</v>
      </c>
      <c r="E26" s="73">
        <f t="shared" si="0"/>
        <v>163177.06</v>
      </c>
      <c r="F26" s="73">
        <v>153976.26999999999</v>
      </c>
      <c r="G26" s="74">
        <f t="shared" si="1"/>
        <v>9200.7900000000081</v>
      </c>
      <c r="I26" s="80"/>
    </row>
    <row r="27" spans="1:9" ht="12" x14ac:dyDescent="0.2">
      <c r="A27" s="8"/>
      <c r="B27" s="58" t="s">
        <v>25</v>
      </c>
      <c r="C27" s="72">
        <v>16072.5</v>
      </c>
      <c r="D27" s="73">
        <v>2451.7399999999998</v>
      </c>
      <c r="E27" s="73">
        <f t="shared" si="0"/>
        <v>13620.76</v>
      </c>
      <c r="F27" s="73">
        <v>2281.65</v>
      </c>
      <c r="G27" s="74">
        <f t="shared" si="1"/>
        <v>11339.11</v>
      </c>
      <c r="I27" s="80"/>
    </row>
    <row r="28" spans="1:9" ht="12" x14ac:dyDescent="0.2">
      <c r="A28" s="8"/>
      <c r="B28" s="58" t="s">
        <v>6</v>
      </c>
      <c r="C28" s="62">
        <v>105523.86</v>
      </c>
      <c r="D28" s="51">
        <v>16096.86</v>
      </c>
      <c r="E28" s="51">
        <f t="shared" si="0"/>
        <v>89427</v>
      </c>
      <c r="F28" s="51">
        <v>131828.31</v>
      </c>
      <c r="G28" s="52">
        <f t="shared" si="1"/>
        <v>-42401.31</v>
      </c>
      <c r="I28" s="80"/>
    </row>
    <row r="29" spans="1:9" ht="12" x14ac:dyDescent="0.2">
      <c r="A29" s="8"/>
      <c r="B29" s="58" t="s">
        <v>7</v>
      </c>
      <c r="C29" s="62">
        <v>60705.57</v>
      </c>
      <c r="D29" s="51">
        <v>9260.18</v>
      </c>
      <c r="E29" s="51">
        <f t="shared" si="0"/>
        <v>51445.39</v>
      </c>
      <c r="F29" s="51">
        <v>74668.09</v>
      </c>
      <c r="G29" s="52">
        <f t="shared" si="1"/>
        <v>-23222.699999999997</v>
      </c>
      <c r="I29" s="80"/>
    </row>
    <row r="30" spans="1:9" ht="12" x14ac:dyDescent="0.2">
      <c r="A30" s="8"/>
      <c r="B30" s="58" t="s">
        <v>8</v>
      </c>
      <c r="C30" s="62">
        <v>20221285.210000001</v>
      </c>
      <c r="D30" s="51">
        <v>3084602.8</v>
      </c>
      <c r="E30" s="51">
        <f t="shared" si="0"/>
        <v>17136682.41</v>
      </c>
      <c r="F30" s="51">
        <v>16154264.1</v>
      </c>
      <c r="G30" s="52">
        <f t="shared" si="1"/>
        <v>982418.31000000052</v>
      </c>
      <c r="I30" s="80"/>
    </row>
    <row r="31" spans="1:9" ht="12" x14ac:dyDescent="0.2">
      <c r="A31" s="8"/>
      <c r="B31" s="58" t="s">
        <v>9</v>
      </c>
      <c r="C31" s="62">
        <v>1437415.88</v>
      </c>
      <c r="D31" s="51">
        <v>219266.83</v>
      </c>
      <c r="E31" s="51">
        <f t="shared" si="0"/>
        <v>1218149.0499999998</v>
      </c>
      <c r="F31" s="51">
        <v>1226208.3899999999</v>
      </c>
      <c r="G31" s="52">
        <f t="shared" si="1"/>
        <v>-8059.3400000000838</v>
      </c>
      <c r="I31" s="80"/>
    </row>
    <row r="32" spans="1:9" ht="12" x14ac:dyDescent="0.2">
      <c r="A32" s="8"/>
      <c r="B32" s="58" t="s">
        <v>10</v>
      </c>
      <c r="C32" s="62">
        <v>191840.31</v>
      </c>
      <c r="D32" s="51">
        <v>29263.77</v>
      </c>
      <c r="E32" s="51">
        <f t="shared" si="0"/>
        <v>162576.54</v>
      </c>
      <c r="F32" s="51">
        <v>290644.05</v>
      </c>
      <c r="G32" s="52">
        <f t="shared" si="1"/>
        <v>-128067.50999999998</v>
      </c>
      <c r="I32" s="80"/>
    </row>
    <row r="33" spans="1:9" ht="12" x14ac:dyDescent="0.2">
      <c r="A33" s="8"/>
      <c r="B33" s="58" t="s">
        <v>11</v>
      </c>
      <c r="C33" s="62">
        <v>266285.46000000002</v>
      </c>
      <c r="D33" s="51">
        <v>40619.85</v>
      </c>
      <c r="E33" s="51">
        <f t="shared" si="0"/>
        <v>225665.61000000002</v>
      </c>
      <c r="F33" s="51">
        <v>591624.67000000004</v>
      </c>
      <c r="G33" s="52">
        <f t="shared" si="1"/>
        <v>-365959.06000000006</v>
      </c>
      <c r="I33" s="80"/>
    </row>
    <row r="34" spans="1:9" ht="12" x14ac:dyDescent="0.2">
      <c r="A34" s="8"/>
      <c r="B34" s="58" t="s">
        <v>26</v>
      </c>
      <c r="C34" s="75">
        <v>3971.03</v>
      </c>
      <c r="D34" s="51">
        <v>605.75</v>
      </c>
      <c r="E34" s="51">
        <f t="shared" si="0"/>
        <v>3365.28</v>
      </c>
      <c r="F34" s="51">
        <v>28575.37</v>
      </c>
      <c r="G34" s="52">
        <f t="shared" si="1"/>
        <v>-25210.09</v>
      </c>
      <c r="I34" s="80"/>
    </row>
    <row r="35" spans="1:9" ht="12" x14ac:dyDescent="0.2">
      <c r="A35" s="8"/>
      <c r="B35" s="58"/>
      <c r="C35" s="55"/>
      <c r="D35" s="55"/>
      <c r="E35" s="19"/>
      <c r="F35" s="55"/>
      <c r="G35" s="44"/>
      <c r="I35" s="80"/>
    </row>
    <row r="36" spans="1:9" ht="12" x14ac:dyDescent="0.2">
      <c r="A36" s="8"/>
      <c r="B36" s="58"/>
      <c r="C36" s="55"/>
      <c r="D36" s="55"/>
      <c r="E36" s="19"/>
      <c r="F36" s="55"/>
      <c r="G36" s="44"/>
      <c r="I36" s="80"/>
    </row>
    <row r="37" spans="1:9" ht="12" x14ac:dyDescent="0.2">
      <c r="A37" s="8"/>
      <c r="B37" s="58"/>
      <c r="C37" s="55"/>
      <c r="D37" s="55"/>
      <c r="E37" s="19"/>
      <c r="F37" s="55"/>
      <c r="G37" s="44"/>
      <c r="I37" s="80"/>
    </row>
    <row r="38" spans="1:9" ht="12" x14ac:dyDescent="0.2">
      <c r="A38" s="8"/>
      <c r="B38" s="58"/>
      <c r="C38" s="19"/>
      <c r="D38" s="19"/>
      <c r="E38" s="19"/>
      <c r="F38" s="55"/>
      <c r="G38" s="44"/>
      <c r="I38" s="80"/>
    </row>
    <row r="39" spans="1:9" ht="12" x14ac:dyDescent="0.2">
      <c r="A39" s="8"/>
      <c r="B39" s="58"/>
      <c r="C39" s="19"/>
      <c r="D39" s="64"/>
      <c r="E39" s="19"/>
      <c r="F39" s="55"/>
      <c r="G39" s="44"/>
      <c r="I39" s="80"/>
    </row>
    <row r="40" spans="1:9" ht="12" x14ac:dyDescent="0.2">
      <c r="A40" s="8"/>
      <c r="B40" s="54"/>
      <c r="C40" s="63"/>
      <c r="D40" s="64"/>
      <c r="E40" s="19"/>
      <c r="F40" s="20"/>
      <c r="G40" s="44"/>
      <c r="I40" s="80"/>
    </row>
    <row r="41" spans="1:9" ht="12" x14ac:dyDescent="0.2">
      <c r="A41" s="8"/>
      <c r="B41" s="54"/>
      <c r="C41" s="19"/>
      <c r="D41" s="64"/>
      <c r="E41" s="19"/>
      <c r="F41" s="20"/>
      <c r="G41" s="44"/>
      <c r="I41" s="80"/>
    </row>
    <row r="42" spans="1:9" ht="12" x14ac:dyDescent="0.2">
      <c r="A42" s="8"/>
      <c r="B42" s="54"/>
      <c r="C42" s="19"/>
      <c r="D42" s="64"/>
      <c r="E42" s="19"/>
      <c r="F42" s="20"/>
      <c r="G42" s="44"/>
      <c r="I42" s="80"/>
    </row>
    <row r="43" spans="1:9" ht="12" x14ac:dyDescent="0.2">
      <c r="A43" s="8"/>
      <c r="B43" s="54"/>
      <c r="C43" s="55"/>
      <c r="D43" s="56"/>
      <c r="E43" s="19"/>
      <c r="F43" s="20"/>
      <c r="G43" s="44"/>
      <c r="I43" s="80"/>
    </row>
    <row r="44" spans="1:9" ht="12" x14ac:dyDescent="0.2">
      <c r="A44" s="8"/>
      <c r="B44" s="54"/>
      <c r="C44" s="55"/>
      <c r="D44" s="56"/>
      <c r="E44" s="19"/>
      <c r="F44" s="20"/>
      <c r="G44" s="44"/>
      <c r="I44" s="80"/>
    </row>
    <row r="45" spans="1:9" ht="12" x14ac:dyDescent="0.2">
      <c r="A45" s="8"/>
      <c r="B45" s="54"/>
      <c r="C45" s="55"/>
      <c r="D45" s="56"/>
      <c r="E45" s="19"/>
      <c r="F45" s="20"/>
      <c r="G45" s="44"/>
      <c r="I45" s="77"/>
    </row>
    <row r="46" spans="1:9" ht="12" x14ac:dyDescent="0.2">
      <c r="A46" s="8"/>
      <c r="B46" s="54"/>
      <c r="C46" s="55"/>
      <c r="D46" s="56"/>
      <c r="E46" s="19"/>
      <c r="F46" s="20"/>
      <c r="G46" s="44"/>
      <c r="I46" s="81"/>
    </row>
    <row r="47" spans="1:9" ht="12" x14ac:dyDescent="0.2">
      <c r="A47" s="8"/>
      <c r="B47" s="54"/>
      <c r="C47" s="55"/>
      <c r="D47" s="56"/>
      <c r="E47" s="19"/>
      <c r="F47" s="20"/>
      <c r="G47" s="44"/>
      <c r="I47" s="77"/>
    </row>
    <row r="48" spans="1:9" ht="12" x14ac:dyDescent="0.2">
      <c r="A48" s="8"/>
      <c r="B48" s="54"/>
      <c r="C48" s="55"/>
      <c r="D48" s="56"/>
      <c r="E48" s="19"/>
      <c r="F48" s="20"/>
      <c r="G48" s="44"/>
      <c r="I48" s="77"/>
    </row>
    <row r="49" spans="1:9" ht="12" x14ac:dyDescent="0.2">
      <c r="A49" s="8"/>
      <c r="B49" s="54"/>
      <c r="C49" s="55"/>
      <c r="D49" s="56"/>
      <c r="E49" s="19"/>
      <c r="F49" s="20"/>
      <c r="G49" s="44"/>
      <c r="I49" s="77"/>
    </row>
    <row r="50" spans="1:9" ht="12" x14ac:dyDescent="0.2">
      <c r="A50" s="8"/>
      <c r="B50" s="54"/>
      <c r="C50" s="55"/>
      <c r="D50" s="56"/>
      <c r="E50" s="19"/>
      <c r="F50" s="20"/>
      <c r="G50" s="44"/>
    </row>
    <row r="51" spans="1:9" ht="12" x14ac:dyDescent="0.2">
      <c r="A51" s="8"/>
      <c r="B51" s="54"/>
      <c r="C51" s="55"/>
      <c r="D51" s="56"/>
      <c r="E51" s="19"/>
      <c r="F51" s="20"/>
      <c r="G51" s="44"/>
    </row>
    <row r="52" spans="1:9" ht="12" x14ac:dyDescent="0.2">
      <c r="A52" s="8"/>
      <c r="B52" s="18"/>
      <c r="C52" s="19"/>
      <c r="D52" s="28"/>
      <c r="E52" s="19"/>
      <c r="F52" s="20"/>
      <c r="G52" s="44"/>
    </row>
    <row r="53" spans="1:9" ht="12" x14ac:dyDescent="0.2">
      <c r="A53" s="8"/>
      <c r="B53" s="30"/>
      <c r="C53" s="19"/>
      <c r="D53" s="28"/>
      <c r="E53" s="19"/>
      <c r="F53" s="20"/>
      <c r="G53" s="44"/>
    </row>
    <row r="54" spans="1:9" ht="12" x14ac:dyDescent="0.2">
      <c r="A54" s="8"/>
      <c r="B54" s="30"/>
      <c r="C54" s="19"/>
      <c r="D54" s="28"/>
      <c r="E54" s="19"/>
      <c r="F54" s="20"/>
      <c r="G54" s="44"/>
    </row>
    <row r="55" spans="1:9" ht="12" x14ac:dyDescent="0.2">
      <c r="A55" s="8"/>
      <c r="B55" s="18"/>
      <c r="C55" s="19"/>
      <c r="D55" s="28"/>
      <c r="E55" s="19"/>
      <c r="F55" s="20"/>
      <c r="G55" s="44"/>
      <c r="H55" s="21"/>
    </row>
    <row r="56" spans="1:9" ht="12" x14ac:dyDescent="0.2">
      <c r="A56" s="8"/>
      <c r="B56" s="30"/>
      <c r="C56" s="19"/>
      <c r="D56" s="28"/>
      <c r="E56" s="19"/>
      <c r="F56" s="20"/>
      <c r="G56" s="44"/>
    </row>
    <row r="57" spans="1:9" ht="12" x14ac:dyDescent="0.2">
      <c r="A57" s="8"/>
      <c r="B57" s="30"/>
      <c r="C57" s="19"/>
      <c r="D57" s="28"/>
      <c r="E57" s="19"/>
      <c r="F57" s="39"/>
      <c r="G57" s="45"/>
    </row>
    <row r="58" spans="1:9" ht="12" x14ac:dyDescent="0.2">
      <c r="A58" s="8"/>
      <c r="B58" s="30"/>
      <c r="C58" s="19"/>
      <c r="D58" s="28"/>
      <c r="E58" s="19"/>
      <c r="F58" s="20"/>
      <c r="G58" s="44"/>
    </row>
    <row r="59" spans="1:9" ht="12.75" thickBot="1" x14ac:dyDescent="0.25">
      <c r="A59" s="8"/>
      <c r="B59" s="31"/>
      <c r="C59" s="32"/>
      <c r="D59" s="33"/>
      <c r="E59" s="32"/>
      <c r="F59" s="40"/>
      <c r="G59" s="46"/>
    </row>
    <row r="60" spans="1:9" s="5" customFormat="1" ht="12.6" customHeight="1" thickBot="1" x14ac:dyDescent="0.25">
      <c r="A60" s="14"/>
      <c r="B60" s="34" t="s">
        <v>12</v>
      </c>
      <c r="C60" s="35">
        <f>SUM(C5:C59)</f>
        <v>339252756.70999992</v>
      </c>
      <c r="D60" s="35">
        <f>SUM(D5:D59)</f>
        <v>48491127.110000007</v>
      </c>
      <c r="E60" s="36">
        <f>SUM(E5:E59)</f>
        <v>290761629.60000002</v>
      </c>
      <c r="F60" s="41">
        <f>SUM(F5:F59)</f>
        <v>275007345.12000012</v>
      </c>
      <c r="G60" s="47">
        <f>SUM(G5:G59)</f>
        <v>15754284.479999991</v>
      </c>
    </row>
    <row r="61" spans="1:9" ht="12.6" customHeight="1" x14ac:dyDescent="0.2">
      <c r="A61" s="3"/>
      <c r="B61"/>
      <c r="C61"/>
      <c r="D61"/>
      <c r="E61" s="37"/>
    </row>
    <row r="62" spans="1:9" ht="12.6" customHeight="1" x14ac:dyDescent="0.2">
      <c r="A62" s="3"/>
      <c r="B62" s="17" t="s">
        <v>19</v>
      </c>
      <c r="C62" s="25" t="e">
        <f ca="1">[1]!SumByCellColor(C5:C59,$H$62)</f>
        <v>#NAME?</v>
      </c>
      <c r="D62" s="25" t="e">
        <f ca="1">[1]!SumByCellColor(D5:D59,$H$62)</f>
        <v>#NAME?</v>
      </c>
      <c r="E62" s="25" t="e">
        <f ca="1">[1]!SumByCellColor(E5:E59,$H$62)</f>
        <v>#NAME?</v>
      </c>
      <c r="F62" s="25" t="e">
        <f ca="1">[1]!SumByCellColor(F5:F59,$H$62)</f>
        <v>#NAME?</v>
      </c>
      <c r="G62" s="25" t="e">
        <f ca="1">[1]!SumByCellColor(G5:G59,$H$62)</f>
        <v>#NAME?</v>
      </c>
      <c r="H62" s="22"/>
    </row>
    <row r="63" spans="1:9" ht="12.6" customHeight="1" x14ac:dyDescent="0.2">
      <c r="A63" s="3"/>
      <c r="B63" s="17" t="s">
        <v>20</v>
      </c>
      <c r="C63" s="25" t="e">
        <f ca="1">[1]!SumByCellColor(C5:C59,$H$63)</f>
        <v>#NAME?</v>
      </c>
      <c r="D63" s="25" t="e">
        <f ca="1">[1]!SumByCellColor(D5:D59,$H$63)</f>
        <v>#NAME?</v>
      </c>
      <c r="E63" s="25" t="e">
        <f ca="1">[1]!SumByCellColor(E4:E58,$H$63)</f>
        <v>#NAME?</v>
      </c>
      <c r="F63" s="25" t="e">
        <f ca="1">[1]!SumByCellColor(F5:F59,$H$63)</f>
        <v>#NAME?</v>
      </c>
      <c r="G63" s="25" t="e">
        <f ca="1">[1]!SumByCellColor(G5:G59,$H$63)</f>
        <v>#NAME?</v>
      </c>
      <c r="H63" s="53"/>
    </row>
    <row r="64" spans="1:9" ht="12.6" customHeight="1" x14ac:dyDescent="0.2">
      <c r="A64" s="3"/>
      <c r="B64" s="17" t="s">
        <v>21</v>
      </c>
      <c r="C64" s="25" t="e">
        <f ca="1">SUM(C65:C68)</f>
        <v>#NAME?</v>
      </c>
      <c r="D64" s="25" t="e">
        <f ca="1">SUM(D65:D68)</f>
        <v>#NAME?</v>
      </c>
      <c r="E64" s="25" t="e">
        <f ca="1">SUM(E65:E68)</f>
        <v>#NAME?</v>
      </c>
      <c r="F64" s="25" t="e">
        <f ca="1">SUM(F65:F68)</f>
        <v>#NAME?</v>
      </c>
      <c r="G64" s="25" t="e">
        <f ca="1">SUM(G65:G68)</f>
        <v>#NAME?</v>
      </c>
    </row>
    <row r="65" spans="1:8" ht="12.6" customHeight="1" x14ac:dyDescent="0.2">
      <c r="A65" s="3"/>
      <c r="B65" s="66" t="s">
        <v>30</v>
      </c>
      <c r="C65" s="25"/>
      <c r="D65" s="25"/>
      <c r="E65" s="25"/>
      <c r="F65" s="25"/>
      <c r="G65" s="25"/>
    </row>
    <row r="66" spans="1:8" ht="12.6" customHeight="1" x14ac:dyDescent="0.2">
      <c r="A66" s="3"/>
      <c r="B66" s="66" t="s">
        <v>31</v>
      </c>
      <c r="C66" s="25" t="e">
        <f ca="1">[1]!SumByCellColor(C5:C59,$H$66)</f>
        <v>#NAME?</v>
      </c>
      <c r="D66" s="25" t="e">
        <f ca="1">[1]!SumByCellColor(D5:D59,$H$66)</f>
        <v>#NAME?</v>
      </c>
      <c r="E66" s="25" t="e">
        <f ca="1">[1]!SumByCellColor(E5:E59,$H$66)</f>
        <v>#NAME?</v>
      </c>
      <c r="F66" s="25" t="e">
        <f ca="1">[1]!SumByCellColor(F5:F59,$H$66)</f>
        <v>#NAME?</v>
      </c>
      <c r="G66" s="25" t="e">
        <f ca="1">[1]!SumByCellColor(G5:G59,$H$66)</f>
        <v>#NAME?</v>
      </c>
      <c r="H66" s="67"/>
    </row>
    <row r="67" spans="1:8" ht="12.6" customHeight="1" x14ac:dyDescent="0.2">
      <c r="A67" s="3"/>
      <c r="B67" s="66" t="s">
        <v>29</v>
      </c>
      <c r="C67" s="25" t="e">
        <f ca="1">[1]!SumByCellColor(C5:C59,$H$67)</f>
        <v>#NAME?</v>
      </c>
      <c r="D67" s="25" t="e">
        <f ca="1">[1]!SumByCellColor(D5:D59,$H$67)</f>
        <v>#NAME?</v>
      </c>
      <c r="E67" s="25" t="e">
        <f ca="1">[1]!SumByCellColor(E5:E59,$H$67)</f>
        <v>#NAME?</v>
      </c>
      <c r="F67" s="25" t="e">
        <f ca="1">[1]!SumByCellColor(F5:F59,$H$67)</f>
        <v>#NAME?</v>
      </c>
      <c r="G67" s="25" t="e">
        <f ca="1">[1]!SumByCellColor(G5:G59,$H$67)</f>
        <v>#NAME?</v>
      </c>
      <c r="H67" s="71"/>
    </row>
    <row r="68" spans="1:8" ht="12.6" customHeight="1" x14ac:dyDescent="0.2">
      <c r="A68" s="3"/>
      <c r="B68" s="66" t="s">
        <v>32</v>
      </c>
      <c r="C68" s="25" t="e">
        <f ca="1">[1]!SumByCellColor(C5:C59,$H$68)</f>
        <v>#NAME?</v>
      </c>
      <c r="D68" s="25" t="e">
        <f ca="1">[1]!SumByCellColor(D5:D59,$H$68)</f>
        <v>#NAME?</v>
      </c>
      <c r="E68" s="25" t="e">
        <f ca="1">[1]!SumByCellColor(E5:E59,$H$68)</f>
        <v>#NAME?</v>
      </c>
      <c r="F68" s="25" t="e">
        <f ca="1">[1]!SumByCellColor(F5:F59,$H$68)</f>
        <v>#NAME?</v>
      </c>
      <c r="G68" s="25" t="e">
        <f ca="1">[1]!SumByCellColor(G5:G59,$H$68)</f>
        <v>#NAME?</v>
      </c>
      <c r="H68" s="76"/>
    </row>
    <row r="69" spans="1:8" ht="12.6" customHeight="1" x14ac:dyDescent="0.2">
      <c r="A69" s="3"/>
      <c r="B69" s="26" t="s">
        <v>22</v>
      </c>
      <c r="C69" s="27" t="e">
        <f ca="1">SUM(C62:C64)</f>
        <v>#NAME?</v>
      </c>
      <c r="D69" s="27" t="e">
        <f ca="1">SUM(D62:D64)</f>
        <v>#NAME?</v>
      </c>
      <c r="E69" s="27" t="e">
        <f ca="1">SUM(E62:E64)</f>
        <v>#NAME?</v>
      </c>
      <c r="F69" s="27" t="e">
        <f ca="1">SUM(F62:F64)</f>
        <v>#NAME?</v>
      </c>
      <c r="G69" s="27" t="e">
        <f ca="1">SUM(G62:G64)</f>
        <v>#NAME?</v>
      </c>
    </row>
    <row r="70" spans="1:8" ht="12.6" customHeight="1" x14ac:dyDescent="0.2">
      <c r="A70" s="3"/>
      <c r="B70" s="26" t="s">
        <v>27</v>
      </c>
      <c r="C70" s="25" t="e">
        <f ca="1">[1]!SumByCellColor(C5:C59,$H$70)</f>
        <v>#NAME?</v>
      </c>
      <c r="D70" s="25" t="e">
        <f ca="1">[1]!SumByCellColor(D5:D59,$H$70)</f>
        <v>#NAME?</v>
      </c>
      <c r="E70" s="25" t="e">
        <f ca="1">[1]!SumByCellColor(E5:E59,$H$70)</f>
        <v>#NAME?</v>
      </c>
      <c r="F70" s="25" t="e">
        <f ca="1">[1]!SumByCellColor(F5:F59,$H$70)</f>
        <v>#NAME?</v>
      </c>
      <c r="G70" s="25" t="e">
        <f ca="1">[1]!SumByCellColor(G5:G59,$H$70)</f>
        <v>#NAME?</v>
      </c>
      <c r="H70" s="65"/>
    </row>
    <row r="71" spans="1:8" ht="12.6" customHeight="1" x14ac:dyDescent="0.2">
      <c r="A71" s="3"/>
      <c r="B71" s="26" t="s">
        <v>28</v>
      </c>
      <c r="C71" s="27" t="e">
        <f ca="1">C69+C70</f>
        <v>#NAME?</v>
      </c>
      <c r="D71" s="27" t="e">
        <f ca="1">D69+D70</f>
        <v>#NAME?</v>
      </c>
      <c r="E71" s="27" t="e">
        <f ca="1">E69+E70</f>
        <v>#NAME?</v>
      </c>
      <c r="F71" s="27" t="e">
        <f ca="1">F69+F70</f>
        <v>#NAME?</v>
      </c>
      <c r="G71" s="27" t="e">
        <f ca="1">G69+G70</f>
        <v>#NAME?</v>
      </c>
    </row>
    <row r="72" spans="1:8" ht="12.6" customHeight="1" x14ac:dyDescent="0.2">
      <c r="A72" s="3"/>
      <c r="B72" s="26"/>
      <c r="C72" s="27"/>
      <c r="D72" s="27"/>
      <c r="E72" s="27"/>
      <c r="F72" s="27"/>
      <c r="G72" s="27"/>
    </row>
    <row r="73" spans="1:8" ht="12.6" customHeight="1" x14ac:dyDescent="0.2">
      <c r="A73" s="3"/>
      <c r="B73" s="26"/>
      <c r="C73" s="27"/>
      <c r="D73" s="27"/>
      <c r="E73" s="27"/>
      <c r="F73" s="27"/>
      <c r="G73" s="27"/>
    </row>
    <row r="74" spans="1:8" ht="12.6" customHeight="1" x14ac:dyDescent="0.2">
      <c r="A74" s="3"/>
      <c r="B74" s="82" t="s">
        <v>35</v>
      </c>
      <c r="C74"/>
      <c r="D74"/>
      <c r="E74" s="82" t="s">
        <v>37</v>
      </c>
      <c r="F74" s="27"/>
      <c r="G74" s="27"/>
    </row>
    <row r="75" spans="1:8" ht="12.6" customHeight="1" x14ac:dyDescent="0.25">
      <c r="A75" s="3"/>
      <c r="B75" s="82"/>
      <c r="C75"/>
      <c r="D75"/>
      <c r="E75" s="82"/>
      <c r="G75" s="23" t="e">
        <f ca="1">[1]!CountByCellColor(G5:G59,H62)</f>
        <v>#NAME?</v>
      </c>
    </row>
    <row r="76" spans="1:8" ht="12.6" customHeight="1" x14ac:dyDescent="0.2">
      <c r="A76" s="3"/>
      <c r="B76" s="82"/>
      <c r="C76"/>
      <c r="D76"/>
      <c r="E76" s="82"/>
    </row>
    <row r="77" spans="1:8" ht="12.6" customHeight="1" x14ac:dyDescent="0.2">
      <c r="A77" s="3"/>
      <c r="B77" s="82" t="s">
        <v>36</v>
      </c>
      <c r="C77"/>
      <c r="D77"/>
      <c r="E77" s="82" t="s">
        <v>38</v>
      </c>
    </row>
    <row r="78" spans="1:8" ht="12.6" customHeight="1" x14ac:dyDescent="0.2">
      <c r="A78" s="3"/>
      <c r="B78"/>
      <c r="C78"/>
      <c r="D78"/>
      <c r="E78"/>
    </row>
    <row r="79" spans="1:8" ht="12.6" customHeight="1" x14ac:dyDescent="0.2">
      <c r="A79" s="3"/>
      <c r="B79"/>
      <c r="C79"/>
      <c r="D79"/>
      <c r="E79"/>
    </row>
    <row r="80" spans="1:8" ht="12.6" customHeight="1" x14ac:dyDescent="0.2">
      <c r="A80" s="3"/>
      <c r="B80"/>
      <c r="C80"/>
      <c r="D80"/>
      <c r="E80"/>
    </row>
    <row r="81" spans="1:5" ht="12.6" customHeight="1" x14ac:dyDescent="0.2">
      <c r="A81" s="3"/>
      <c r="B81"/>
      <c r="C81"/>
      <c r="D81"/>
      <c r="E81"/>
    </row>
    <row r="82" spans="1:5" ht="12.6" customHeight="1" x14ac:dyDescent="0.2">
      <c r="A82" s="3"/>
      <c r="B82"/>
      <c r="C82"/>
      <c r="D82"/>
      <c r="E82"/>
    </row>
    <row r="83" spans="1:5" ht="12.6" customHeight="1" x14ac:dyDescent="0.2">
      <c r="A83" s="3"/>
      <c r="B83"/>
      <c r="C83"/>
      <c r="D83"/>
      <c r="E83"/>
    </row>
    <row r="84" spans="1:5" ht="12.6" customHeight="1" x14ac:dyDescent="0.2">
      <c r="A84" s="3"/>
      <c r="B84"/>
      <c r="C84"/>
      <c r="D84"/>
      <c r="E84"/>
    </row>
    <row r="85" spans="1:5" ht="12.6" customHeight="1" x14ac:dyDescent="0.2">
      <c r="A85" s="3"/>
      <c r="B85"/>
      <c r="C85"/>
      <c r="D85"/>
      <c r="E85"/>
    </row>
    <row r="86" spans="1:5" ht="12.6" customHeight="1" x14ac:dyDescent="0.2">
      <c r="A86" s="3"/>
      <c r="B86"/>
      <c r="C86"/>
      <c r="D86"/>
      <c r="E86"/>
    </row>
    <row r="87" spans="1:5" ht="12.6" customHeight="1" x14ac:dyDescent="0.2">
      <c r="A87" s="3"/>
      <c r="B87"/>
      <c r="C87"/>
      <c r="D87"/>
      <c r="E87"/>
    </row>
    <row r="88" spans="1:5" ht="12.6" customHeight="1" x14ac:dyDescent="0.2">
      <c r="A88" s="3"/>
      <c r="B88"/>
      <c r="C88"/>
      <c r="D88"/>
      <c r="E88"/>
    </row>
    <row r="89" spans="1:5" ht="12.6" customHeight="1" x14ac:dyDescent="0.2">
      <c r="A89" s="3"/>
      <c r="B89"/>
      <c r="C89"/>
      <c r="D89"/>
      <c r="E89"/>
    </row>
    <row r="90" spans="1:5" ht="12.6" customHeight="1" x14ac:dyDescent="0.2">
      <c r="A90" s="3"/>
      <c r="B90"/>
      <c r="C90"/>
      <c r="D90"/>
      <c r="E90"/>
    </row>
    <row r="91" spans="1:5" ht="12.6" customHeight="1" x14ac:dyDescent="0.2">
      <c r="A91" s="3"/>
      <c r="B91"/>
      <c r="C91"/>
      <c r="D91"/>
      <c r="E91"/>
    </row>
    <row r="92" spans="1:5" ht="12.6" customHeight="1" x14ac:dyDescent="0.2">
      <c r="A92" s="3"/>
      <c r="B92"/>
      <c r="C92"/>
      <c r="D92"/>
      <c r="E92"/>
    </row>
    <row r="93" spans="1:5" ht="12.6" customHeight="1" x14ac:dyDescent="0.2">
      <c r="A93" s="3"/>
      <c r="B93"/>
      <c r="C93"/>
      <c r="D93"/>
      <c r="E93"/>
    </row>
    <row r="94" spans="1:5" ht="12.6" customHeight="1" x14ac:dyDescent="0.2">
      <c r="A94" s="3"/>
      <c r="B94"/>
      <c r="C94"/>
      <c r="D94"/>
      <c r="E94"/>
    </row>
    <row r="95" spans="1:5" ht="12.6" customHeight="1" x14ac:dyDescent="0.2">
      <c r="A95" s="3"/>
      <c r="B95"/>
      <c r="C95"/>
      <c r="D95"/>
      <c r="E95"/>
    </row>
    <row r="96" spans="1:5" ht="12.6" customHeight="1" x14ac:dyDescent="0.2">
      <c r="A96" s="3"/>
      <c r="B96"/>
      <c r="C96"/>
      <c r="D96"/>
      <c r="E96"/>
    </row>
    <row r="97" spans="1:5" ht="12.6" customHeight="1" x14ac:dyDescent="0.2">
      <c r="A97" s="3"/>
      <c r="B97"/>
      <c r="C97"/>
      <c r="D97"/>
      <c r="E97"/>
    </row>
    <row r="98" spans="1:5" ht="12.6" customHeight="1" x14ac:dyDescent="0.2">
      <c r="A98" s="3"/>
      <c r="B98"/>
      <c r="C98"/>
      <c r="D98"/>
      <c r="E98"/>
    </row>
    <row r="99" spans="1:5" ht="12.6" customHeight="1" x14ac:dyDescent="0.2">
      <c r="A99" s="3"/>
      <c r="B99"/>
      <c r="C99"/>
      <c r="D99"/>
      <c r="E99"/>
    </row>
    <row r="100" spans="1:5" ht="12.6" customHeight="1" x14ac:dyDescent="0.2">
      <c r="A100" s="3"/>
      <c r="B100"/>
      <c r="C100"/>
      <c r="D100"/>
      <c r="E100"/>
    </row>
    <row r="101" spans="1:5" ht="12.6" customHeight="1" x14ac:dyDescent="0.2">
      <c r="A101" s="3"/>
      <c r="B101"/>
      <c r="C101"/>
      <c r="D101"/>
      <c r="E101"/>
    </row>
    <row r="102" spans="1:5" ht="12.6" customHeight="1" x14ac:dyDescent="0.2">
      <c r="A102" s="3"/>
      <c r="B102"/>
      <c r="C102"/>
      <c r="D102"/>
      <c r="E102"/>
    </row>
    <row r="103" spans="1:5" ht="12.6" customHeight="1" x14ac:dyDescent="0.2">
      <c r="A103" s="3"/>
      <c r="B103"/>
      <c r="C103"/>
      <c r="D103"/>
      <c r="E103"/>
    </row>
    <row r="104" spans="1:5" ht="12.6" customHeight="1" x14ac:dyDescent="0.2">
      <c r="A104" s="3"/>
      <c r="B104"/>
      <c r="C104"/>
      <c r="D104"/>
      <c r="E104"/>
    </row>
    <row r="105" spans="1:5" ht="12.6" customHeight="1" x14ac:dyDescent="0.2">
      <c r="A105" s="3"/>
      <c r="B105"/>
      <c r="C105"/>
      <c r="D105"/>
      <c r="E105"/>
    </row>
    <row r="106" spans="1:5" ht="12.6" customHeight="1" x14ac:dyDescent="0.2">
      <c r="A106" s="3"/>
      <c r="B106"/>
      <c r="C106"/>
      <c r="D106"/>
      <c r="E106"/>
    </row>
    <row r="107" spans="1:5" ht="12.6" customHeight="1" x14ac:dyDescent="0.2">
      <c r="A107" s="3"/>
      <c r="B107"/>
      <c r="C107"/>
      <c r="D107"/>
      <c r="E107"/>
    </row>
    <row r="108" spans="1:5" ht="12.6" customHeight="1" x14ac:dyDescent="0.2">
      <c r="A108" s="3"/>
      <c r="B108"/>
      <c r="C108"/>
      <c r="D108"/>
      <c r="E108"/>
    </row>
    <row r="109" spans="1:5" ht="12.6" customHeight="1" x14ac:dyDescent="0.2">
      <c r="A109" s="3"/>
      <c r="B109"/>
      <c r="C109"/>
      <c r="D109"/>
      <c r="E109"/>
    </row>
    <row r="110" spans="1:5" ht="12.6" customHeight="1" x14ac:dyDescent="0.2">
      <c r="A110" s="3"/>
      <c r="B110"/>
      <c r="C110"/>
      <c r="D110"/>
      <c r="E110"/>
    </row>
    <row r="111" spans="1:5" ht="12.6" customHeight="1" x14ac:dyDescent="0.2">
      <c r="A111" s="3"/>
      <c r="B111"/>
      <c r="C111"/>
      <c r="D111"/>
      <c r="E111"/>
    </row>
    <row r="112" spans="1:5" ht="12.6" customHeight="1" x14ac:dyDescent="0.2">
      <c r="A112" s="3"/>
      <c r="B112"/>
      <c r="C112"/>
      <c r="D112"/>
      <c r="E112"/>
    </row>
    <row r="113" spans="1:5" ht="12.6" customHeight="1" x14ac:dyDescent="0.2">
      <c r="A113" s="3"/>
      <c r="B113"/>
      <c r="C113"/>
      <c r="D113"/>
      <c r="E113"/>
    </row>
    <row r="114" spans="1:5" ht="12.6" customHeight="1" x14ac:dyDescent="0.2">
      <c r="A114" s="3"/>
      <c r="B114"/>
      <c r="C114"/>
      <c r="D114"/>
      <c r="E114"/>
    </row>
    <row r="115" spans="1:5" ht="12.6" customHeight="1" x14ac:dyDescent="0.2">
      <c r="A115" s="3"/>
      <c r="B115"/>
      <c r="C115"/>
      <c r="D115"/>
      <c r="E115"/>
    </row>
    <row r="116" spans="1:5" ht="12.6" customHeight="1" x14ac:dyDescent="0.2">
      <c r="A116" s="3"/>
      <c r="B116"/>
      <c r="C116"/>
      <c r="D116"/>
      <c r="E116"/>
    </row>
    <row r="117" spans="1:5" ht="12.6" customHeight="1" x14ac:dyDescent="0.2">
      <c r="A117" s="3"/>
      <c r="B117"/>
      <c r="C117"/>
      <c r="D117"/>
      <c r="E117"/>
    </row>
    <row r="118" spans="1:5" ht="12.6" customHeight="1" x14ac:dyDescent="0.2">
      <c r="A118" s="3"/>
      <c r="B118"/>
      <c r="C118"/>
      <c r="D118"/>
      <c r="E118"/>
    </row>
    <row r="119" spans="1:5" ht="12.6" customHeight="1" x14ac:dyDescent="0.2">
      <c r="A119" s="3"/>
      <c r="B119"/>
      <c r="C119"/>
      <c r="D119"/>
      <c r="E119"/>
    </row>
    <row r="120" spans="1:5" ht="12.6" customHeight="1" x14ac:dyDescent="0.2">
      <c r="A120" s="3"/>
      <c r="B120"/>
      <c r="C120"/>
      <c r="D120"/>
      <c r="E120"/>
    </row>
    <row r="121" spans="1:5" ht="12.6" customHeight="1" x14ac:dyDescent="0.2">
      <c r="A121" s="3"/>
      <c r="B121"/>
      <c r="C121"/>
      <c r="D121"/>
      <c r="E121"/>
    </row>
    <row r="122" spans="1:5" ht="12.6" customHeight="1" x14ac:dyDescent="0.2">
      <c r="A122" s="3"/>
      <c r="B122"/>
      <c r="C122"/>
      <c r="D122"/>
      <c r="E122"/>
    </row>
    <row r="123" spans="1:5" ht="12.6" customHeight="1" x14ac:dyDescent="0.2">
      <c r="A123" s="3"/>
      <c r="B123"/>
      <c r="C123"/>
      <c r="D123"/>
      <c r="E123"/>
    </row>
    <row r="124" spans="1:5" ht="12.6" customHeight="1" x14ac:dyDescent="0.2">
      <c r="A124" s="3"/>
      <c r="B124"/>
      <c r="C124"/>
      <c r="D124"/>
      <c r="E124"/>
    </row>
    <row r="125" spans="1:5" ht="12.6" customHeight="1" x14ac:dyDescent="0.2">
      <c r="A125" s="3"/>
      <c r="B125"/>
      <c r="C125"/>
      <c r="D125"/>
      <c r="E125"/>
    </row>
    <row r="126" spans="1:5" ht="12.6" customHeight="1" x14ac:dyDescent="0.2">
      <c r="A126" s="3"/>
      <c r="B126"/>
      <c r="C126"/>
      <c r="D126"/>
      <c r="E126"/>
    </row>
    <row r="127" spans="1:5" ht="12.6" customHeight="1" x14ac:dyDescent="0.2">
      <c r="A127" s="3"/>
      <c r="B127"/>
      <c r="C127"/>
      <c r="D127"/>
      <c r="E127"/>
    </row>
    <row r="128" spans="1:5" ht="12.6" customHeight="1" x14ac:dyDescent="0.2">
      <c r="A128" s="3"/>
      <c r="B128"/>
      <c r="C128"/>
      <c r="D128"/>
      <c r="E128"/>
    </row>
    <row r="129" spans="1:5" ht="12.6" customHeight="1" x14ac:dyDescent="0.2">
      <c r="A129" s="3"/>
      <c r="B129"/>
      <c r="C129"/>
      <c r="D129"/>
      <c r="E129"/>
    </row>
    <row r="130" spans="1:5" ht="12.6" customHeight="1" x14ac:dyDescent="0.2">
      <c r="A130" s="3"/>
      <c r="B130"/>
      <c r="C130"/>
      <c r="D130"/>
      <c r="E130"/>
    </row>
    <row r="131" spans="1:5" ht="12.6" customHeight="1" x14ac:dyDescent="0.2">
      <c r="A131" s="3"/>
      <c r="B131"/>
      <c r="C131"/>
      <c r="D131"/>
      <c r="E131"/>
    </row>
    <row r="132" spans="1:5" ht="12.6" customHeight="1" x14ac:dyDescent="0.2">
      <c r="A132" s="3"/>
      <c r="B132"/>
      <c r="C132"/>
      <c r="D132"/>
      <c r="E132"/>
    </row>
    <row r="133" spans="1:5" ht="12.6" customHeight="1" x14ac:dyDescent="0.2">
      <c r="A133" s="3"/>
      <c r="B133"/>
      <c r="C133"/>
      <c r="E133"/>
    </row>
    <row r="134" spans="1:5" ht="12.6" customHeight="1" x14ac:dyDescent="0.2">
      <c r="A134" s="3"/>
      <c r="B134"/>
      <c r="C134"/>
      <c r="D134"/>
      <c r="E134"/>
    </row>
    <row r="135" spans="1:5" ht="12.6" customHeight="1" x14ac:dyDescent="0.2">
      <c r="A135" s="3"/>
      <c r="B135"/>
      <c r="C135"/>
      <c r="D135"/>
      <c r="E135"/>
    </row>
    <row r="136" spans="1:5" ht="23.85" customHeight="1" x14ac:dyDescent="0.2">
      <c r="A136" s="3"/>
      <c r="B136"/>
      <c r="C136"/>
      <c r="D136"/>
      <c r="E136"/>
    </row>
    <row r="137" spans="1:5" ht="12.6" customHeight="1" x14ac:dyDescent="0.2">
      <c r="A137" s="3"/>
      <c r="B137"/>
      <c r="C137"/>
      <c r="D137"/>
      <c r="E137"/>
    </row>
    <row r="138" spans="1:5" ht="57.6" customHeight="1" x14ac:dyDescent="0.2">
      <c r="A138" s="3"/>
      <c r="B138"/>
      <c r="C138"/>
      <c r="E138"/>
    </row>
    <row r="139" spans="1:5" ht="12.6" customHeight="1" x14ac:dyDescent="0.2">
      <c r="A139" s="3"/>
      <c r="B139"/>
      <c r="C139"/>
      <c r="E139"/>
    </row>
    <row r="140" spans="1:5" ht="12.6" customHeight="1" x14ac:dyDescent="0.2">
      <c r="A140" s="3"/>
      <c r="B140"/>
      <c r="C140"/>
      <c r="E140"/>
    </row>
    <row r="141" spans="1:5" ht="12.6" customHeight="1" x14ac:dyDescent="0.2">
      <c r="A141" s="3"/>
      <c r="B141"/>
      <c r="C141"/>
      <c r="E141"/>
    </row>
    <row r="142" spans="1:5" ht="23.85" customHeight="1" x14ac:dyDescent="0.2">
      <c r="A142" s="3"/>
      <c r="B142"/>
      <c r="C142"/>
      <c r="E142"/>
    </row>
    <row r="143" spans="1:5" ht="12.6" customHeight="1" x14ac:dyDescent="0.2">
      <c r="A143" s="3"/>
      <c r="B143"/>
      <c r="C143"/>
      <c r="E143"/>
    </row>
    <row r="144" spans="1:5" ht="35.1" customHeight="1" x14ac:dyDescent="0.2">
      <c r="A144" s="3"/>
      <c r="B144"/>
      <c r="C144"/>
      <c r="E144"/>
    </row>
    <row r="145" spans="1:7" ht="12.6" customHeight="1" x14ac:dyDescent="0.2">
      <c r="A145" s="3"/>
      <c r="B145"/>
      <c r="C145"/>
      <c r="E145"/>
    </row>
    <row r="146" spans="1:7" ht="35.1" customHeight="1" x14ac:dyDescent="0.2">
      <c r="A146" s="3"/>
      <c r="B146"/>
      <c r="C146"/>
      <c r="E146"/>
    </row>
    <row r="147" spans="1:7" ht="12.6" customHeight="1" x14ac:dyDescent="0.2">
      <c r="A147" s="3"/>
      <c r="B147"/>
      <c r="C147"/>
      <c r="E147"/>
    </row>
    <row r="148" spans="1:7" ht="12.6" customHeight="1" x14ac:dyDescent="0.2">
      <c r="A148" s="3"/>
      <c r="B148"/>
      <c r="C148"/>
      <c r="E148"/>
    </row>
    <row r="149" spans="1:7" ht="35.1" customHeight="1" x14ac:dyDescent="0.2">
      <c r="A149" s="3"/>
      <c r="B149"/>
      <c r="C149"/>
      <c r="E149"/>
    </row>
    <row r="150" spans="1:7" ht="12.6" customHeight="1" x14ac:dyDescent="0.2">
      <c r="A150" s="3"/>
      <c r="B150"/>
      <c r="C150"/>
      <c r="E150"/>
    </row>
    <row r="151" spans="1:7" ht="23.85" customHeight="1" x14ac:dyDescent="0.2">
      <c r="A151" s="3"/>
      <c r="B151"/>
      <c r="C151"/>
      <c r="E151"/>
    </row>
    <row r="152" spans="1:7" ht="12.6" customHeight="1" x14ac:dyDescent="0.2">
      <c r="A152" s="3"/>
      <c r="B152"/>
      <c r="C152"/>
      <c r="E152"/>
    </row>
    <row r="153" spans="1:7" ht="23.85" customHeight="1" x14ac:dyDescent="0.2">
      <c r="A153" s="3"/>
      <c r="B153"/>
      <c r="C153"/>
      <c r="E153"/>
    </row>
    <row r="154" spans="1:7" ht="12.6" customHeight="1" x14ac:dyDescent="0.2">
      <c r="A154" s="3"/>
      <c r="B154"/>
      <c r="C154"/>
      <c r="E154"/>
    </row>
    <row r="155" spans="1:7" ht="12.6" customHeight="1" x14ac:dyDescent="0.2">
      <c r="A155" s="3"/>
      <c r="B155"/>
      <c r="C155"/>
      <c r="E155"/>
    </row>
    <row r="156" spans="1:7" s="1" customFormat="1" ht="6.75" customHeight="1" x14ac:dyDescent="0.2">
      <c r="A156" s="4"/>
      <c r="B156"/>
      <c r="C156"/>
      <c r="E156"/>
      <c r="F156"/>
      <c r="G156"/>
    </row>
    <row r="157" spans="1:7" x14ac:dyDescent="0.2">
      <c r="B157"/>
      <c r="C157"/>
      <c r="E157"/>
    </row>
    <row r="159" spans="1:7" x14ac:dyDescent="0.2">
      <c r="B159"/>
      <c r="C159"/>
      <c r="E159"/>
    </row>
    <row r="160" spans="1:7" x14ac:dyDescent="0.2">
      <c r="B160"/>
      <c r="C160"/>
      <c r="E160"/>
    </row>
    <row r="161" spans="2:7" x14ac:dyDescent="0.2">
      <c r="B161"/>
      <c r="C161"/>
      <c r="E161"/>
    </row>
    <row r="162" spans="2:7" x14ac:dyDescent="0.2">
      <c r="B162"/>
      <c r="C162"/>
      <c r="E162"/>
      <c r="F162" s="1"/>
      <c r="G162" s="1"/>
    </row>
  </sheetData>
  <mergeCells count="1">
    <mergeCell ref="B1:C1"/>
  </mergeCells>
  <phoneticPr fontId="0" type="noConversion"/>
  <conditionalFormatting sqref="C71:G73 F74:G74">
    <cfRule type="cellIs" dxfId="6" priority="1" stopIfTrue="1" operator="notEqual">
      <formula>C60</formula>
    </cfRule>
  </conditionalFormatting>
  <conditionalFormatting sqref="C70:G70 C62:G68">
    <cfRule type="cellIs" dxfId="5" priority="2" stopIfTrue="1" operator="lessThan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124"/>
  <sheetViews>
    <sheetView zoomScaleNormal="100" workbookViewId="0">
      <selection activeCell="C35" sqref="C35"/>
    </sheetView>
  </sheetViews>
  <sheetFormatPr defaultRowHeight="11.25" x14ac:dyDescent="0.2"/>
  <cols>
    <col min="1" max="1" width="26.33203125" bestFit="1" customWidth="1"/>
    <col min="2" max="2" width="31.5" bestFit="1" customWidth="1"/>
    <col min="3" max="3" width="15.33203125" bestFit="1" customWidth="1"/>
    <col min="4" max="6" width="10.5" customWidth="1"/>
    <col min="8" max="8" width="13.6640625" bestFit="1" customWidth="1"/>
  </cols>
  <sheetData>
    <row r="1" spans="1:5" ht="23.25" thickBot="1" x14ac:dyDescent="0.25">
      <c r="A1" s="108" t="s">
        <v>39</v>
      </c>
      <c r="B1" s="109" t="s">
        <v>40</v>
      </c>
      <c r="C1" s="110" t="s">
        <v>34</v>
      </c>
      <c r="D1" s="110" t="s">
        <v>55</v>
      </c>
      <c r="E1" s="110" t="s">
        <v>46</v>
      </c>
    </row>
    <row r="2" spans="1:5" x14ac:dyDescent="0.2">
      <c r="A2" s="102" t="s">
        <v>56</v>
      </c>
      <c r="B2" s="91" t="s">
        <v>57</v>
      </c>
      <c r="C2" s="96">
        <v>33196715.550000001</v>
      </c>
      <c r="D2" s="96" t="s">
        <v>44</v>
      </c>
      <c r="E2" s="91" t="s">
        <v>42</v>
      </c>
    </row>
    <row r="3" spans="1:5" x14ac:dyDescent="0.2">
      <c r="A3" s="103" t="s">
        <v>56</v>
      </c>
      <c r="B3" s="89" t="s">
        <v>58</v>
      </c>
      <c r="C3" s="95">
        <v>84745762.699999988</v>
      </c>
      <c r="D3" s="95" t="s">
        <v>44</v>
      </c>
      <c r="E3" s="89" t="s">
        <v>42</v>
      </c>
    </row>
    <row r="4" spans="1:5" x14ac:dyDescent="0.2">
      <c r="A4" s="103" t="s">
        <v>56</v>
      </c>
      <c r="B4" s="89" t="s">
        <v>59</v>
      </c>
      <c r="C4" s="95">
        <v>7440457.1799999997</v>
      </c>
      <c r="D4" s="95" t="s">
        <v>44</v>
      </c>
      <c r="E4" s="89" t="s">
        <v>42</v>
      </c>
    </row>
    <row r="5" spans="1:5" x14ac:dyDescent="0.2">
      <c r="A5" s="103" t="s">
        <v>56</v>
      </c>
      <c r="B5" s="89" t="s">
        <v>60</v>
      </c>
      <c r="C5" s="95">
        <v>52196.45</v>
      </c>
      <c r="D5" s="95" t="s">
        <v>44</v>
      </c>
      <c r="E5" s="89" t="s">
        <v>42</v>
      </c>
    </row>
    <row r="6" spans="1:5" ht="12" thickBot="1" x14ac:dyDescent="0.25">
      <c r="A6" s="103" t="s">
        <v>41</v>
      </c>
      <c r="B6" s="89" t="s">
        <v>61</v>
      </c>
      <c r="C6" s="95">
        <v>33665671.620000005</v>
      </c>
      <c r="D6" s="95" t="s">
        <v>44</v>
      </c>
      <c r="E6" s="89" t="s">
        <v>42</v>
      </c>
    </row>
    <row r="7" spans="1:5" x14ac:dyDescent="0.2">
      <c r="A7" s="118"/>
      <c r="B7" s="83"/>
      <c r="C7" s="84"/>
      <c r="D7" s="84" t="s">
        <v>44</v>
      </c>
      <c r="E7" s="111" t="s">
        <v>43</v>
      </c>
    </row>
    <row r="8" spans="1:5" x14ac:dyDescent="0.2">
      <c r="A8" s="119"/>
      <c r="B8" s="85"/>
      <c r="C8" s="86"/>
      <c r="D8" s="86" t="s">
        <v>44</v>
      </c>
      <c r="E8" s="112" t="s">
        <v>43</v>
      </c>
    </row>
    <row r="9" spans="1:5" x14ac:dyDescent="0.2">
      <c r="A9" s="119"/>
      <c r="B9" s="85"/>
      <c r="C9" s="86"/>
      <c r="D9" s="86" t="s">
        <v>44</v>
      </c>
      <c r="E9" s="112" t="s">
        <v>43</v>
      </c>
    </row>
    <row r="10" spans="1:5" x14ac:dyDescent="0.2">
      <c r="A10" s="119"/>
      <c r="B10" s="85"/>
      <c r="C10" s="86"/>
      <c r="D10" s="86" t="s">
        <v>44</v>
      </c>
      <c r="E10" s="112" t="s">
        <v>43</v>
      </c>
    </row>
    <row r="11" spans="1:5" x14ac:dyDescent="0.2">
      <c r="A11" s="119"/>
      <c r="B11" s="85"/>
      <c r="C11" s="86"/>
      <c r="D11" s="86" t="s">
        <v>44</v>
      </c>
      <c r="E11" s="112" t="s">
        <v>43</v>
      </c>
    </row>
    <row r="12" spans="1:5" x14ac:dyDescent="0.2">
      <c r="A12" s="119"/>
      <c r="B12" s="85"/>
      <c r="C12" s="86"/>
      <c r="D12" s="86" t="s">
        <v>44</v>
      </c>
      <c r="E12" s="112" t="s">
        <v>43</v>
      </c>
    </row>
    <row r="13" spans="1:5" x14ac:dyDescent="0.2">
      <c r="A13" s="119"/>
      <c r="B13" s="85"/>
      <c r="C13" s="86"/>
      <c r="D13" s="86" t="s">
        <v>44</v>
      </c>
      <c r="E13" s="112" t="s">
        <v>43</v>
      </c>
    </row>
    <row r="14" spans="1:5" x14ac:dyDescent="0.2">
      <c r="A14" s="119"/>
      <c r="B14" s="85"/>
      <c r="C14" s="86"/>
      <c r="D14" s="86" t="s">
        <v>44</v>
      </c>
      <c r="E14" s="112" t="s">
        <v>43</v>
      </c>
    </row>
    <row r="15" spans="1:5" x14ac:dyDescent="0.2">
      <c r="A15" s="119"/>
      <c r="B15" s="85"/>
      <c r="C15" s="86"/>
      <c r="D15" s="86" t="s">
        <v>44</v>
      </c>
      <c r="E15" s="112" t="s">
        <v>43</v>
      </c>
    </row>
    <row r="16" spans="1:5" x14ac:dyDescent="0.2">
      <c r="A16" s="119"/>
      <c r="B16" s="85"/>
      <c r="C16" s="86"/>
      <c r="D16" s="86" t="s">
        <v>44</v>
      </c>
      <c r="E16" s="112" t="s">
        <v>43</v>
      </c>
    </row>
    <row r="17" spans="1:5" x14ac:dyDescent="0.2">
      <c r="A17" s="119"/>
      <c r="B17" s="85"/>
      <c r="C17" s="86"/>
      <c r="D17" s="86" t="s">
        <v>44</v>
      </c>
      <c r="E17" s="112" t="s">
        <v>43</v>
      </c>
    </row>
    <row r="18" spans="1:5" x14ac:dyDescent="0.2">
      <c r="A18" s="119"/>
      <c r="B18" s="85"/>
      <c r="C18" s="86"/>
      <c r="D18" s="86" t="s">
        <v>44</v>
      </c>
      <c r="E18" s="112" t="s">
        <v>43</v>
      </c>
    </row>
    <row r="19" spans="1:5" x14ac:dyDescent="0.2">
      <c r="A19" s="119"/>
      <c r="B19" s="85"/>
      <c r="C19" s="86"/>
      <c r="D19" s="86" t="s">
        <v>44</v>
      </c>
      <c r="E19" s="112" t="s">
        <v>43</v>
      </c>
    </row>
    <row r="20" spans="1:5" ht="12" thickBot="1" x14ac:dyDescent="0.25">
      <c r="A20" s="120"/>
      <c r="B20" s="87"/>
      <c r="C20" s="88"/>
      <c r="D20" s="88" t="s">
        <v>44</v>
      </c>
      <c r="E20" s="113" t="s">
        <v>43</v>
      </c>
    </row>
    <row r="21" spans="1:5" x14ac:dyDescent="0.2">
      <c r="A21" s="104"/>
      <c r="B21" s="93"/>
      <c r="C21" s="91"/>
      <c r="D21" s="91" t="s">
        <v>44</v>
      </c>
      <c r="E21" s="91" t="s">
        <v>45</v>
      </c>
    </row>
    <row r="22" spans="1:5" x14ac:dyDescent="0.2">
      <c r="A22" s="105"/>
      <c r="B22" s="90"/>
      <c r="C22" s="89"/>
      <c r="D22" s="89" t="s">
        <v>44</v>
      </c>
      <c r="E22" s="89" t="s">
        <v>45</v>
      </c>
    </row>
    <row r="23" spans="1:5" x14ac:dyDescent="0.2">
      <c r="A23" s="105"/>
      <c r="B23" s="90"/>
      <c r="C23" s="89"/>
      <c r="D23" s="89" t="s">
        <v>44</v>
      </c>
      <c r="E23" s="89" t="s">
        <v>45</v>
      </c>
    </row>
    <row r="24" spans="1:5" x14ac:dyDescent="0.2">
      <c r="A24" s="105"/>
      <c r="B24" s="90"/>
      <c r="C24" s="89"/>
      <c r="D24" s="89" t="s">
        <v>44</v>
      </c>
      <c r="E24" s="89" t="s">
        <v>45</v>
      </c>
    </row>
    <row r="25" spans="1:5" x14ac:dyDescent="0.2">
      <c r="A25" s="105"/>
      <c r="B25" s="90"/>
      <c r="C25" s="89"/>
      <c r="D25" s="89" t="s">
        <v>44</v>
      </c>
      <c r="E25" s="89" t="s">
        <v>45</v>
      </c>
    </row>
    <row r="26" spans="1:5" x14ac:dyDescent="0.2">
      <c r="A26" s="105"/>
      <c r="B26" s="90"/>
      <c r="C26" s="89"/>
      <c r="D26" s="89" t="s">
        <v>44</v>
      </c>
      <c r="E26" s="89" t="s">
        <v>45</v>
      </c>
    </row>
    <row r="27" spans="1:5" x14ac:dyDescent="0.2">
      <c r="A27" s="105"/>
      <c r="B27" s="90"/>
      <c r="C27" s="89"/>
      <c r="D27" s="89" t="s">
        <v>44</v>
      </c>
      <c r="E27" s="89" t="s">
        <v>45</v>
      </c>
    </row>
    <row r="28" spans="1:5" x14ac:dyDescent="0.2">
      <c r="A28" s="105"/>
      <c r="B28" s="89"/>
      <c r="C28" s="89"/>
      <c r="D28" s="89" t="s">
        <v>44</v>
      </c>
      <c r="E28" s="89" t="s">
        <v>45</v>
      </c>
    </row>
    <row r="29" spans="1:5" x14ac:dyDescent="0.2">
      <c r="A29" s="105"/>
      <c r="B29" s="90"/>
      <c r="C29" s="89"/>
      <c r="D29" s="89" t="s">
        <v>44</v>
      </c>
      <c r="E29" s="89" t="s">
        <v>45</v>
      </c>
    </row>
    <row r="30" spans="1:5" x14ac:dyDescent="0.2">
      <c r="A30" s="105"/>
      <c r="B30" s="90"/>
      <c r="C30" s="89"/>
      <c r="D30" s="89" t="s">
        <v>44</v>
      </c>
      <c r="E30" s="89" t="s">
        <v>45</v>
      </c>
    </row>
    <row r="31" spans="1:5" x14ac:dyDescent="0.2">
      <c r="A31" s="105"/>
      <c r="B31" s="90"/>
      <c r="C31" s="89"/>
      <c r="D31" s="89" t="s">
        <v>44</v>
      </c>
      <c r="E31" s="89" t="s">
        <v>45</v>
      </c>
    </row>
    <row r="32" spans="1:5" x14ac:dyDescent="0.2">
      <c r="A32" s="105"/>
      <c r="B32" s="90"/>
      <c r="C32" s="89"/>
      <c r="D32" s="89" t="s">
        <v>44</v>
      </c>
      <c r="E32" s="89" t="s">
        <v>45</v>
      </c>
    </row>
    <row r="33" spans="1:5" ht="12" thickBot="1" x14ac:dyDescent="0.25">
      <c r="A33" s="106"/>
      <c r="B33" s="94"/>
      <c r="C33" s="92"/>
      <c r="D33" s="92" t="s">
        <v>44</v>
      </c>
      <c r="E33" s="92" t="s">
        <v>45</v>
      </c>
    </row>
    <row r="34" spans="1:5" ht="12" thickBot="1" x14ac:dyDescent="0.25">
      <c r="A34" s="115" t="s">
        <v>62</v>
      </c>
      <c r="B34" s="97" t="s">
        <v>63</v>
      </c>
      <c r="C34" s="98">
        <v>218838486</v>
      </c>
      <c r="D34" s="91" t="s">
        <v>47</v>
      </c>
      <c r="E34" s="111" t="s">
        <v>42</v>
      </c>
    </row>
    <row r="35" spans="1:5" x14ac:dyDescent="0.2">
      <c r="A35" s="116" t="s">
        <v>56</v>
      </c>
      <c r="B35" s="91" t="s">
        <v>57</v>
      </c>
      <c r="C35" s="99">
        <v>25232052.509999998</v>
      </c>
      <c r="D35" s="77" t="s">
        <v>47</v>
      </c>
      <c r="E35" s="112" t="s">
        <v>42</v>
      </c>
    </row>
    <row r="36" spans="1:5" x14ac:dyDescent="0.2">
      <c r="A36" s="116" t="s">
        <v>56</v>
      </c>
      <c r="B36" s="89" t="s">
        <v>58</v>
      </c>
      <c r="C36" s="99">
        <v>67796610.159999996</v>
      </c>
      <c r="D36" s="77" t="s">
        <v>47</v>
      </c>
      <c r="E36" s="112" t="s">
        <v>42</v>
      </c>
    </row>
    <row r="37" spans="1:5" x14ac:dyDescent="0.2">
      <c r="A37" s="116" t="s">
        <v>56</v>
      </c>
      <c r="B37" s="89" t="s">
        <v>59</v>
      </c>
      <c r="C37" s="99">
        <v>18316403.32</v>
      </c>
      <c r="D37" s="77" t="s">
        <v>47</v>
      </c>
      <c r="E37" s="112" t="s">
        <v>42</v>
      </c>
    </row>
    <row r="38" spans="1:5" x14ac:dyDescent="0.2">
      <c r="A38" s="116" t="s">
        <v>56</v>
      </c>
      <c r="B38" s="89" t="s">
        <v>60</v>
      </c>
      <c r="C38" s="99">
        <v>29656518.719999999</v>
      </c>
      <c r="D38" s="77" t="s">
        <v>47</v>
      </c>
      <c r="E38" s="112" t="s">
        <v>42</v>
      </c>
    </row>
    <row r="39" spans="1:5" ht="12" thickBot="1" x14ac:dyDescent="0.25">
      <c r="A39" s="117" t="s">
        <v>41</v>
      </c>
      <c r="B39" s="89" t="s">
        <v>61</v>
      </c>
      <c r="C39" s="101">
        <v>11559889.16</v>
      </c>
      <c r="D39" s="100" t="s">
        <v>47</v>
      </c>
      <c r="E39" s="113" t="s">
        <v>42</v>
      </c>
    </row>
    <row r="40" spans="1:5" x14ac:dyDescent="0.2">
      <c r="A40" s="107"/>
      <c r="B40" s="77"/>
      <c r="C40" s="99"/>
      <c r="D40" s="77" t="s">
        <v>47</v>
      </c>
      <c r="E40" s="77" t="s">
        <v>43</v>
      </c>
    </row>
    <row r="41" spans="1:5" x14ac:dyDescent="0.2">
      <c r="A41" s="107"/>
      <c r="B41" s="77"/>
      <c r="C41" s="99"/>
      <c r="D41" s="77" t="s">
        <v>47</v>
      </c>
      <c r="E41" s="77" t="s">
        <v>43</v>
      </c>
    </row>
    <row r="42" spans="1:5" x14ac:dyDescent="0.2">
      <c r="A42" s="107"/>
      <c r="B42" s="77"/>
      <c r="C42" s="99"/>
      <c r="D42" s="77" t="s">
        <v>47</v>
      </c>
      <c r="E42" s="77" t="s">
        <v>43</v>
      </c>
    </row>
    <row r="43" spans="1:5" x14ac:dyDescent="0.2">
      <c r="A43" s="107"/>
      <c r="B43" s="77"/>
      <c r="C43" s="99"/>
      <c r="D43" s="77" t="s">
        <v>47</v>
      </c>
      <c r="E43" s="77" t="s">
        <v>43</v>
      </c>
    </row>
    <row r="44" spans="1:5" x14ac:dyDescent="0.2">
      <c r="A44" s="107"/>
      <c r="B44" s="77"/>
      <c r="C44" s="99"/>
      <c r="D44" s="77" t="s">
        <v>47</v>
      </c>
      <c r="E44" s="77" t="s">
        <v>43</v>
      </c>
    </row>
    <row r="45" spans="1:5" x14ac:dyDescent="0.2">
      <c r="A45" s="107"/>
      <c r="B45" s="77"/>
      <c r="C45" s="99"/>
      <c r="D45" s="77" t="s">
        <v>47</v>
      </c>
      <c r="E45" s="77" t="s">
        <v>43</v>
      </c>
    </row>
    <row r="46" spans="1:5" x14ac:dyDescent="0.2">
      <c r="A46" s="107"/>
      <c r="B46" s="77"/>
      <c r="C46" s="99"/>
      <c r="D46" s="77" t="s">
        <v>47</v>
      </c>
      <c r="E46" s="77" t="s">
        <v>43</v>
      </c>
    </row>
    <row r="47" spans="1:5" ht="12" thickBot="1" x14ac:dyDescent="0.25">
      <c r="A47" s="107"/>
      <c r="B47" s="77"/>
      <c r="C47" s="99"/>
      <c r="D47" s="77" t="s">
        <v>47</v>
      </c>
      <c r="E47" s="77" t="s">
        <v>43</v>
      </c>
    </row>
    <row r="48" spans="1:5" x14ac:dyDescent="0.2">
      <c r="A48" s="115"/>
      <c r="B48" s="97"/>
      <c r="C48" s="98"/>
      <c r="D48" s="97" t="s">
        <v>47</v>
      </c>
      <c r="E48" s="111" t="s">
        <v>45</v>
      </c>
    </row>
    <row r="49" spans="1:5" x14ac:dyDescent="0.2">
      <c r="A49" s="116"/>
      <c r="B49" s="77"/>
      <c r="C49" s="99"/>
      <c r="D49" s="77" t="s">
        <v>47</v>
      </c>
      <c r="E49" s="112" t="s">
        <v>45</v>
      </c>
    </row>
    <row r="50" spans="1:5" x14ac:dyDescent="0.2">
      <c r="A50" s="116"/>
      <c r="B50" s="77"/>
      <c r="C50" s="99"/>
      <c r="D50" s="77" t="s">
        <v>47</v>
      </c>
      <c r="E50" s="112" t="s">
        <v>45</v>
      </c>
    </row>
    <row r="51" spans="1:5" x14ac:dyDescent="0.2">
      <c r="A51" s="116"/>
      <c r="B51" s="77"/>
      <c r="C51" s="99"/>
      <c r="D51" s="77" t="s">
        <v>47</v>
      </c>
      <c r="E51" s="112" t="s">
        <v>45</v>
      </c>
    </row>
    <row r="52" spans="1:5" x14ac:dyDescent="0.2">
      <c r="A52" s="116"/>
      <c r="B52" s="77"/>
      <c r="C52" s="99"/>
      <c r="D52" s="77" t="s">
        <v>47</v>
      </c>
      <c r="E52" s="112" t="s">
        <v>45</v>
      </c>
    </row>
    <row r="53" spans="1:5" x14ac:dyDescent="0.2">
      <c r="A53" s="116"/>
      <c r="B53" s="77"/>
      <c r="C53" s="99"/>
      <c r="D53" s="77" t="s">
        <v>47</v>
      </c>
      <c r="E53" s="112" t="s">
        <v>45</v>
      </c>
    </row>
    <row r="54" spans="1:5" x14ac:dyDescent="0.2">
      <c r="A54" s="116"/>
      <c r="B54" s="77"/>
      <c r="C54" s="99"/>
      <c r="D54" s="77" t="s">
        <v>47</v>
      </c>
      <c r="E54" s="112" t="s">
        <v>45</v>
      </c>
    </row>
    <row r="55" spans="1:5" x14ac:dyDescent="0.2">
      <c r="A55" s="116"/>
      <c r="B55" s="77"/>
      <c r="C55" s="99"/>
      <c r="D55" s="77" t="s">
        <v>47</v>
      </c>
      <c r="E55" s="112" t="s">
        <v>45</v>
      </c>
    </row>
    <row r="56" spans="1:5" x14ac:dyDescent="0.2">
      <c r="A56" s="116"/>
      <c r="B56" s="77"/>
      <c r="C56" s="99"/>
      <c r="D56" s="77" t="s">
        <v>47</v>
      </c>
      <c r="E56" s="112" t="s">
        <v>45</v>
      </c>
    </row>
    <row r="57" spans="1:5" x14ac:dyDescent="0.2">
      <c r="A57" s="116"/>
      <c r="B57" s="77"/>
      <c r="C57" s="99"/>
      <c r="D57" s="77" t="s">
        <v>47</v>
      </c>
      <c r="E57" s="112" t="s">
        <v>45</v>
      </c>
    </row>
    <row r="58" spans="1:5" x14ac:dyDescent="0.2">
      <c r="A58" s="116"/>
      <c r="B58" s="77"/>
      <c r="C58" s="99"/>
      <c r="D58" s="77" t="s">
        <v>47</v>
      </c>
      <c r="E58" s="112" t="s">
        <v>45</v>
      </c>
    </row>
    <row r="59" spans="1:5" x14ac:dyDescent="0.2">
      <c r="A59" s="116"/>
      <c r="B59" s="77"/>
      <c r="C59" s="99"/>
      <c r="D59" s="77" t="s">
        <v>47</v>
      </c>
      <c r="E59" s="112" t="s">
        <v>45</v>
      </c>
    </row>
    <row r="60" spans="1:5" ht="12" thickBot="1" x14ac:dyDescent="0.25">
      <c r="A60" s="117"/>
      <c r="B60" s="100"/>
      <c r="C60" s="101"/>
      <c r="D60" s="100" t="s">
        <v>47</v>
      </c>
      <c r="E60" s="113" t="s">
        <v>45</v>
      </c>
    </row>
    <row r="61" spans="1:5" ht="12" thickBot="1" x14ac:dyDescent="0.25">
      <c r="A61" s="115" t="s">
        <v>62</v>
      </c>
      <c r="B61" s="97" t="s">
        <v>63</v>
      </c>
      <c r="C61" s="98">
        <v>218838486</v>
      </c>
      <c r="D61" s="97" t="s">
        <v>48</v>
      </c>
      <c r="E61" s="111" t="s">
        <v>42</v>
      </c>
    </row>
    <row r="62" spans="1:5" x14ac:dyDescent="0.2">
      <c r="A62" s="116" t="s">
        <v>56</v>
      </c>
      <c r="B62" s="91" t="s">
        <v>57</v>
      </c>
      <c r="C62" s="99">
        <v>25232052.509999998</v>
      </c>
      <c r="D62" s="77" t="s">
        <v>48</v>
      </c>
      <c r="E62" s="112" t="s">
        <v>42</v>
      </c>
    </row>
    <row r="63" spans="1:5" x14ac:dyDescent="0.2">
      <c r="A63" s="116" t="s">
        <v>56</v>
      </c>
      <c r="B63" s="89" t="s">
        <v>58</v>
      </c>
      <c r="C63" s="99">
        <v>67796610.159999996</v>
      </c>
      <c r="D63" s="77" t="s">
        <v>48</v>
      </c>
      <c r="E63" s="112" t="s">
        <v>42</v>
      </c>
    </row>
    <row r="64" spans="1:5" x14ac:dyDescent="0.2">
      <c r="A64" s="116" t="s">
        <v>56</v>
      </c>
      <c r="B64" s="89" t="s">
        <v>59</v>
      </c>
      <c r="C64" s="99">
        <v>18316403.32</v>
      </c>
      <c r="D64" s="77" t="s">
        <v>48</v>
      </c>
      <c r="E64" s="112" t="s">
        <v>42</v>
      </c>
    </row>
    <row r="65" spans="1:5" x14ac:dyDescent="0.2">
      <c r="A65" s="116" t="s">
        <v>56</v>
      </c>
      <c r="B65" s="89" t="s">
        <v>60</v>
      </c>
      <c r="C65" s="99">
        <v>29656518.719999999</v>
      </c>
      <c r="D65" s="77" t="s">
        <v>48</v>
      </c>
      <c r="E65" s="112" t="s">
        <v>42</v>
      </c>
    </row>
    <row r="66" spans="1:5" x14ac:dyDescent="0.2">
      <c r="A66" s="116" t="s">
        <v>41</v>
      </c>
      <c r="B66" s="89" t="s">
        <v>61</v>
      </c>
      <c r="C66" s="99">
        <v>11559889.16</v>
      </c>
      <c r="D66" s="77" t="s">
        <v>48</v>
      </c>
      <c r="E66" s="112" t="s">
        <v>42</v>
      </c>
    </row>
    <row r="67" spans="1:5" x14ac:dyDescent="0.2">
      <c r="A67" s="116"/>
      <c r="B67" s="77"/>
      <c r="C67" s="99"/>
      <c r="D67" s="77" t="s">
        <v>48</v>
      </c>
      <c r="E67" s="112" t="s">
        <v>42</v>
      </c>
    </row>
    <row r="68" spans="1:5" x14ac:dyDescent="0.2">
      <c r="A68" s="116"/>
      <c r="B68" s="77"/>
      <c r="C68" s="99"/>
      <c r="D68" s="77" t="s">
        <v>48</v>
      </c>
      <c r="E68" s="112" t="s">
        <v>42</v>
      </c>
    </row>
    <row r="69" spans="1:5" x14ac:dyDescent="0.2">
      <c r="A69" s="116"/>
      <c r="B69" s="77"/>
      <c r="C69" s="99"/>
      <c r="D69" s="77" t="s">
        <v>48</v>
      </c>
      <c r="E69" s="112" t="s">
        <v>42</v>
      </c>
    </row>
    <row r="70" spans="1:5" x14ac:dyDescent="0.2">
      <c r="A70" s="116"/>
      <c r="B70" s="77"/>
      <c r="C70" s="99"/>
      <c r="D70" s="77" t="s">
        <v>48</v>
      </c>
      <c r="E70" s="112" t="s">
        <v>42</v>
      </c>
    </row>
    <row r="71" spans="1:5" x14ac:dyDescent="0.2">
      <c r="A71" s="116"/>
      <c r="B71" s="77"/>
      <c r="C71" s="99"/>
      <c r="D71" s="77" t="s">
        <v>48</v>
      </c>
      <c r="E71" s="112" t="s">
        <v>42</v>
      </c>
    </row>
    <row r="72" spans="1:5" ht="12" thickBot="1" x14ac:dyDescent="0.25">
      <c r="A72" s="117"/>
      <c r="B72" s="100"/>
      <c r="C72" s="101"/>
      <c r="D72" s="100" t="s">
        <v>48</v>
      </c>
      <c r="E72" s="113" t="s">
        <v>42</v>
      </c>
    </row>
    <row r="73" spans="1:5" x14ac:dyDescent="0.2">
      <c r="A73" s="5"/>
      <c r="C73" s="25"/>
      <c r="D73" t="s">
        <v>48</v>
      </c>
      <c r="E73" t="s">
        <v>43</v>
      </c>
    </row>
    <row r="74" spans="1:5" x14ac:dyDescent="0.2">
      <c r="A74" s="5"/>
      <c r="C74" s="25"/>
      <c r="D74" t="s">
        <v>48</v>
      </c>
      <c r="E74" t="s">
        <v>43</v>
      </c>
    </row>
    <row r="75" spans="1:5" x14ac:dyDescent="0.2">
      <c r="A75" s="5"/>
      <c r="C75" s="25"/>
      <c r="D75" t="s">
        <v>48</v>
      </c>
      <c r="E75" t="s">
        <v>43</v>
      </c>
    </row>
    <row r="76" spans="1:5" x14ac:dyDescent="0.2">
      <c r="A76" s="5"/>
      <c r="C76" s="25"/>
      <c r="D76" t="s">
        <v>48</v>
      </c>
      <c r="E76" t="s">
        <v>43</v>
      </c>
    </row>
    <row r="77" spans="1:5" x14ac:dyDescent="0.2">
      <c r="A77" s="5"/>
      <c r="C77" s="25"/>
      <c r="D77" t="s">
        <v>48</v>
      </c>
      <c r="E77" t="s">
        <v>43</v>
      </c>
    </row>
    <row r="78" spans="1:5" x14ac:dyDescent="0.2">
      <c r="A78" s="5"/>
      <c r="C78" s="25"/>
      <c r="D78" t="s">
        <v>48</v>
      </c>
      <c r="E78" t="s">
        <v>43</v>
      </c>
    </row>
    <row r="79" spans="1:5" x14ac:dyDescent="0.2">
      <c r="A79" s="5"/>
      <c r="C79" s="25"/>
      <c r="D79" t="s">
        <v>48</v>
      </c>
      <c r="E79" t="s">
        <v>43</v>
      </c>
    </row>
    <row r="80" spans="1:5" x14ac:dyDescent="0.2">
      <c r="A80" s="5"/>
      <c r="C80" s="25"/>
      <c r="D80" t="s">
        <v>48</v>
      </c>
      <c r="E80" t="s">
        <v>43</v>
      </c>
    </row>
    <row r="81" spans="1:5" x14ac:dyDescent="0.2">
      <c r="A81" s="5"/>
      <c r="C81" s="25"/>
      <c r="D81" t="s">
        <v>48</v>
      </c>
      <c r="E81" t="s">
        <v>43</v>
      </c>
    </row>
    <row r="82" spans="1:5" x14ac:dyDescent="0.2">
      <c r="A82" s="5"/>
      <c r="C82" s="25"/>
      <c r="D82" t="s">
        <v>48</v>
      </c>
      <c r="E82" t="s">
        <v>43</v>
      </c>
    </row>
    <row r="83" spans="1:5" x14ac:dyDescent="0.2">
      <c r="A83" s="5"/>
      <c r="C83" s="25"/>
      <c r="D83" t="s">
        <v>48</v>
      </c>
      <c r="E83" t="s">
        <v>43</v>
      </c>
    </row>
    <row r="84" spans="1:5" x14ac:dyDescent="0.2">
      <c r="A84" s="5"/>
      <c r="C84" s="25"/>
      <c r="D84" t="s">
        <v>48</v>
      </c>
      <c r="E84" t="s">
        <v>43</v>
      </c>
    </row>
    <row r="85" spans="1:5" ht="12" thickBot="1" x14ac:dyDescent="0.25">
      <c r="A85" s="5"/>
      <c r="C85" s="25"/>
      <c r="D85" t="s">
        <v>48</v>
      </c>
      <c r="E85" t="s">
        <v>43</v>
      </c>
    </row>
    <row r="86" spans="1:5" x14ac:dyDescent="0.2">
      <c r="A86" s="115"/>
      <c r="B86" s="97"/>
      <c r="C86" s="98"/>
      <c r="D86" s="97" t="s">
        <v>48</v>
      </c>
      <c r="E86" s="111" t="s">
        <v>45</v>
      </c>
    </row>
    <row r="87" spans="1:5" x14ac:dyDescent="0.2">
      <c r="A87" s="116"/>
      <c r="B87" s="77"/>
      <c r="C87" s="99"/>
      <c r="D87" s="77" t="s">
        <v>48</v>
      </c>
      <c r="E87" s="112" t="s">
        <v>45</v>
      </c>
    </row>
    <row r="88" spans="1:5" x14ac:dyDescent="0.2">
      <c r="A88" s="116"/>
      <c r="B88" s="77"/>
      <c r="C88" s="99"/>
      <c r="D88" s="77" t="s">
        <v>48</v>
      </c>
      <c r="E88" s="112" t="s">
        <v>45</v>
      </c>
    </row>
    <row r="89" spans="1:5" x14ac:dyDescent="0.2">
      <c r="A89" s="116"/>
      <c r="B89" s="77"/>
      <c r="C89" s="99"/>
      <c r="D89" s="77" t="s">
        <v>48</v>
      </c>
      <c r="E89" s="112" t="s">
        <v>45</v>
      </c>
    </row>
    <row r="90" spans="1:5" x14ac:dyDescent="0.2">
      <c r="A90" s="116"/>
      <c r="B90" s="77"/>
      <c r="C90" s="99"/>
      <c r="D90" s="77" t="s">
        <v>48</v>
      </c>
      <c r="E90" s="112" t="s">
        <v>45</v>
      </c>
    </row>
    <row r="91" spans="1:5" x14ac:dyDescent="0.2">
      <c r="A91" s="116"/>
      <c r="B91" s="77"/>
      <c r="C91" s="99"/>
      <c r="D91" s="77" t="s">
        <v>48</v>
      </c>
      <c r="E91" s="112" t="s">
        <v>45</v>
      </c>
    </row>
    <row r="92" spans="1:5" x14ac:dyDescent="0.2">
      <c r="A92" s="116"/>
      <c r="B92" s="77"/>
      <c r="C92" s="99"/>
      <c r="D92" s="77" t="s">
        <v>48</v>
      </c>
      <c r="E92" s="112" t="s">
        <v>45</v>
      </c>
    </row>
    <row r="93" spans="1:5" x14ac:dyDescent="0.2">
      <c r="A93" s="116"/>
      <c r="B93" s="77"/>
      <c r="C93" s="99"/>
      <c r="D93" s="77" t="s">
        <v>48</v>
      </c>
      <c r="E93" s="112" t="s">
        <v>45</v>
      </c>
    </row>
    <row r="94" spans="1:5" x14ac:dyDescent="0.2">
      <c r="A94" s="116"/>
      <c r="B94" s="77"/>
      <c r="C94" s="99"/>
      <c r="D94" s="77" t="s">
        <v>48</v>
      </c>
      <c r="E94" s="112" t="s">
        <v>45</v>
      </c>
    </row>
    <row r="95" spans="1:5" x14ac:dyDescent="0.2">
      <c r="A95" s="116"/>
      <c r="B95" s="77"/>
      <c r="C95" s="99"/>
      <c r="D95" s="77" t="s">
        <v>48</v>
      </c>
      <c r="E95" s="112" t="s">
        <v>45</v>
      </c>
    </row>
    <row r="96" spans="1:5" x14ac:dyDescent="0.2">
      <c r="A96" s="116"/>
      <c r="B96" s="77"/>
      <c r="C96" s="99"/>
      <c r="D96" s="77" t="s">
        <v>48</v>
      </c>
      <c r="E96" s="112" t="s">
        <v>45</v>
      </c>
    </row>
    <row r="97" spans="1:5" x14ac:dyDescent="0.2">
      <c r="A97" s="5"/>
      <c r="C97" s="25"/>
      <c r="D97" t="s">
        <v>48</v>
      </c>
      <c r="E97" t="s">
        <v>45</v>
      </c>
    </row>
    <row r="98" spans="1:5" ht="12" thickBot="1" x14ac:dyDescent="0.25">
      <c r="A98" s="5"/>
      <c r="C98" s="25"/>
      <c r="D98" t="s">
        <v>48</v>
      </c>
      <c r="E98" t="s">
        <v>45</v>
      </c>
    </row>
    <row r="99" spans="1:5" x14ac:dyDescent="0.2">
      <c r="A99" s="115"/>
      <c r="B99" s="97"/>
      <c r="C99" s="98"/>
      <c r="D99" s="97" t="s">
        <v>52</v>
      </c>
      <c r="E99" s="111" t="s">
        <v>42</v>
      </c>
    </row>
    <row r="100" spans="1:5" x14ac:dyDescent="0.2">
      <c r="A100" s="116"/>
      <c r="B100" s="77"/>
      <c r="C100" s="99"/>
      <c r="D100" s="77" t="s">
        <v>52</v>
      </c>
      <c r="E100" s="112" t="s">
        <v>42</v>
      </c>
    </row>
    <row r="101" spans="1:5" x14ac:dyDescent="0.2">
      <c r="A101" s="116"/>
      <c r="B101" s="77"/>
      <c r="C101" s="99"/>
      <c r="D101" s="77" t="s">
        <v>52</v>
      </c>
      <c r="E101" s="112" t="s">
        <v>42</v>
      </c>
    </row>
    <row r="102" spans="1:5" x14ac:dyDescent="0.2">
      <c r="A102" s="116"/>
      <c r="B102" s="77"/>
      <c r="C102" s="99"/>
      <c r="D102" s="77" t="s">
        <v>52</v>
      </c>
      <c r="E102" s="112" t="s">
        <v>42</v>
      </c>
    </row>
    <row r="103" spans="1:5" x14ac:dyDescent="0.2">
      <c r="A103" s="116"/>
      <c r="B103" s="77"/>
      <c r="C103" s="99"/>
      <c r="D103" s="77" t="s">
        <v>52</v>
      </c>
      <c r="E103" s="112" t="s">
        <v>42</v>
      </c>
    </row>
    <row r="104" spans="1:5" x14ac:dyDescent="0.2">
      <c r="A104" s="116"/>
      <c r="B104" s="77"/>
      <c r="C104" s="99"/>
      <c r="D104" s="77" t="s">
        <v>52</v>
      </c>
      <c r="E104" s="112" t="s">
        <v>42</v>
      </c>
    </row>
    <row r="105" spans="1:5" x14ac:dyDescent="0.2">
      <c r="A105" s="116"/>
      <c r="B105" s="77"/>
      <c r="C105" s="99"/>
      <c r="D105" s="77" t="s">
        <v>52</v>
      </c>
      <c r="E105" s="112" t="s">
        <v>42</v>
      </c>
    </row>
    <row r="106" spans="1:5" x14ac:dyDescent="0.2">
      <c r="A106" s="116"/>
      <c r="B106" s="77"/>
      <c r="C106" s="99"/>
      <c r="D106" s="77" t="s">
        <v>52</v>
      </c>
      <c r="E106" s="112" t="s">
        <v>42</v>
      </c>
    </row>
    <row r="107" spans="1:5" x14ac:dyDescent="0.2">
      <c r="A107" s="116"/>
      <c r="B107" s="77"/>
      <c r="C107" s="99"/>
      <c r="D107" s="77" t="s">
        <v>52</v>
      </c>
      <c r="E107" s="112" t="s">
        <v>42</v>
      </c>
    </row>
    <row r="108" spans="1:5" x14ac:dyDescent="0.2">
      <c r="A108" s="116"/>
      <c r="B108" s="77"/>
      <c r="C108" s="99"/>
      <c r="D108" s="77" t="s">
        <v>52</v>
      </c>
      <c r="E108" s="112" t="s">
        <v>42</v>
      </c>
    </row>
    <row r="109" spans="1:5" x14ac:dyDescent="0.2">
      <c r="A109" s="116"/>
      <c r="B109" s="77"/>
      <c r="C109" s="99"/>
      <c r="D109" s="77" t="s">
        <v>52</v>
      </c>
      <c r="E109" s="112" t="s">
        <v>42</v>
      </c>
    </row>
    <row r="110" spans="1:5" x14ac:dyDescent="0.2">
      <c r="A110" s="116"/>
      <c r="B110" s="77"/>
      <c r="C110" s="99"/>
      <c r="D110" s="77" t="s">
        <v>52</v>
      </c>
      <c r="E110" s="112" t="s">
        <v>42</v>
      </c>
    </row>
    <row r="111" spans="1:5" ht="12" thickBot="1" x14ac:dyDescent="0.25">
      <c r="A111" s="117"/>
      <c r="B111" s="100"/>
      <c r="C111" s="101"/>
      <c r="D111" s="100" t="s">
        <v>52</v>
      </c>
      <c r="E111" s="113" t="s">
        <v>42</v>
      </c>
    </row>
    <row r="112" spans="1:5" x14ac:dyDescent="0.2">
      <c r="A112" s="5"/>
      <c r="C112" s="25"/>
      <c r="D112" t="s">
        <v>52</v>
      </c>
      <c r="E112" t="s">
        <v>43</v>
      </c>
    </row>
    <row r="113" spans="1:5" x14ac:dyDescent="0.2">
      <c r="A113" s="5"/>
      <c r="C113" s="25"/>
      <c r="D113" t="s">
        <v>52</v>
      </c>
      <c r="E113" t="s">
        <v>43</v>
      </c>
    </row>
    <row r="114" spans="1:5" x14ac:dyDescent="0.2">
      <c r="A114" s="5"/>
      <c r="C114" s="25"/>
      <c r="D114" t="s">
        <v>52</v>
      </c>
      <c r="E114" t="s">
        <v>43</v>
      </c>
    </row>
    <row r="115" spans="1:5" x14ac:dyDescent="0.2">
      <c r="A115" s="5"/>
      <c r="C115" s="25"/>
      <c r="D115" t="s">
        <v>52</v>
      </c>
      <c r="E115" t="s">
        <v>43</v>
      </c>
    </row>
    <row r="116" spans="1:5" x14ac:dyDescent="0.2">
      <c r="A116" s="5"/>
      <c r="C116" s="25"/>
      <c r="D116" t="s">
        <v>52</v>
      </c>
      <c r="E116" t="s">
        <v>43</v>
      </c>
    </row>
    <row r="117" spans="1:5" x14ac:dyDescent="0.2">
      <c r="A117" s="5"/>
      <c r="C117" s="25"/>
      <c r="D117" t="s">
        <v>52</v>
      </c>
      <c r="E117" t="s">
        <v>43</v>
      </c>
    </row>
    <row r="118" spans="1:5" x14ac:dyDescent="0.2">
      <c r="A118" s="5"/>
      <c r="C118" s="25"/>
      <c r="D118" t="s">
        <v>52</v>
      </c>
      <c r="E118" t="s">
        <v>43</v>
      </c>
    </row>
    <row r="119" spans="1:5" x14ac:dyDescent="0.2">
      <c r="A119" s="5"/>
      <c r="C119" s="25"/>
      <c r="D119" t="s">
        <v>52</v>
      </c>
      <c r="E119" t="s">
        <v>43</v>
      </c>
    </row>
    <row r="120" spans="1:5" x14ac:dyDescent="0.2">
      <c r="A120" s="5"/>
      <c r="C120" s="25"/>
      <c r="D120" t="s">
        <v>52</v>
      </c>
      <c r="E120" t="s">
        <v>43</v>
      </c>
    </row>
    <row r="121" spans="1:5" x14ac:dyDescent="0.2">
      <c r="A121" s="5"/>
      <c r="C121" s="25"/>
      <c r="D121" t="s">
        <v>52</v>
      </c>
      <c r="E121" t="s">
        <v>43</v>
      </c>
    </row>
    <row r="122" spans="1:5" x14ac:dyDescent="0.2">
      <c r="A122" s="5"/>
      <c r="C122" s="25"/>
      <c r="D122" t="s">
        <v>52</v>
      </c>
      <c r="E122" t="s">
        <v>43</v>
      </c>
    </row>
    <row r="123" spans="1:5" x14ac:dyDescent="0.2">
      <c r="A123" s="5"/>
      <c r="C123" s="25"/>
      <c r="D123" t="s">
        <v>52</v>
      </c>
      <c r="E123" t="s">
        <v>43</v>
      </c>
    </row>
    <row r="124" spans="1:5" x14ac:dyDescent="0.2">
      <c r="A124" s="5"/>
      <c r="C124" s="25"/>
      <c r="D124" t="s">
        <v>52</v>
      </c>
      <c r="E124" t="s">
        <v>43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30"/>
  <sheetViews>
    <sheetView tabSelected="1" workbookViewId="0">
      <selection activeCell="H22" sqref="H22"/>
    </sheetView>
  </sheetViews>
  <sheetFormatPr defaultRowHeight="11.25" outlineLevelCol="1" x14ac:dyDescent="0.2"/>
  <cols>
    <col min="1" max="1" width="9.33203125" style="114" customWidth="1" outlineLevel="1"/>
    <col min="2" max="2" width="18.5" style="114" bestFit="1" customWidth="1"/>
    <col min="3" max="3" width="21.83203125" style="114" customWidth="1"/>
    <col min="4" max="4" width="12" style="114" bestFit="1" customWidth="1"/>
    <col min="5" max="5" width="16.33203125" style="114" customWidth="1"/>
    <col min="6" max="6" width="14.83203125" style="114" bestFit="1" customWidth="1"/>
    <col min="7" max="7" width="8.33203125" style="114" bestFit="1" customWidth="1"/>
    <col min="8" max="8" width="11.6640625" style="114" bestFit="1" customWidth="1"/>
    <col min="9" max="9" width="11.83203125" style="114" customWidth="1"/>
    <col min="10" max="10" width="11.6640625" style="114" bestFit="1" customWidth="1"/>
    <col min="11" max="11" width="8.33203125" style="114" bestFit="1" customWidth="1"/>
    <col min="12" max="12" width="11.6640625" style="114" customWidth="1"/>
    <col min="13" max="13" width="9.33203125" style="114"/>
    <col min="14" max="14" width="11.6640625" style="114" bestFit="1" customWidth="1"/>
    <col min="15" max="15" width="12.6640625" style="114" bestFit="1" customWidth="1"/>
    <col min="16" max="16384" width="9.33203125" style="114"/>
  </cols>
  <sheetData>
    <row r="1" spans="1:16" ht="12" thickBot="1" x14ac:dyDescent="0.25">
      <c r="B1" s="160"/>
      <c r="C1" s="160"/>
      <c r="D1" s="160"/>
      <c r="E1" s="139" t="s">
        <v>52</v>
      </c>
      <c r="F1" s="139" t="s">
        <v>53</v>
      </c>
      <c r="G1" s="127"/>
      <c r="H1" s="127"/>
      <c r="I1" s="127"/>
      <c r="J1" s="127" t="s">
        <v>44</v>
      </c>
      <c r="K1" s="123" t="s">
        <v>54</v>
      </c>
      <c r="L1" s="158" t="s">
        <v>64</v>
      </c>
    </row>
    <row r="2" spans="1:16" ht="10.5" customHeight="1" thickBot="1" x14ac:dyDescent="0.25">
      <c r="B2" s="114" t="s">
        <v>49</v>
      </c>
      <c r="F2" s="123"/>
      <c r="G2" s="123"/>
      <c r="H2" s="123"/>
      <c r="I2" s="123"/>
      <c r="J2" s="127" t="s">
        <v>47</v>
      </c>
      <c r="K2" s="123" t="s">
        <v>53</v>
      </c>
      <c r="L2" s="158" t="s">
        <v>65</v>
      </c>
    </row>
    <row r="3" spans="1:16" ht="12" thickBot="1" x14ac:dyDescent="0.25">
      <c r="B3" s="128" t="s">
        <v>50</v>
      </c>
      <c r="C3" s="129" t="s">
        <v>51</v>
      </c>
      <c r="D3" s="152" t="s">
        <v>42</v>
      </c>
      <c r="E3" s="151"/>
      <c r="F3" s="144"/>
      <c r="G3" s="145"/>
      <c r="H3" s="145"/>
      <c r="I3" s="124"/>
      <c r="J3" s="127" t="s">
        <v>48</v>
      </c>
      <c r="K3" s="123"/>
      <c r="L3" s="121"/>
    </row>
    <row r="4" spans="1:16" x14ac:dyDescent="0.2">
      <c r="A4" s="114" t="s">
        <v>62</v>
      </c>
      <c r="B4" s="162" t="s">
        <v>62</v>
      </c>
      <c r="C4" s="130" t="s">
        <v>63</v>
      </c>
      <c r="D4" s="153">
        <f>SUMIFS(Р_П_Н[[Выручка без НДС ]],Р_П_Н[Заголовок],График1!$A4,Р_П_Н[Наименование],График1!$C4,Р_П_Н[Квартал],$E$1,Р_П_Н[Вид данных],График1!$D$3)+IF($F$1="с н/и",IF($E$1="2кв.",SUMIFS(Р_П_Н[[Выручка без НДС ]],Р_П_Н[Заголовок],График1!$A4,Р_П_Н[Наименование],График1!$C4,Р_П_Н[Квартал],"1кв.",Р_П_Н[Вид данных],График1!$D$3),IF($E$1="3кв.",SUMIFS(Р_П_Н[[Выручка без НДС ]],Р_П_Н[Заголовок],График1!$A4,Р_П_Н[Наименование],График1!$C4,Р_П_Н[Квартал],"1кв.",Р_П_Н[Вид данных],График1!$D$3)+SUMIFS(Р_П_Н[[Выручка без НДС ]],Р_П_Н[Заголовок],График1!$A4,Р_П_Н[Наименование],График1!$C4,Р_П_Н[Квартал],"2кв.",Р_П_Н[Вид данных],График1!$D$3),IF($E$1="4кв.",SUMIFS(Р_П_Н[[Выручка без НДС ]],Р_П_Н[Заголовок],График1!$A4,Р_П_Н[Наименование],График1!$C4,Р_П_Н[Квартал],"1кв.",Р_П_Н[Вид данных],График1!$D$3)+SUMIFS(Р_П_Н[[Выручка без НДС ]],Р_П_Н[Заголовок],График1!$A4,Р_П_Н[Наименование],График1!$C4,Р_П_Н[Квартал],"2кв.",Р_П_Н[Вид данных],График1!$D$3)+SUMIFS(Р_П_Н[[Выручка без НДС ]],Р_П_Н[Заголовок],График1!$A4,Р_П_Н[Наименование],График1!$C4,Р_П_Н[Квартал],"3кв.",Р_П_Н[Вид данных],График1!$D$3),0))),0)</f>
        <v>437676972</v>
      </c>
      <c r="E4" s="153">
        <f>SUMIFS(Р_П_Н[[Выручка без НДС ]],Р_П_Н[Наименование],C4,Р_П_Н[Квартал],IF(F$1="с н/и","&lt;=","")&amp;E$1,Р_П_Н[Вид данных],D$3)</f>
        <v>437676972</v>
      </c>
      <c r="F4" s="147"/>
      <c r="G4" s="146"/>
      <c r="H4" s="147"/>
      <c r="I4" s="147"/>
      <c r="J4" s="127" t="s">
        <v>52</v>
      </c>
      <c r="K4" s="143"/>
      <c r="L4" s="140"/>
      <c r="M4" s="141"/>
      <c r="N4" s="140"/>
      <c r="O4" s="143"/>
      <c r="P4" s="143"/>
    </row>
    <row r="5" spans="1:16" x14ac:dyDescent="0.2">
      <c r="A5" s="114" t="s">
        <v>62</v>
      </c>
      <c r="B5" s="161"/>
      <c r="C5" s="131">
        <v>0</v>
      </c>
      <c r="D5" s="154">
        <f>SUMIFS(Р_П_Н[[Выручка без НДС ]],Р_П_Н[Заголовок],График1!$A5,Р_П_Н[Наименование],График1!$C5,Р_П_Н[Квартал],$E$1,Р_П_Н[Вид данных],График1!$D$3)+IF($F$1="с н/и",IF($E$1="2кв.",SUMIFS(Р_П_Н[[Выручка без НДС ]],Р_П_Н[Заголовок],График1!$A5,Р_П_Н[Наименование],График1!$C5,Р_П_Н[Квартал],"1кв.",Р_П_Н[Вид данных],График1!$D$3),IF($E$1="3кв.",SUMIFS(Р_П_Н[[Выручка без НДС ]],Р_П_Н[Заголовок],График1!$A5,Р_П_Н[Наименование],График1!$C5,Р_П_Н[Квартал],"1кв.",Р_П_Н[Вид данных],График1!$D$3)+SUMIFS(Р_П_Н[[Выручка без НДС ]],Р_П_Н[Заголовок],График1!$A5,Р_П_Н[Наименование],График1!$C5,Р_П_Н[Квартал],"2кв.",Р_П_Н[Вид данных],График1!$D$3),IF($E$1="4кв.",SUMIFS(Р_П_Н[[Выручка без НДС ]],Р_П_Н[Заголовок],График1!$A5,Р_П_Н[Наименование],График1!$C5,Р_П_Н[Квартал],"1кв.",Р_П_Н[Вид данных],График1!$D$3)+SUMIFS(Р_П_Н[[Выручка без НДС ]],Р_П_Н[Заголовок],График1!$A5,Р_П_Н[Наименование],График1!$C5,Р_П_Н[Квартал],"2кв.",Р_П_Н[Вид данных],График1!$D$3)+SUMIFS(Р_П_Н[[Выручка без НДС ]],Р_П_Н[Заголовок],График1!$A5,Р_П_Н[Наименование],График1!$C5,Р_П_Н[Квартал],"3кв.",Р_П_Н[Вид данных],График1!$D$3),0))),0)</f>
        <v>0</v>
      </c>
      <c r="E5" s="154">
        <f>SUMIFS(Р_П_Н[[Выручка без НДС ]],Р_П_Н[Наименование],C5,Р_П_Н[Квартал],IF(F$1="с н/и","&lt;=","")&amp;E$1,Р_П_Н[Вид данных],D$3)</f>
        <v>0</v>
      </c>
      <c r="F5" s="147"/>
      <c r="G5" s="146"/>
      <c r="H5" s="147"/>
      <c r="I5" s="140"/>
      <c r="J5" s="143"/>
      <c r="K5" s="126"/>
      <c r="L5" s="140"/>
      <c r="M5" s="141"/>
      <c r="N5" s="140"/>
      <c r="O5" s="143"/>
      <c r="P5" s="143"/>
    </row>
    <row r="6" spans="1:16" x14ac:dyDescent="0.2">
      <c r="A6" s="114" t="s">
        <v>62</v>
      </c>
      <c r="B6" s="161"/>
      <c r="C6" s="131">
        <v>0</v>
      </c>
      <c r="D6" s="154">
        <f>SUMIFS(Р_П_Н[[Выручка без НДС ]],Р_П_Н[Заголовок],График1!$A6,Р_П_Н[Наименование],График1!$C6,Р_П_Н[Квартал],$E$1,Р_П_Н[Вид данных],График1!$D$3)+IF($F$1="с н/и",IF($E$1="2кв.",SUMIFS(Р_П_Н[[Выручка без НДС ]],Р_П_Н[Заголовок],График1!$A6,Р_П_Н[Наименование],График1!$C6,Р_П_Н[Квартал],"1кв.",Р_П_Н[Вид данных],График1!$D$3),IF($E$1="3кв.",SUMIFS(Р_П_Н[[Выручка без НДС ]],Р_П_Н[Заголовок],График1!$A6,Р_П_Н[Наименование],График1!$C6,Р_П_Н[Квартал],"1кв.",Р_П_Н[Вид данных],График1!$D$3)+SUMIFS(Р_П_Н[[Выручка без НДС ]],Р_П_Н[Заголовок],График1!$A6,Р_П_Н[Наименование],График1!$C6,Р_П_Н[Квартал],"2кв.",Р_П_Н[Вид данных],График1!$D$3),IF($E$1="4кв.",SUMIFS(Р_П_Н[[Выручка без НДС ]],Р_П_Н[Заголовок],График1!$A6,Р_П_Н[Наименование],График1!$C6,Р_П_Н[Квартал],"1кв.",Р_П_Н[Вид данных],График1!$D$3)+SUMIFS(Р_П_Н[[Выручка без НДС ]],Р_П_Н[Заголовок],График1!$A6,Р_П_Н[Наименование],График1!$C6,Р_П_Н[Квартал],"2кв.",Р_П_Н[Вид данных],График1!$D$3)+SUMIFS(Р_П_Н[[Выручка без НДС ]],Р_П_Н[Заголовок],График1!$A6,Р_П_Н[Наименование],График1!$C6,Р_П_Н[Квартал],"3кв.",Р_П_Н[Вид данных],График1!$D$3),0))),0)</f>
        <v>0</v>
      </c>
      <c r="E6" s="154">
        <f>SUMIFS(Р_П_Н[[Выручка без НДС ]],Р_П_Н[Наименование],C6,Р_П_Н[Квартал],IF(F$1="с н/и","&lt;=","")&amp;E$1,Р_П_Н[Вид данных],D$3)</f>
        <v>0</v>
      </c>
      <c r="F6" s="147"/>
      <c r="G6" s="146"/>
      <c r="H6" s="147"/>
      <c r="I6" s="140"/>
      <c r="J6" s="143"/>
      <c r="K6" s="126"/>
      <c r="L6" s="140"/>
      <c r="M6" s="141"/>
      <c r="N6" s="140"/>
      <c r="O6" s="143"/>
      <c r="P6" s="143"/>
    </row>
    <row r="7" spans="1:16" x14ac:dyDescent="0.2">
      <c r="A7" s="114" t="s">
        <v>62</v>
      </c>
      <c r="B7" s="161"/>
      <c r="C7" s="131">
        <v>0</v>
      </c>
      <c r="D7" s="154">
        <f>SUMIFS(Р_П_Н[[Выручка без НДС ]],Р_П_Н[Заголовок],График1!$A7,Р_П_Н[Наименование],График1!$C7,Р_П_Н[Квартал],$E$1,Р_П_Н[Вид данных],График1!$D$3)+IF($F$1="с н/и",IF($E$1="2кв.",SUMIFS(Р_П_Н[[Выручка без НДС ]],Р_П_Н[Заголовок],График1!$A7,Р_П_Н[Наименование],График1!$C7,Р_П_Н[Квартал],"1кв.",Р_П_Н[Вид данных],График1!$D$3),IF($E$1="3кв.",SUMIFS(Р_П_Н[[Выручка без НДС ]],Р_П_Н[Заголовок],График1!$A7,Р_П_Н[Наименование],График1!$C7,Р_П_Н[Квартал],"1кв.",Р_П_Н[Вид данных],График1!$D$3)+SUMIFS(Р_П_Н[[Выручка без НДС ]],Р_П_Н[Заголовок],График1!$A7,Р_П_Н[Наименование],График1!$C7,Р_П_Н[Квартал],"2кв.",Р_П_Н[Вид данных],График1!$D$3),IF($E$1="4кв.",SUMIFS(Р_П_Н[[Выручка без НДС ]],Р_П_Н[Заголовок],График1!$A7,Р_П_Н[Наименование],График1!$C7,Р_П_Н[Квартал],"1кв.",Р_П_Н[Вид данных],График1!$D$3)+SUMIFS(Р_П_Н[[Выручка без НДС ]],Р_П_Н[Заголовок],График1!$A7,Р_П_Н[Наименование],График1!$C7,Р_П_Н[Квартал],"2кв.",Р_П_Н[Вид данных],График1!$D$3)+SUMIFS(Р_П_Н[[Выручка без НДС ]],Р_П_Н[Заголовок],График1!$A7,Р_П_Н[Наименование],График1!$C7,Р_П_Н[Квартал],"3кв.",Р_П_Н[Вид данных],График1!$D$3),0))),0)</f>
        <v>0</v>
      </c>
      <c r="E7" s="154">
        <f>SUMIFS(Р_П_Н[[Выручка без НДС ]],Р_П_Н[Наименование],C7,Р_П_Н[Квартал],IF(F$1="с н/и","&lt;=","")&amp;E$1,Р_П_Н[Вид данных],D$3)</f>
        <v>0</v>
      </c>
      <c r="F7" s="147"/>
      <c r="G7" s="146"/>
      <c r="H7" s="147"/>
      <c r="I7" s="140"/>
      <c r="J7" s="143"/>
      <c r="K7" s="126"/>
      <c r="L7" s="140"/>
      <c r="M7" s="141"/>
      <c r="N7" s="140"/>
      <c r="O7" s="143"/>
      <c r="P7" s="143"/>
    </row>
    <row r="8" spans="1:16" x14ac:dyDescent="0.2">
      <c r="A8" s="114" t="s">
        <v>56</v>
      </c>
      <c r="B8" s="161" t="s">
        <v>56</v>
      </c>
      <c r="C8" s="131">
        <v>0</v>
      </c>
      <c r="D8" s="154">
        <f>SUMIFS(Р_П_Н[[Выручка без НДС ]],Р_П_Н[Заголовок],График1!$A8,Р_П_Н[Наименование],График1!$C8,Р_П_Н[Квартал],$E$1,Р_П_Н[Вид данных],График1!$D$3)+IF($F$1="с н/и",IF($E$1="2кв.",SUMIFS(Р_П_Н[[Выручка без НДС ]],Р_П_Н[Заголовок],График1!$A8,Р_П_Н[Наименование],График1!$C8,Р_П_Н[Квартал],"1кв.",Р_П_Н[Вид данных],График1!$D$3),IF($E$1="3кв.",SUMIFS(Р_П_Н[[Выручка без НДС ]],Р_П_Н[Заголовок],График1!$A8,Р_П_Н[Наименование],График1!$C8,Р_П_Н[Квартал],"1кв.",Р_П_Н[Вид данных],График1!$D$3)+SUMIFS(Р_П_Н[[Выручка без НДС ]],Р_П_Н[Заголовок],График1!$A8,Р_П_Н[Наименование],График1!$C8,Р_П_Н[Квартал],"2кв.",Р_П_Н[Вид данных],График1!$D$3),IF($E$1="4кв.",SUMIFS(Р_П_Н[[Выручка без НДС ]],Р_П_Н[Заголовок],График1!$A8,Р_П_Н[Наименование],График1!$C8,Р_П_Н[Квартал],"1кв.",Р_П_Н[Вид данных],График1!$D$3)+SUMIFS(Р_П_Н[[Выручка без НДС ]],Р_П_Н[Заголовок],График1!$A8,Р_П_Н[Наименование],График1!$C8,Р_П_Н[Квартал],"2кв.",Р_П_Н[Вид данных],График1!$D$3)+SUMIFS(Р_П_Н[[Выручка без НДС ]],Р_П_Н[Заголовок],График1!$A8,Р_П_Н[Наименование],График1!$C8,Р_П_Н[Квартал],"3кв.",Р_П_Н[Вид данных],График1!$D$3),0))),0)</f>
        <v>0</v>
      </c>
      <c r="E8" s="154">
        <f>SUMIFS(Р_П_Н[[Выручка без НДС ]],Р_П_Н[Наименование],C8,Р_П_Н[Квартал],IF(F$1="с н/и","&lt;=","")&amp;E$1,Р_П_Н[Вид данных],D$3)</f>
        <v>0</v>
      </c>
      <c r="F8" s="147"/>
      <c r="G8" s="146"/>
      <c r="H8" s="147"/>
      <c r="I8" s="140"/>
      <c r="J8" s="143"/>
      <c r="K8" s="126"/>
      <c r="L8" s="140"/>
      <c r="M8" s="141"/>
      <c r="N8" s="140"/>
      <c r="O8" s="143"/>
      <c r="P8" s="143"/>
    </row>
    <row r="9" spans="1:16" x14ac:dyDescent="0.2">
      <c r="A9" s="114" t="s">
        <v>56</v>
      </c>
      <c r="B9" s="161"/>
      <c r="C9" s="131">
        <v>0</v>
      </c>
      <c r="D9" s="154">
        <f>SUMIFS(Р_П_Н[[Выручка без НДС ]],Р_П_Н[Заголовок],График1!$A9,Р_П_Н[Наименование],График1!$C9,Р_П_Н[Квартал],$E$1,Р_П_Н[Вид данных],График1!$D$3)+IF($F$1="с н/и",IF($E$1="2кв.",SUMIFS(Р_П_Н[[Выручка без НДС ]],Р_П_Н[Заголовок],График1!$A9,Р_П_Н[Наименование],График1!$C9,Р_П_Н[Квартал],"1кв.",Р_П_Н[Вид данных],График1!$D$3),IF($E$1="3кв.",SUMIFS(Р_П_Н[[Выручка без НДС ]],Р_П_Н[Заголовок],График1!$A9,Р_П_Н[Наименование],График1!$C9,Р_П_Н[Квартал],"1кв.",Р_П_Н[Вид данных],График1!$D$3)+SUMIFS(Р_П_Н[[Выручка без НДС ]],Р_П_Н[Заголовок],График1!$A9,Р_П_Н[Наименование],График1!$C9,Р_П_Н[Квартал],"2кв.",Р_П_Н[Вид данных],График1!$D$3),IF($E$1="4кв.",SUMIFS(Р_П_Н[[Выручка без НДС ]],Р_П_Н[Заголовок],График1!$A9,Р_П_Н[Наименование],График1!$C9,Р_П_Н[Квартал],"1кв.",Р_П_Н[Вид данных],График1!$D$3)+SUMIFS(Р_П_Н[[Выручка без НДС ]],Р_П_Н[Заголовок],График1!$A9,Р_П_Н[Наименование],График1!$C9,Р_П_Н[Квартал],"2кв.",Р_П_Н[Вид данных],График1!$D$3)+SUMIFS(Р_П_Н[[Выручка без НДС ]],Р_П_Н[Заголовок],График1!$A9,Р_П_Н[Наименование],График1!$C9,Р_П_Н[Квартал],"3кв.",Р_П_Н[Вид данных],График1!$D$3),0))),0)</f>
        <v>0</v>
      </c>
      <c r="E9" s="154">
        <f>SUMIFS(Р_П_Н[[Выручка без НДС ]],Р_П_Н[Наименование],C9,Р_П_Н[Квартал],IF(F$1="с н/и","&lt;=","")&amp;E$1,Р_П_Н[Вид данных],D$3)</f>
        <v>0</v>
      </c>
      <c r="F9" s="147"/>
      <c r="G9" s="146"/>
      <c r="H9" s="147"/>
      <c r="I9" s="140"/>
      <c r="J9" s="143"/>
      <c r="K9" s="126"/>
      <c r="L9" s="140"/>
      <c r="M9" s="141"/>
      <c r="N9" s="140"/>
      <c r="O9" s="143"/>
      <c r="P9" s="143"/>
    </row>
    <row r="10" spans="1:16" x14ac:dyDescent="0.2">
      <c r="A10" s="114" t="s">
        <v>56</v>
      </c>
      <c r="B10" s="161"/>
      <c r="C10" s="131">
        <v>0</v>
      </c>
      <c r="D10" s="154">
        <f>SUMIFS(Р_П_Н[[Выручка без НДС ]],Р_П_Н[Заголовок],График1!$A10,Р_П_Н[Наименование],График1!$C10,Р_П_Н[Квартал],$E$1,Р_П_Н[Вид данных],График1!$D$3)+IF($F$1="с н/и",IF($E$1="2кв.",SUMIFS(Р_П_Н[[Выручка без НДС ]],Р_П_Н[Заголовок],График1!$A10,Р_П_Н[Наименование],График1!$C10,Р_П_Н[Квартал],"1кв.",Р_П_Н[Вид данных],График1!$D$3),IF($E$1="3кв.",SUMIFS(Р_П_Н[[Выручка без НДС ]],Р_П_Н[Заголовок],График1!$A10,Р_П_Н[Наименование],График1!$C10,Р_П_Н[Квартал],"1кв.",Р_П_Н[Вид данных],График1!$D$3)+SUMIFS(Р_П_Н[[Выручка без НДС ]],Р_П_Н[Заголовок],График1!$A10,Р_П_Н[Наименование],График1!$C10,Р_П_Н[Квартал],"2кв.",Р_П_Н[Вид данных],График1!$D$3),IF($E$1="4кв.",SUMIFS(Р_П_Н[[Выручка без НДС ]],Р_П_Н[Заголовок],График1!$A10,Р_П_Н[Наименование],График1!$C10,Р_П_Н[Квартал],"1кв.",Р_П_Н[Вид данных],График1!$D$3)+SUMIFS(Р_П_Н[[Выручка без НДС ]],Р_П_Н[Заголовок],График1!$A10,Р_П_Н[Наименование],График1!$C10,Р_П_Н[Квартал],"2кв.",Р_П_Н[Вид данных],График1!$D$3)+SUMIFS(Р_П_Н[[Выручка без НДС ]],Р_П_Н[Заголовок],График1!$A10,Р_П_Н[Наименование],График1!$C10,Р_П_Н[Квартал],"3кв.",Р_П_Н[Вид данных],График1!$D$3),0))),0)</f>
        <v>0</v>
      </c>
      <c r="E10" s="154">
        <f>SUMIFS(Р_П_Н[[Выручка без НДС ]],Р_П_Н[Наименование],C10,Р_П_Н[Квартал],IF(F$1="с н/и","&lt;=","")&amp;E$1,Р_П_Н[Вид данных],D$3)</f>
        <v>0</v>
      </c>
      <c r="F10" s="147"/>
      <c r="G10" s="146"/>
      <c r="H10" s="147"/>
      <c r="I10" s="140"/>
      <c r="J10" s="143"/>
      <c r="K10" s="126"/>
      <c r="L10" s="140"/>
      <c r="M10" s="141"/>
      <c r="N10" s="140"/>
      <c r="O10" s="143"/>
      <c r="P10" s="143"/>
    </row>
    <row r="11" spans="1:16" x14ac:dyDescent="0.2">
      <c r="A11" s="114" t="s">
        <v>56</v>
      </c>
      <c r="B11" s="161"/>
      <c r="C11" s="131" t="s">
        <v>57</v>
      </c>
      <c r="D11" s="154">
        <f>SUMIFS(Р_П_Н[[Выручка без НДС ]],Р_П_Н[Заголовок],График1!$A11,Р_П_Н[Наименование],График1!$C11,Р_П_Н[Квартал],$E$1,Р_П_Н[Вид данных],График1!$D$3)+IF($F$1="с н/и",IF($E$1="2кв.",SUMIFS(Р_П_Н[[Выручка без НДС ]],Р_П_Н[Заголовок],График1!$A11,Р_П_Н[Наименование],График1!$C11,Р_П_Н[Квартал],"1кв.",Р_П_Н[Вид данных],График1!$D$3),IF($E$1="3кв.",SUMIFS(Р_П_Н[[Выручка без НДС ]],Р_П_Н[Заголовок],График1!$A11,Р_П_Н[Наименование],График1!$C11,Р_П_Н[Квартал],"1кв.",Р_П_Н[Вид данных],График1!$D$3)+SUMIFS(Р_П_Н[[Выручка без НДС ]],Р_П_Н[Заголовок],График1!$A11,Р_П_Н[Наименование],График1!$C11,Р_П_Н[Квартал],"2кв.",Р_П_Н[Вид данных],График1!$D$3),IF($E$1="4кв.",SUMIFS(Р_П_Н[[Выручка без НДС ]],Р_П_Н[Заголовок],График1!$A11,Р_П_Н[Наименование],График1!$C11,Р_П_Н[Квартал],"1кв.",Р_П_Н[Вид данных],График1!$D$3)+SUMIFS(Р_П_Н[[Выручка без НДС ]],Р_П_Н[Заголовок],График1!$A11,Р_П_Н[Наименование],График1!$C11,Р_П_Н[Квартал],"2кв.",Р_П_Н[Вид данных],График1!$D$3)+SUMIFS(Р_П_Н[[Выручка без НДС ]],Р_П_Н[Заголовок],График1!$A11,Р_П_Н[Наименование],График1!$C11,Р_П_Н[Квартал],"3кв.",Р_П_Н[Вид данных],График1!$D$3),0))),0)</f>
        <v>83660820.569999993</v>
      </c>
      <c r="E11" s="154">
        <f>SUMIFS(Р_П_Н[[Выручка без НДС ]],Р_П_Н[Наименование],C11,Р_П_Н[Квартал],IF(F$1="с н/и","&lt;=","")&amp;E$1,Р_П_Н[Вид данных],D$3)</f>
        <v>83660820.569999993</v>
      </c>
      <c r="F11" s="147"/>
      <c r="G11" s="146"/>
      <c r="H11" s="147"/>
      <c r="I11" s="140"/>
      <c r="J11" s="143"/>
      <c r="K11" s="126"/>
      <c r="L11" s="140"/>
      <c r="M11" s="141"/>
      <c r="N11" s="140"/>
      <c r="O11" s="143"/>
      <c r="P11" s="143"/>
    </row>
    <row r="12" spans="1:16" x14ac:dyDescent="0.2">
      <c r="A12" s="114" t="s">
        <v>56</v>
      </c>
      <c r="B12" s="161"/>
      <c r="C12" s="131" t="s">
        <v>58</v>
      </c>
      <c r="D12" s="154">
        <f>SUMIFS(Р_П_Н[[Выручка без НДС ]],Р_П_Н[Заголовок],График1!$A12,Р_П_Н[Наименование],График1!$C12,Р_П_Н[Квартал],$E$1,Р_П_Н[Вид данных],График1!$D$3)+IF($F$1="с н/и",IF($E$1="2кв.",SUMIFS(Р_П_Н[[Выручка без НДС ]],Р_П_Н[Заголовок],График1!$A12,Р_П_Н[Наименование],График1!$C12,Р_П_Н[Квартал],"1кв.",Р_П_Н[Вид данных],График1!$D$3),IF($E$1="3кв.",SUMIFS(Р_П_Н[[Выручка без НДС ]],Р_П_Н[Заголовок],График1!$A12,Р_П_Н[Наименование],График1!$C12,Р_П_Н[Квартал],"1кв.",Р_П_Н[Вид данных],График1!$D$3)+SUMIFS(Р_П_Н[[Выручка без НДС ]],Р_П_Н[Заголовок],График1!$A12,Р_П_Н[Наименование],График1!$C12,Р_П_Н[Квартал],"2кв.",Р_П_Н[Вид данных],График1!$D$3),IF($E$1="4кв.",SUMIFS(Р_П_Н[[Выручка без НДС ]],Р_П_Н[Заголовок],График1!$A12,Р_П_Н[Наименование],График1!$C12,Р_П_Н[Квартал],"1кв.",Р_П_Н[Вид данных],График1!$D$3)+SUMIFS(Р_П_Н[[Выручка без НДС ]],Р_П_Н[Заголовок],График1!$A12,Р_П_Н[Наименование],График1!$C12,Р_П_Н[Квартал],"2кв.",Р_П_Н[Вид данных],График1!$D$3)+SUMIFS(Р_П_Н[[Выручка без НДС ]],Р_П_Н[Заголовок],График1!$A12,Р_П_Н[Наименование],График1!$C12,Р_П_Н[Квартал],"3кв.",Р_П_Н[Вид данных],График1!$D$3),0))),0)</f>
        <v>220338983.01999998</v>
      </c>
      <c r="E12" s="154">
        <f>SUMIFS(Р_П_Н[[Выручка без НДС ]],Р_П_Н[Наименование],C12,Р_П_Н[Квартал],IF(F$1="с н/и","&lt;=","")&amp;E$1,Р_П_Н[Вид данных],D$3)</f>
        <v>220338983.01999998</v>
      </c>
      <c r="F12" s="147"/>
      <c r="G12" s="146"/>
      <c r="H12" s="147"/>
      <c r="I12" s="140"/>
      <c r="J12" s="143"/>
      <c r="K12" s="126"/>
      <c r="L12" s="150"/>
      <c r="M12" s="141"/>
      <c r="N12" s="140"/>
      <c r="O12" s="143"/>
      <c r="P12" s="143"/>
    </row>
    <row r="13" spans="1:16" x14ac:dyDescent="0.2">
      <c r="A13" s="114" t="s">
        <v>56</v>
      </c>
      <c r="B13" s="161"/>
      <c r="C13" s="131" t="s">
        <v>59</v>
      </c>
      <c r="D13" s="154">
        <f>SUMIFS(Р_П_Н[[Выручка без НДС ]],Р_П_Н[Заголовок],График1!$A13,Р_П_Н[Наименование],График1!$C13,Р_П_Н[Квартал],$E$1,Р_П_Н[Вид данных],График1!$D$3)+IF($F$1="с н/и",IF($E$1="2кв.",SUMIFS(Р_П_Н[[Выручка без НДС ]],Р_П_Н[Заголовок],График1!$A13,Р_П_Н[Наименование],График1!$C13,Р_П_Н[Квартал],"1кв.",Р_П_Н[Вид данных],График1!$D$3),IF($E$1="3кв.",SUMIFS(Р_П_Н[[Выручка без НДС ]],Р_П_Н[Заголовок],График1!$A13,Р_П_Н[Наименование],График1!$C13,Р_П_Н[Квартал],"1кв.",Р_П_Н[Вид данных],График1!$D$3)+SUMIFS(Р_П_Н[[Выручка без НДС ]],Р_П_Н[Заголовок],График1!$A13,Р_П_Н[Наименование],График1!$C13,Р_П_Н[Квартал],"2кв.",Р_П_Н[Вид данных],График1!$D$3),IF($E$1="4кв.",SUMIFS(Р_П_Н[[Выручка без НДС ]],Р_П_Н[Заголовок],График1!$A13,Р_П_Н[Наименование],График1!$C13,Р_П_Н[Квартал],"1кв.",Р_П_Н[Вид данных],График1!$D$3)+SUMIFS(Р_П_Н[[Выручка без НДС ]],Р_П_Н[Заголовок],График1!$A13,Р_П_Н[Наименование],График1!$C13,Р_П_Н[Квартал],"2кв.",Р_П_Н[Вид данных],График1!$D$3)+SUMIFS(Р_П_Н[[Выручка без НДС ]],Р_П_Н[Заголовок],График1!$A13,Р_П_Н[Наименование],График1!$C13,Р_П_Н[Квартал],"3кв.",Р_П_Н[Вид данных],График1!$D$3),0))),0)</f>
        <v>44073263.82</v>
      </c>
      <c r="E13" s="154">
        <f>SUMIFS(Р_П_Н[[Выручка без НДС ]],Р_П_Н[Наименование],C13,Р_П_Н[Квартал],IF(F$1="с н/и","&lt;=","")&amp;E$1,Р_П_Н[Вид данных],D$3)</f>
        <v>44073263.82</v>
      </c>
      <c r="F13" s="147"/>
      <c r="G13" s="146"/>
      <c r="H13" s="147"/>
      <c r="I13" s="140"/>
      <c r="J13" s="143"/>
      <c r="K13" s="126"/>
      <c r="L13" s="140"/>
      <c r="M13" s="141"/>
      <c r="N13" s="140"/>
      <c r="O13" s="143"/>
      <c r="P13" s="143"/>
    </row>
    <row r="14" spans="1:16" x14ac:dyDescent="0.2">
      <c r="A14" s="114" t="s">
        <v>56</v>
      </c>
      <c r="B14" s="161"/>
      <c r="C14" s="131" t="s">
        <v>60</v>
      </c>
      <c r="D14" s="154">
        <f>SUMIFS(Р_П_Н[[Выручка без НДС ]],Р_П_Н[Заголовок],График1!$A14,Р_П_Н[Наименование],График1!$C14,Р_П_Н[Квартал],$E$1,Р_П_Н[Вид данных],График1!$D$3)+IF($F$1="с н/и",IF($E$1="2кв.",SUMIFS(Р_П_Н[[Выручка без НДС ]],Р_П_Н[Заголовок],График1!$A14,Р_П_Н[Наименование],График1!$C14,Р_П_Н[Квартал],"1кв.",Р_П_Н[Вид данных],График1!$D$3),IF($E$1="3кв.",SUMIFS(Р_П_Н[[Выручка без НДС ]],Р_П_Н[Заголовок],График1!$A14,Р_П_Н[Наименование],График1!$C14,Р_П_Н[Квартал],"1кв.",Р_П_Н[Вид данных],График1!$D$3)+SUMIFS(Р_П_Н[[Выручка без НДС ]],Р_П_Н[Заголовок],График1!$A14,Р_П_Н[Наименование],График1!$C14,Р_П_Н[Квартал],"2кв.",Р_П_Н[Вид данных],График1!$D$3),IF($E$1="4кв.",SUMIFS(Р_П_Н[[Выручка без НДС ]],Р_П_Н[Заголовок],График1!$A14,Р_П_Н[Наименование],График1!$C14,Р_П_Н[Квартал],"1кв.",Р_П_Н[Вид данных],График1!$D$3)+SUMIFS(Р_П_Н[[Выручка без НДС ]],Р_П_Н[Заголовок],График1!$A14,Р_П_Н[Наименование],График1!$C14,Р_П_Н[Квартал],"2кв.",Р_П_Н[Вид данных],График1!$D$3)+SUMIFS(Р_П_Н[[Выручка без НДС ]],Р_П_Н[Заголовок],График1!$A14,Р_П_Н[Наименование],График1!$C14,Р_П_Н[Квартал],"3кв.",Р_П_Н[Вид данных],График1!$D$3),0))),0)</f>
        <v>59365233.890000001</v>
      </c>
      <c r="E14" s="154">
        <f>SUMIFS(Р_П_Н[[Выручка без НДС ]],Р_П_Н[Наименование],C14,Р_П_Н[Квартал],IF(F$1="с н/и","&lt;=","")&amp;E$1,Р_П_Н[Вид данных],D$3)</f>
        <v>59365233.890000001</v>
      </c>
      <c r="F14" s="147"/>
      <c r="G14" s="146"/>
      <c r="H14" s="147"/>
      <c r="I14" s="140"/>
      <c r="J14" s="143"/>
      <c r="K14" s="126"/>
      <c r="L14" s="140"/>
      <c r="M14" s="141"/>
      <c r="N14" s="140"/>
      <c r="O14" s="143"/>
      <c r="P14" s="143"/>
    </row>
    <row r="15" spans="1:16" ht="12" thickBot="1" x14ac:dyDescent="0.25">
      <c r="A15" s="114" t="s">
        <v>41</v>
      </c>
      <c r="B15" s="132" t="s">
        <v>41</v>
      </c>
      <c r="C15" s="131" t="s">
        <v>61</v>
      </c>
      <c r="D15" s="154">
        <f>SUMIFS(Р_П_Н[[Выручка без НДС ]],Р_П_Н[Заголовок],График1!$A15,Р_П_Н[Наименование],График1!$C15,Р_П_Н[Квартал],$E$1,Р_П_Н[Вид данных],График1!$D$3)+IF($F$1="с н/и",IF($E$1="2кв.",SUMIFS(Р_П_Н[[Выручка без НДС ]],Р_П_Н[Заголовок],График1!$A15,Р_П_Н[Наименование],График1!$C15,Р_П_Н[Квартал],"1кв.",Р_П_Н[Вид данных],График1!$D$3),IF($E$1="3кв.",SUMIFS(Р_П_Н[[Выручка без НДС ]],Р_П_Н[Заголовок],График1!$A15,Р_П_Н[Наименование],График1!$C15,Р_П_Н[Квартал],"1кв.",Р_П_Н[Вид данных],График1!$D$3)+SUMIFS(Р_П_Н[[Выручка без НДС ]],Р_П_Н[Заголовок],График1!$A15,Р_П_Н[Наименование],График1!$C15,Р_П_Н[Квартал],"2кв.",Р_П_Н[Вид данных],График1!$D$3),IF($E$1="4кв.",SUMIFS(Р_П_Н[[Выручка без НДС ]],Р_П_Н[Заголовок],График1!$A15,Р_П_Н[Наименование],График1!$C15,Р_П_Н[Квартал],"1кв.",Р_П_Н[Вид данных],График1!$D$3)+SUMIFS(Р_П_Н[[Выручка без НДС ]],Р_П_Н[Заголовок],График1!$A15,Р_П_Н[Наименование],График1!$C15,Р_П_Н[Квартал],"2кв.",Р_П_Н[Вид данных],График1!$D$3)+SUMIFS(Р_П_Н[[Выручка без НДС ]],Р_П_Н[Заголовок],График1!$A15,Р_П_Н[Наименование],График1!$C15,Р_П_Н[Квартал],"3кв.",Р_П_Н[Вид данных],График1!$D$3),0))),0)</f>
        <v>56785449.939999998</v>
      </c>
      <c r="E15" s="154">
        <f>SUMIFS(Р_П_Н[[Выручка без НДС ]],Р_П_Н[Наименование],C15,Р_П_Н[Квартал],IF(F$1="с н/и","&lt;=","")&amp;E$1,Р_П_Н[Вид данных],D$3)</f>
        <v>56785449.939999998</v>
      </c>
      <c r="F15" s="147"/>
      <c r="G15" s="146"/>
      <c r="H15" s="147"/>
      <c r="I15" s="140"/>
      <c r="J15" s="143"/>
      <c r="K15" s="126"/>
      <c r="L15" s="140"/>
      <c r="M15" s="141"/>
      <c r="N15" s="140"/>
      <c r="O15" s="143"/>
      <c r="P15" s="143"/>
    </row>
    <row r="16" spans="1:16" x14ac:dyDescent="0.2">
      <c r="A16" s="114" t="s">
        <v>62</v>
      </c>
      <c r="B16" s="136" t="s">
        <v>62</v>
      </c>
      <c r="C16" s="137"/>
      <c r="D16" s="155">
        <f>SUMIFS(Р_П_Н[[Выручка без НДС ]],Р_П_Н[Заголовок],График1!$B16,Р_П_Н[Квартал],$E$1,Р_П_Н[Вид данных],График1!D$3)+IF($F$1="с н/и",IF($E$1="2кв.",SUMIFS(Р_П_Н[[Выручка без НДС ]],Р_П_Н[Заголовок],График1!$B16,Р_П_Н[Квартал],"1кв.",Р_П_Н[Вид данных],График1!$D$3),IF($E$1="3кв.",SUMIFS(Р_П_Н[[Выручка без НДС ]],Р_П_Н[Заголовок],График1!$B16,Р_П_Н[Квартал],"1кв.",Р_П_Н[Вид данных],График1!$D$3)+SUMIFS(Р_П_Н[[Выручка без НДС ]],Р_П_Н[Заголовок],График1!$B16,Р_П_Н[Квартал],"2кв.",Р_П_Н[Вид данных],График1!$D$3),IF($E$1="4кв.",SUMIFS(Р_П_Н[[Выручка без НДС ]],Р_П_Н[Заголовок],График1!$B16,Р_П_Н[Квартал],"1кв.",Р_П_Н[Вид данных],График1!$D$3)+SUMIFS(Р_П_Н[[Выручка без НДС ]],Р_П_Н[Заголовок],График1!$B16,Р_П_Н[Квартал],"2кв.",Р_П_Н[Вид данных],График1!$D$3)+SUMIFS(Р_П_Н[[Выручка без НДС ]],Р_П_Н[Заголовок],График1!$B16,Р_П_Н[Квартал],"3кв.",Р_П_Н[Вид данных],График1!$D$3),0))),0)</f>
        <v>437676972</v>
      </c>
      <c r="E16" s="155">
        <f>SUMPRODUCT(D$4:D$15*(B16=LOOKUP(ROW(B$4:B$15),ROW(B$4:B$15)/(B$4:B$15&lt;&gt;""),B$4:B$15)))</f>
        <v>437676972</v>
      </c>
      <c r="F16" s="149"/>
      <c r="G16" s="148"/>
      <c r="H16" s="149"/>
      <c r="I16" s="125"/>
      <c r="J16" s="126"/>
      <c r="K16" s="123"/>
      <c r="L16" s="125"/>
      <c r="M16" s="142"/>
      <c r="N16" s="125"/>
    </row>
    <row r="17" spans="1:14" x14ac:dyDescent="0.2">
      <c r="A17" s="114" t="s">
        <v>56</v>
      </c>
      <c r="B17" s="138" t="s">
        <v>56</v>
      </c>
      <c r="C17" s="122"/>
      <c r="D17" s="156">
        <f>SUMIFS(Р_П_Н[[Выручка без НДС ]],Р_П_Н[Заголовок],График1!$B17,Р_П_Н[Квартал],$E$1,Р_П_Н[Вид данных],График1!D$3)+IF($F$1="с н/и",IF($E$1="2кв.",SUMIFS(Р_П_Н[[Выручка без НДС ]],Р_П_Н[Заголовок],График1!$B17,Р_П_Н[Квартал],"1кв.",Р_П_Н[Вид данных],График1!$D$3),IF($E$1="3кв.",SUMIFS(Р_П_Н[[Выручка без НДС ]],Р_П_Н[Заголовок],График1!$B17,Р_П_Н[Квартал],"1кв.",Р_П_Н[Вид данных],График1!$D$3)+SUMIFS(Р_П_Н[[Выручка без НДС ]],Р_П_Н[Заголовок],График1!$B17,Р_П_Н[Квартал],"2кв.",Р_П_Н[Вид данных],График1!$D$3),IF($E$1="4кв.",SUMIFS(Р_П_Н[[Выручка без НДС ]],Р_П_Н[Заголовок],График1!$B17,Р_П_Н[Квартал],"1кв.",Р_П_Н[Вид данных],График1!$D$3)+SUMIFS(Р_П_Н[[Выручка без НДС ]],Р_П_Н[Заголовок],График1!$B17,Р_П_Н[Квартал],"2кв.",Р_П_Н[Вид данных],График1!$D$3)+SUMIFS(Р_П_Н[[Выручка без НДС ]],Р_П_Н[Заголовок],График1!$B17,Р_П_Н[Квартал],"3кв.",Р_П_Н[Вид данных],График1!$D$3),0))),0)</f>
        <v>407438301.29999995</v>
      </c>
      <c r="E17" s="156">
        <f t="shared" ref="E17:E18" si="0">SUMPRODUCT(D$4:D$15*(B17=LOOKUP(ROW(B$4:B$15),ROW(B$4:B$15)/(B$4:B$15&lt;&gt;""),B$4:B$15)))</f>
        <v>407438301.29999995</v>
      </c>
      <c r="F17" s="149"/>
      <c r="G17" s="148"/>
      <c r="H17" s="149"/>
      <c r="I17" s="125"/>
      <c r="J17" s="126"/>
      <c r="K17" s="123"/>
      <c r="L17" s="125"/>
      <c r="M17" s="142"/>
      <c r="N17" s="125"/>
    </row>
    <row r="18" spans="1:14" ht="12" thickBot="1" x14ac:dyDescent="0.25">
      <c r="A18" s="114" t="s">
        <v>41</v>
      </c>
      <c r="B18" s="138" t="s">
        <v>41</v>
      </c>
      <c r="C18" s="122"/>
      <c r="D18" s="156">
        <f>SUMIFS(Р_П_Н[[Выручка без НДС ]],Р_П_Н[Заголовок],График1!$B18,Р_П_Н[Квартал],$E$1,Р_П_Н[Вид данных],График1!D$3)+IF($F$1="с н/и",IF($E$1="2кв.",SUMIFS(Р_П_Н[[Выручка без НДС ]],Р_П_Н[Заголовок],График1!$B18,Р_П_Н[Квартал],"1кв.",Р_П_Н[Вид данных],График1!$D$3),IF($E$1="3кв.",SUMIFS(Р_П_Н[[Выручка без НДС ]],Р_П_Н[Заголовок],График1!$B18,Р_П_Н[Квартал],"1кв.",Р_П_Н[Вид данных],График1!$D$3)+SUMIFS(Р_П_Н[[Выручка без НДС ]],Р_П_Н[Заголовок],График1!$B18,Р_П_Н[Квартал],"2кв.",Р_П_Н[Вид данных],График1!$D$3),IF($E$1="4кв.",SUMIFS(Р_П_Н[[Выручка без НДС ]],Р_П_Н[Заголовок],График1!$B18,Р_П_Н[Квартал],"1кв.",Р_П_Н[Вид данных],График1!$D$3)+SUMIFS(Р_П_Н[[Выручка без НДС ]],Р_П_Н[Заголовок],График1!$B18,Р_П_Н[Квартал],"2кв.",Р_П_Н[Вид данных],График1!$D$3)+SUMIFS(Р_П_Н[[Выручка без НДС ]],Р_П_Н[Заголовок],График1!$B18,Р_П_Н[Квартал],"3кв.",Р_П_Н[Вид данных],График1!$D$3),0))),0)</f>
        <v>56785449.939999998</v>
      </c>
      <c r="E18" s="156">
        <f t="shared" si="0"/>
        <v>56785449.939999998</v>
      </c>
      <c r="F18" s="149"/>
      <c r="G18" s="148"/>
      <c r="H18" s="149"/>
      <c r="I18" s="125"/>
      <c r="J18" s="126"/>
      <c r="K18" s="123"/>
      <c r="L18" s="125"/>
      <c r="M18" s="142"/>
      <c r="N18" s="125"/>
    </row>
    <row r="19" spans="1:14" ht="12" thickBot="1" x14ac:dyDescent="0.25">
      <c r="B19" s="135" t="s">
        <v>12</v>
      </c>
      <c r="C19" s="133"/>
      <c r="D19" s="157">
        <f>SUM(D16:D18)</f>
        <v>901900723.24000001</v>
      </c>
      <c r="E19" s="157">
        <f>SUM(E16:E18)</f>
        <v>901900723.24000001</v>
      </c>
      <c r="F19" s="149"/>
      <c r="G19" s="148"/>
      <c r="H19" s="149"/>
      <c r="I19" s="125"/>
      <c r="J19" s="126"/>
      <c r="K19" s="123"/>
      <c r="L19" s="125"/>
      <c r="M19" s="142"/>
      <c r="N19" s="125"/>
    </row>
    <row r="20" spans="1:14" x14ac:dyDescent="0.2">
      <c r="B20" s="121"/>
      <c r="C20" s="121"/>
      <c r="D20" s="134"/>
      <c r="E20" s="121"/>
      <c r="F20" s="123"/>
      <c r="G20" s="125"/>
      <c r="H20" s="126"/>
      <c r="I20" s="125"/>
      <c r="J20" s="126"/>
      <c r="K20" s="123"/>
      <c r="L20" s="121"/>
    </row>
    <row r="21" spans="1:14" x14ac:dyDescent="0.2">
      <c r="F21" s="121"/>
      <c r="G21" s="121"/>
      <c r="H21" s="121"/>
      <c r="I21" s="121"/>
      <c r="J21" s="121"/>
      <c r="K21" s="121"/>
      <c r="L21" s="121"/>
    </row>
    <row r="22" spans="1:14" x14ac:dyDescent="0.2">
      <c r="F22" s="121"/>
      <c r="G22" s="121"/>
      <c r="H22" s="121"/>
      <c r="I22" s="121"/>
      <c r="J22" s="121"/>
      <c r="K22" s="121"/>
      <c r="L22" s="121"/>
    </row>
    <row r="23" spans="1:14" x14ac:dyDescent="0.2">
      <c r="F23" s="121"/>
      <c r="G23" s="121"/>
      <c r="H23" s="121"/>
      <c r="I23" s="121"/>
      <c r="J23" s="121"/>
      <c r="K23" s="121"/>
      <c r="L23" s="121"/>
    </row>
    <row r="24" spans="1:14" x14ac:dyDescent="0.2">
      <c r="F24" s="121"/>
      <c r="G24" s="121"/>
      <c r="H24" s="121"/>
      <c r="I24" s="121"/>
      <c r="J24" s="121"/>
      <c r="K24" s="121"/>
      <c r="L24" s="121"/>
    </row>
    <row r="25" spans="1:14" x14ac:dyDescent="0.2">
      <c r="F25" s="121"/>
      <c r="G25" s="121"/>
      <c r="H25" s="121"/>
      <c r="I25" s="121"/>
      <c r="J25" s="121"/>
      <c r="K25" s="121"/>
      <c r="L25" s="121"/>
    </row>
    <row r="26" spans="1:14" x14ac:dyDescent="0.2">
      <c r="F26" s="121"/>
      <c r="G26" s="121"/>
      <c r="H26" s="121"/>
      <c r="I26" s="121"/>
      <c r="J26" s="121"/>
      <c r="K26" s="121"/>
      <c r="L26" s="121"/>
    </row>
    <row r="27" spans="1:14" x14ac:dyDescent="0.2">
      <c r="F27" s="121"/>
      <c r="G27" s="121"/>
      <c r="H27" s="121"/>
      <c r="I27" s="121"/>
      <c r="J27" s="121"/>
      <c r="K27" s="121"/>
      <c r="L27" s="121"/>
    </row>
    <row r="28" spans="1:14" x14ac:dyDescent="0.2">
      <c r="F28" s="121"/>
      <c r="G28" s="121"/>
      <c r="H28" s="121"/>
      <c r="I28" s="121"/>
      <c r="J28" s="121"/>
      <c r="K28" s="121"/>
      <c r="L28" s="121"/>
    </row>
    <row r="29" spans="1:14" x14ac:dyDescent="0.2">
      <c r="F29" s="121"/>
      <c r="G29" s="121"/>
      <c r="H29" s="121"/>
      <c r="I29" s="121"/>
      <c r="J29" s="121"/>
      <c r="K29" s="121"/>
      <c r="L29" s="121"/>
    </row>
    <row r="30" spans="1:14" x14ac:dyDescent="0.2">
      <c r="F30" s="121"/>
      <c r="G30" s="121"/>
      <c r="H30" s="121"/>
      <c r="I30" s="121"/>
      <c r="J30" s="121"/>
      <c r="K30" s="121"/>
      <c r="L30" s="121"/>
    </row>
  </sheetData>
  <mergeCells count="3">
    <mergeCell ref="B1:D1"/>
    <mergeCell ref="B4:B7"/>
    <mergeCell ref="B8:B14"/>
  </mergeCells>
  <dataValidations count="2">
    <dataValidation type="list" allowBlank="1" showInputMessage="1" showErrorMessage="1" sqref="E1">
      <formula1>$J$1:$J$4</formula1>
    </dataValidation>
    <dataValidation type="list" allowBlank="1" showInputMessage="1" showErrorMessage="1" sqref="F1">
      <formula1>$K$1:$K$2</formula1>
    </dataValidation>
  </dataValidations>
  <pageMargins left="0.19685039370078741" right="0.19685039370078741" top="0.19685039370078741" bottom="0.19685039370078741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Реализация (старая)</vt:lpstr>
      <vt:lpstr>Общий АСР_Б</vt:lpstr>
      <vt:lpstr>График1</vt:lpstr>
      <vt:lpstr>'Реализация (старая)'!Заголовки_для_печати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Зайцев Андрей Валерьевич</dc:creator>
  <cp:keywords/>
  <dc:description/>
  <cp:lastModifiedBy>Гусев Александр Валентинович</cp:lastModifiedBy>
  <cp:revision>1</cp:revision>
  <cp:lastPrinted>2016-06-15T12:21:46Z</cp:lastPrinted>
  <dcterms:created xsi:type="dcterms:W3CDTF">2012-02-24T05:14:44Z</dcterms:created>
  <dcterms:modified xsi:type="dcterms:W3CDTF">2016-07-12T13:40:52Z</dcterms:modified>
</cp:coreProperties>
</file>