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8085"/>
  </bookViews>
  <sheets>
    <sheet name="остатки" sheetId="1" r:id="rId1"/>
    <sheet name="ТК_просрочка 24ч" sheetId="2" r:id="rId2"/>
  </sheets>
  <definedNames>
    <definedName name="_xlnm._FilterDatabase" localSheetId="0" hidden="1">остатки!$A$1:$J$7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I3" i="1" l="1"/>
  <c r="I4" i="1"/>
  <c r="I5" i="1"/>
  <c r="I6" i="1"/>
  <c r="I7" i="1"/>
  <c r="I2" i="1"/>
</calcChain>
</file>

<file path=xl/sharedStrings.xml><?xml version="1.0" encoding="utf-8"?>
<sst xmlns="http://schemas.openxmlformats.org/spreadsheetml/2006/main" count="40" uniqueCount="20">
  <si>
    <t>№ П/п</t>
  </si>
  <si>
    <t>Номер РЦ</t>
  </si>
  <si>
    <t>Номер РЦ/ТК получателя</t>
  </si>
  <si>
    <t>Идентификатор грузовой единицы</t>
  </si>
  <si>
    <t>Тип складской обработки</t>
  </si>
  <si>
    <t>Лог. категория паллета</t>
  </si>
  <si>
    <t>Статус грузовой единицы</t>
  </si>
  <si>
    <t>Дата статуса</t>
  </si>
  <si>
    <t>остаток</t>
  </si>
  <si>
    <t>‭8114‬</t>
  </si>
  <si>
    <t>‭0022‬</t>
  </si>
  <si>
    <t>CS</t>
  </si>
  <si>
    <t>SHU_ГОТОВ_К_ОТГРУЗКЕ</t>
  </si>
  <si>
    <t>XD</t>
  </si>
  <si>
    <t>NF</t>
  </si>
  <si>
    <t>‭0023‬</t>
  </si>
  <si>
    <t>MIX</t>
  </si>
  <si>
    <t>FD</t>
  </si>
  <si>
    <t>PBL</t>
  </si>
  <si>
    <t>Просрочка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</si>
</sst>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Book Antiqua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22" fontId="2" fillId="2" borderId="3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0" xfId="0" applyFont="1" applyFill="1" applyAlignment="1">
      <alignment horizontal="left"/>
    </xf>
    <xf numFmtId="0" fontId="0" fillId="3" borderId="0" xfId="0" applyFill="1"/>
    <xf numFmtId="0" fontId="3" fillId="0" borderId="4" xfId="0" applyFont="1" applyFill="1" applyBorder="1" applyAlignment="1">
      <alignment horizontal="center" wrapText="1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5" zoomScaleNormal="85" workbookViewId="0">
      <selection activeCell="A8" sqref="A8:XFD1132"/>
    </sheetView>
  </sheetViews>
  <sheetFormatPr defaultRowHeight="15" x14ac:dyDescent="0.25"/>
  <cols>
    <col min="1" max="1" width="8.42578125" customWidth="1"/>
    <col min="2" max="2" width="16.85546875" customWidth="1"/>
    <col min="3" max="3" width="15.42578125" customWidth="1"/>
    <col min="4" max="4" width="31.85546875" customWidth="1"/>
    <col min="5" max="5" width="18.42578125" customWidth="1"/>
    <col min="6" max="6" width="8.85546875" customWidth="1"/>
    <col min="7" max="7" width="37.7109375" customWidth="1"/>
    <col min="8" max="8" width="23.42578125" customWidth="1"/>
    <col min="9" max="9" width="11.42578125" style="9" customWidth="1"/>
    <col min="10" max="10" width="15.42578125" style="11" bestFit="1" customWidth="1"/>
  </cols>
  <sheetData>
    <row r="1" spans="1:10" ht="79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  <c r="J1" s="10" t="s">
        <v>19</v>
      </c>
    </row>
    <row r="2" spans="1:10" ht="18" customHeight="1" thickBot="1" x14ac:dyDescent="0.3">
      <c r="A2" s="4">
        <v>1</v>
      </c>
      <c r="B2" s="5" t="s">
        <v>9</v>
      </c>
      <c r="C2" s="5" t="s">
        <v>10</v>
      </c>
      <c r="D2" s="5" t="str">
        <f>"808114004005232248"</f>
        <v>808114004005232248</v>
      </c>
      <c r="E2" s="5" t="s">
        <v>18</v>
      </c>
      <c r="F2" s="5" t="s">
        <v>17</v>
      </c>
      <c r="G2" s="5" t="s">
        <v>12</v>
      </c>
      <c r="H2" s="6">
        <v>42564.462500000001</v>
      </c>
      <c r="I2" s="8" t="str">
        <f>IF(AND(E2="PBL",F2="EALC"),"ПБЛ АЛК",IF(AND(E2="CS",F2="EALC",RIGHT(LEFT(D2,9),1)="6"),"СХ АЛК",IF(AND(E2="CS",F2="EALC",RIGHT(LEFT(D2,9),1)="7"),"АЛКГ",(IF(AND(E2="CS",F2="FV"),"СОФ",(IF(AND(E2="CS",F2="EQ"),"ИНЖ",IF(AND(E2="XD",F2="FF"),"ГАС КД",IF(AND(E2="PBL",F2="FF"),"ГАС ПБЛ",IF(E2="XD","КД",IF(E2="PBL","ПБЛ","СХ")))))))))))</f>
        <v>ПБЛ</v>
      </c>
      <c r="J2"/>
    </row>
    <row r="3" spans="1:10" ht="18" customHeight="1" thickBot="1" x14ac:dyDescent="0.3">
      <c r="A3" s="4">
        <v>2</v>
      </c>
      <c r="B3" s="5" t="s">
        <v>9</v>
      </c>
      <c r="C3" s="5" t="s">
        <v>10</v>
      </c>
      <c r="D3" s="5" t="str">
        <f>"808114005003683056"</f>
        <v>808114005003683056</v>
      </c>
      <c r="E3" s="5" t="s">
        <v>13</v>
      </c>
      <c r="F3" s="5" t="s">
        <v>16</v>
      </c>
      <c r="G3" s="5" t="s">
        <v>12</v>
      </c>
      <c r="H3" s="6">
        <v>42565.451388888891</v>
      </c>
      <c r="I3" s="8" t="str">
        <f t="shared" ref="I3:I7" si="0">IF(AND(E3="PBL",F3="EALC"),"ПБЛ АЛК",IF(AND(E3="CS",F3="EALC",RIGHT(LEFT(D3,9),1)="6"),"СХ АЛК",IF(AND(E3="CS",F3="EALC",RIGHT(LEFT(D3,9),1)="7"),"АЛКГ",(IF(AND(E3="CS",F3="FV"),"СОФ",(IF(AND(E3="CS",F3="EQ"),"ИНЖ",IF(AND(E3="XD",F3="FF"),"ГАС КД",IF(AND(E3="PBL",F3="FF"),"ГАС ПБЛ",IF(E3="XD","КД",IF(E3="PBL","ПБЛ","СХ")))))))))))</f>
        <v>КД</v>
      </c>
      <c r="J3"/>
    </row>
    <row r="4" spans="1:10" ht="18" customHeight="1" thickBot="1" x14ac:dyDescent="0.3">
      <c r="A4" s="4">
        <v>3</v>
      </c>
      <c r="B4" s="5" t="s">
        <v>9</v>
      </c>
      <c r="C4" s="5" t="s">
        <v>10</v>
      </c>
      <c r="D4" s="5" t="str">
        <f>"146079371000009245"</f>
        <v>146079371000009245</v>
      </c>
      <c r="E4" s="5" t="s">
        <v>13</v>
      </c>
      <c r="F4" s="5" t="s">
        <v>14</v>
      </c>
      <c r="G4" s="5" t="s">
        <v>12</v>
      </c>
      <c r="H4" s="6">
        <v>42565.486111111109</v>
      </c>
      <c r="I4" s="8" t="str">
        <f t="shared" si="0"/>
        <v>КД</v>
      </c>
      <c r="J4"/>
    </row>
    <row r="5" spans="1:10" ht="18" customHeight="1" thickBot="1" x14ac:dyDescent="0.3">
      <c r="A5" s="4">
        <v>4</v>
      </c>
      <c r="B5" s="5" t="s">
        <v>9</v>
      </c>
      <c r="C5" s="5" t="s">
        <v>10</v>
      </c>
      <c r="D5" s="5" t="str">
        <f>"146071893200092509"</f>
        <v>146071893200092509</v>
      </c>
      <c r="E5" s="5" t="s">
        <v>13</v>
      </c>
      <c r="F5" s="5" t="s">
        <v>14</v>
      </c>
      <c r="G5" s="5" t="s">
        <v>12</v>
      </c>
      <c r="H5" s="6">
        <v>42565.463888888888</v>
      </c>
      <c r="I5" s="8" t="str">
        <f t="shared" si="0"/>
        <v>КД</v>
      </c>
      <c r="J5"/>
    </row>
    <row r="6" spans="1:10" ht="18" customHeight="1" thickBot="1" x14ac:dyDescent="0.3">
      <c r="A6" s="4">
        <v>5</v>
      </c>
      <c r="B6" s="5" t="s">
        <v>9</v>
      </c>
      <c r="C6" s="5" t="s">
        <v>15</v>
      </c>
      <c r="D6" s="5" t="str">
        <f>"808114003005046480"</f>
        <v>808114003005046480</v>
      </c>
      <c r="E6" s="5" t="s">
        <v>11</v>
      </c>
      <c r="F6" s="5" t="s">
        <v>16</v>
      </c>
      <c r="G6" s="5" t="s">
        <v>12</v>
      </c>
      <c r="H6" s="6">
        <v>42565.324305555558</v>
      </c>
      <c r="I6" s="8" t="str">
        <f t="shared" si="0"/>
        <v>СХ</v>
      </c>
      <c r="J6"/>
    </row>
    <row r="7" spans="1:10" ht="18" customHeight="1" x14ac:dyDescent="0.25">
      <c r="A7" s="4">
        <v>6</v>
      </c>
      <c r="B7" s="5" t="s">
        <v>9</v>
      </c>
      <c r="C7" s="5" t="s">
        <v>15</v>
      </c>
      <c r="D7" s="5" t="str">
        <f>"808114004005230961"</f>
        <v>808114004005230961</v>
      </c>
      <c r="E7" s="5" t="s">
        <v>18</v>
      </c>
      <c r="F7" s="5" t="s">
        <v>17</v>
      </c>
      <c r="G7" s="5" t="s">
        <v>12</v>
      </c>
      <c r="H7" s="6">
        <v>42564.783333333333</v>
      </c>
      <c r="I7" s="8" t="str">
        <f t="shared" si="0"/>
        <v>ПБЛ</v>
      </c>
      <c r="J7"/>
    </row>
  </sheetData>
  <autoFilter ref="A1:J7">
    <sortState ref="A647:O1111">
      <sortCondition ref="C1:C117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остатки</vt:lpstr>
      <vt:lpstr>ТК_просрочка 24ч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Молодкин Игорь</dc:creator>
  <cp:lastModifiedBy>Сергей</cp:lastModifiedBy>
  <dcterms:created xsi:type="dcterms:W3CDTF">2016-07-06T13:02:02Z</dcterms:created>
  <dcterms:modified xsi:type="dcterms:W3CDTF">2016-07-14T17:54:40Z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Книга1.xlsx</vt:lpwstr>
  </property>
</Properties>
</file>