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Иванов И.И.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C3" i="2"/>
  <c r="C10" i="2" s="1"/>
  <c r="J14" i="2"/>
  <c r="J15" i="2"/>
  <c r="J16" i="2"/>
  <c r="J17" i="2"/>
  <c r="J18" i="2"/>
  <c r="J19" i="2"/>
  <c r="I15" i="2"/>
  <c r="I16" i="2"/>
  <c r="I17" i="2"/>
  <c r="I18" i="2"/>
  <c r="I19" i="2"/>
  <c r="C5" i="2"/>
  <c r="G19" i="2" l="1"/>
  <c r="C19" i="2"/>
  <c r="E19" i="2" s="1"/>
  <c r="G18" i="2" l="1"/>
  <c r="C18" i="2"/>
  <c r="E18" i="2" s="1"/>
  <c r="G17" i="2"/>
  <c r="C17" i="2"/>
  <c r="E17" i="2" s="1"/>
  <c r="G16" i="2"/>
  <c r="C16" i="2"/>
  <c r="E16" i="2" s="1"/>
  <c r="G15" i="2"/>
  <c r="C15" i="2"/>
  <c r="E15" i="2" s="1"/>
  <c r="G14" i="2"/>
  <c r="C14" i="2"/>
  <c r="E14" i="2" s="1"/>
  <c r="C6" i="2" l="1"/>
  <c r="C8" i="2" s="1"/>
</calcChain>
</file>

<file path=xl/sharedStrings.xml><?xml version="1.0" encoding="utf-8"?>
<sst xmlns="http://schemas.openxmlformats.org/spreadsheetml/2006/main" count="20" uniqueCount="20">
  <si>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</si>
  <si>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</si>
  <si>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</si>
  <si>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</si>
  <si>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</si>
  <si>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</si>
  <si>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</si>
  <si>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</si>
  <si>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</si>
  <si>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</si>
  <si>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</si>
  <si>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</si>
  <si>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</si>
  <si>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</si>
  <si>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Здравствуйте, уважаемые форумчане!</t>
  </si>
  <si>
    <t>Можно ли сделать следующее   Необходимо рассчитать кол-во дней отпуска на текущю дату (ЛИБО на планируемую дату):</t>
  </si>
  <si>
    <t>Как "убрать" округление по строке 5, 6, 7 (графы С и Д)?</t>
  </si>
  <si>
    <t>Получили так:  28/12=2,33 - это "цена" 1 месяца</t>
  </si>
  <si>
    <t>Все дело в том, что отпуск предоставляется не округляя. Например в данном случае должно получиться не 73 дня, а 72,33</t>
  </si>
  <si>
    <t>За год 28 + 28 + 16,33 (за 7 месяцев (28/12*7)) = 72,33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</si>
</sst>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33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9" fillId="2" borderId="4" xfId="3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5" applyFill="1" applyAlignment="1"/>
    <xf numFmtId="164" fontId="3" fillId="2" borderId="4" xfId="3" applyNumberFormat="1" applyAlignment="1">
      <alignment horizontal="center" vertical="center"/>
    </xf>
    <xf numFmtId="164" fontId="9" fillId="2" borderId="3" xfId="4" applyNumberFormat="1" applyFont="1" applyAlignment="1">
      <alignment horizontal="center" vertical="center"/>
    </xf>
    <xf numFmtId="0" fontId="0" fillId="0" borderId="0" xfId="0" applyFill="1"/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  <xf numFmtId="4" fontId="0" fillId="0" borderId="0" xfId="0" applyNumberFormat="1"/>
    <xf numFmtId="4" fontId="3" fillId="2" borderId="4" xfId="3" applyNumberFormat="1" applyAlignment="1">
      <alignment horizontal="center" vertical="center"/>
    </xf>
    <xf numFmtId="4" fontId="0" fillId="5" borderId="0" xfId="0" applyNumberFormat="1" applyFill="1"/>
    <xf numFmtId="0" fontId="0" fillId="5" borderId="0" xfId="0" applyFill="1"/>
    <xf numFmtId="0" fontId="0" fillId="6" borderId="0" xfId="0" applyFill="1"/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14"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13">
  <autoFilter ref="A13:E19"/>
  <tableColumns count="5">
    <tableColumn id="1" name="Начало" dataDxfId="12"/>
    <tableColumn id="2" name="Конец" dataDxfId="11"/>
    <tableColumn id="3" name="Календарные дни" dataDxfId="10">
      <calculatedColumnFormula>Журнал3[[#This Row],[Конец]]-Журнал3[[#This Row],[Начало]]+1</calculatedColumnFormula>
    </tableColumn>
    <tableColumn id="4" name="Праздничные дни" dataDxfId="9"/>
    <tableColumn id="5" name="Отгуленные дни" dataDxfId="8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8"/>
  <sheetViews>
    <sheetView showGridLines="0" tabSelected="1" workbookViewId="0">
      <selection activeCell="J26" sqref="J26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13.625" style="4" bestFit="1" customWidth="1"/>
    <col min="9" max="16384" width="9" style="4"/>
  </cols>
  <sheetData>
    <row r="1" spans="1:15" s="2" customFormat="1" ht="24.75" thickBot="1" x14ac:dyDescent="0.5">
      <c r="A1" s="2" t="s">
        <v>0</v>
      </c>
      <c r="D1" s="23" t="s">
        <v>12</v>
      </c>
      <c r="E1" s="23"/>
      <c r="F1" s="23"/>
      <c r="G1" s="23"/>
    </row>
    <row r="2" spans="1:15" ht="9.75" customHeight="1" thickTop="1" x14ac:dyDescent="0.3"/>
    <row r="3" spans="1:15" x14ac:dyDescent="0.3">
      <c r="A3" s="20" t="s">
        <v>4</v>
      </c>
      <c r="B3" s="24"/>
      <c r="C3" s="12">
        <f>A14</f>
        <v>42095</v>
      </c>
      <c r="D3" s="15"/>
      <c r="E3" s="16"/>
      <c r="F3" s="26"/>
      <c r="G3" s="26"/>
      <c r="H3" s="27"/>
    </row>
    <row r="4" spans="1:15" x14ac:dyDescent="0.3">
      <c r="A4" s="20" t="s">
        <v>5</v>
      </c>
      <c r="B4" s="24"/>
      <c r="C4" s="12">
        <v>42551</v>
      </c>
      <c r="D4" s="12"/>
      <c r="F4" s="11"/>
      <c r="G4" s="11"/>
      <c r="H4" s="6"/>
    </row>
    <row r="5" spans="1:15" x14ac:dyDescent="0.3">
      <c r="A5" s="20" t="s">
        <v>13</v>
      </c>
      <c r="B5" s="24"/>
      <c r="C5" s="17">
        <f>(C4-C3)/365*28</f>
        <v>34.980821917808221</v>
      </c>
      <c r="D5" s="29"/>
      <c r="F5" s="11"/>
      <c r="G5" s="11"/>
      <c r="H5" s="6"/>
    </row>
    <row r="6" spans="1:15" x14ac:dyDescent="0.3">
      <c r="A6" s="20" t="s">
        <v>6</v>
      </c>
      <c r="B6" s="24"/>
      <c r="C6" s="13">
        <f>SUM(Журнал3[Отгуленные дни])</f>
        <v>66</v>
      </c>
      <c r="D6" s="11"/>
      <c r="E6" s="5"/>
      <c r="F6" s="11"/>
      <c r="G6" s="11"/>
      <c r="H6" s="6"/>
    </row>
    <row r="7" spans="1:15" ht="5.25" customHeight="1" x14ac:dyDescent="0.3">
      <c r="A7" s="25"/>
      <c r="B7" s="25"/>
      <c r="C7" s="9"/>
      <c r="D7" s="11"/>
    </row>
    <row r="8" spans="1:15" x14ac:dyDescent="0.3">
      <c r="A8" s="20" t="s">
        <v>7</v>
      </c>
      <c r="B8" s="21"/>
      <c r="C8" s="18">
        <f>C5-C6</f>
        <v>-31.019178082191779</v>
      </c>
      <c r="D8" s="14"/>
    </row>
    <row r="10" spans="1:15" x14ac:dyDescent="0.3">
      <c r="C10" s="30">
        <f>(DATEDIF(C3,C4+1,"m")/12+(DATEDIF(C3,C4+1,"md")))*28</f>
        <v>35</v>
      </c>
      <c r="D10" s="28"/>
      <c r="E10" s="28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2" t="s">
        <v>11</v>
      </c>
      <c r="G13" s="22"/>
      <c r="H13" s="19"/>
    </row>
    <row r="14" spans="1:15" x14ac:dyDescent="0.3">
      <c r="A14" s="8">
        <v>42095</v>
      </c>
      <c r="B14" s="8">
        <v>42108</v>
      </c>
      <c r="C14" s="9">
        <f>Журнал3[[#This Row],[Конец]]-Журнал3[[#This Row],[Начало]]+1</f>
        <v>14</v>
      </c>
      <c r="D14" s="9"/>
      <c r="E14" s="9">
        <f>Журнал3[[#This Row],[Календарные дни]]-Журнал3[[#This Row],[Праздничные дни]]</f>
        <v>14</v>
      </c>
      <c r="F14" s="8">
        <v>41609</v>
      </c>
      <c r="G14" s="8">
        <f>F14+364</f>
        <v>41973</v>
      </c>
      <c r="H14" s="19"/>
      <c r="I14" s="31" t="str">
        <f>IF(TRUNC(SUM(E$13:E14)/28)&gt;TRUNC(SUM(E$13:E13)/28),"Период закрыт","")</f>
        <v/>
      </c>
      <c r="J14" s="32" t="str">
        <f>TEXT(TRUNC(SUM(E$13:E14)/28)-TRUNC(SUM(E$13:E13)/28),"Перио\д закрыт;;")</f>
        <v/>
      </c>
    </row>
    <row r="15" spans="1:15" x14ac:dyDescent="0.3">
      <c r="A15" s="8">
        <v>42271</v>
      </c>
      <c r="B15" s="8">
        <v>42284</v>
      </c>
      <c r="C15" s="10">
        <f>Журнал3[[#This Row],[Конец]]-Журнал3[[#This Row],[Начало]]+1</f>
        <v>14</v>
      </c>
      <c r="D15" s="9"/>
      <c r="E15" s="10">
        <f>Журнал3[[#This Row],[Календарные дни]]-Журнал3[[#This Row],[Праздничные дни]]</f>
        <v>14</v>
      </c>
      <c r="F15" s="8">
        <v>41609</v>
      </c>
      <c r="G15" s="8">
        <f t="shared" ref="G15:G19" si="0">F15+364</f>
        <v>41973</v>
      </c>
      <c r="H15" s="19"/>
      <c r="I15" s="31" t="str">
        <f>IF(TRUNC(SUM(E$13:E15)/28)&gt;TRUNC(SUM(E$13:E14)/28),"Период закрыт","")</f>
        <v>Период закрыт</v>
      </c>
      <c r="J15" s="32" t="str">
        <f>TEXT(TRUNC(SUM(E$13:E15)/28)-TRUNC(SUM(E$13:E14)/28),"Перио\д закрыт;;")</f>
        <v>Период закрыт</v>
      </c>
      <c r="K15"/>
      <c r="L15"/>
      <c r="M15"/>
      <c r="N15"/>
      <c r="O15"/>
    </row>
    <row r="16" spans="1:15" x14ac:dyDescent="0.3">
      <c r="A16" s="8">
        <v>42416</v>
      </c>
      <c r="B16" s="8">
        <v>42426</v>
      </c>
      <c r="C16" s="10">
        <f>Журнал3[[#This Row],[Конец]]-Журнал3[[#This Row],[Начало]]+1</f>
        <v>11</v>
      </c>
      <c r="D16" s="9">
        <v>1</v>
      </c>
      <c r="E16" s="10">
        <f>Журнал3[[#This Row],[Календарные дни]]-Журнал3[[#This Row],[Праздничные дни]]</f>
        <v>10</v>
      </c>
      <c r="F16" s="8">
        <v>41609</v>
      </c>
      <c r="G16" s="8">
        <f t="shared" si="0"/>
        <v>41973</v>
      </c>
      <c r="H16" s="19"/>
      <c r="I16" s="31" t="str">
        <f>IF(TRUNC(SUM(E$13:E16)/28)&gt;TRUNC(SUM(E$13:E15)/28),"Период закрыт","")</f>
        <v/>
      </c>
      <c r="J16" s="32" t="str">
        <f>TEXT(TRUNC(SUM(E$13:E16)/28)-TRUNC(SUM(E$13:E15)/28),"Перио\д закрыт;;")</f>
        <v/>
      </c>
      <c r="K16"/>
      <c r="L16"/>
      <c r="M16"/>
      <c r="N16"/>
      <c r="O16"/>
    </row>
    <row r="17" spans="1:15" x14ac:dyDescent="0.3">
      <c r="A17" s="8">
        <v>42430</v>
      </c>
      <c r="B17" s="8">
        <v>42444</v>
      </c>
      <c r="C17" s="10">
        <f>Журнал3[[#This Row],[Конец]]-Журнал3[[#This Row],[Начало]]+1</f>
        <v>15</v>
      </c>
      <c r="D17" s="9">
        <v>1</v>
      </c>
      <c r="E17" s="10">
        <f>Журнал3[[#This Row],[Календарные дни]]-Журнал3[[#This Row],[Праздничные дни]]</f>
        <v>14</v>
      </c>
      <c r="F17" s="8">
        <v>41974</v>
      </c>
      <c r="G17" s="8">
        <f t="shared" si="0"/>
        <v>42338</v>
      </c>
      <c r="H17" s="19"/>
      <c r="I17" s="31" t="str">
        <f>IF(TRUNC(SUM(E$13:E17)/28)&gt;TRUNC(SUM(E$13:E16)/28),"Период закрыт","")</f>
        <v/>
      </c>
      <c r="J17" s="32" t="str">
        <f>TEXT(TRUNC(SUM(E$13:E17)/28)-TRUNC(SUM(E$13:E16)/28),"Перио\д закрыт;;")</f>
        <v/>
      </c>
      <c r="K17"/>
      <c r="L17"/>
      <c r="M17"/>
      <c r="N17"/>
      <c r="O17"/>
    </row>
    <row r="18" spans="1:15" x14ac:dyDescent="0.3">
      <c r="A18" s="8">
        <v>42520</v>
      </c>
      <c r="B18" s="8">
        <v>42523</v>
      </c>
      <c r="C18" s="10">
        <f>Журнал3[[#This Row],[Конец]]-Журнал3[[#This Row],[Начало]]+1</f>
        <v>4</v>
      </c>
      <c r="D18" s="9"/>
      <c r="E18" s="10">
        <f>Журнал3[[#This Row],[Календарные дни]]-Журнал3[[#This Row],[Праздничные дни]]</f>
        <v>4</v>
      </c>
      <c r="F18" s="8">
        <v>41974</v>
      </c>
      <c r="G18" s="8">
        <f t="shared" si="0"/>
        <v>42338</v>
      </c>
      <c r="H18" s="19"/>
      <c r="I18" s="31" t="str">
        <f>IF(TRUNC(SUM(E$13:E18)/28)&gt;TRUNC(SUM(E$13:E17)/28),"Период закрыт","")</f>
        <v>Период закрыт</v>
      </c>
      <c r="J18" s="32" t="str">
        <f>TEXT(TRUNC(SUM(E$13:E18)/28)-TRUNC(SUM(E$13:E17)/28),"Перио\д закрыт;;")</f>
        <v>Период закрыт</v>
      </c>
      <c r="K18"/>
      <c r="L18"/>
      <c r="M18"/>
      <c r="N18"/>
      <c r="O18"/>
    </row>
    <row r="19" spans="1:15" x14ac:dyDescent="0.3">
      <c r="A19" s="8">
        <v>42552</v>
      </c>
      <c r="B19" s="8">
        <v>42561</v>
      </c>
      <c r="C19" s="10">
        <f>Журнал3[[#This Row],[Конец]]-Журнал3[[#This Row],[Начало]]+1</f>
        <v>10</v>
      </c>
      <c r="D19" s="9"/>
      <c r="E19" s="10">
        <f>Журнал3[[#This Row],[Календарные дни]]-Журнал3[[#This Row],[Праздничные дни]]</f>
        <v>10</v>
      </c>
      <c r="F19" s="3">
        <v>42339</v>
      </c>
      <c r="G19" s="8">
        <f t="shared" si="0"/>
        <v>42703</v>
      </c>
      <c r="H19" s="19"/>
      <c r="I19" s="31" t="str">
        <f>IF(TRUNC(SUM(E$13:E19)/28)&gt;TRUNC(SUM(E$13:E18)/28),"Период закрыт","")</f>
        <v/>
      </c>
      <c r="J19" s="32" t="str">
        <f>TEXT(TRUNC(SUM(E$13:E19)/28)-TRUNC(SUM(E$13:E18)/28),"Перио\д закрыт;;")</f>
        <v/>
      </c>
      <c r="K19"/>
      <c r="L19"/>
      <c r="M19"/>
      <c r="N19"/>
      <c r="O19"/>
    </row>
    <row r="20" spans="1:15" x14ac:dyDescent="0.3">
      <c r="F20" s="3"/>
      <c r="G20" s="8"/>
    </row>
    <row r="21" spans="1:15" x14ac:dyDescent="0.3">
      <c r="F21" s="3"/>
      <c r="G21" s="8"/>
    </row>
    <row r="22" spans="1:15" x14ac:dyDescent="0.3">
      <c r="A22" s="4" t="s">
        <v>14</v>
      </c>
      <c r="F22" s="3"/>
      <c r="G22" s="8"/>
    </row>
    <row r="24" spans="1:15" x14ac:dyDescent="0.3">
      <c r="A24" s="4" t="s">
        <v>15</v>
      </c>
    </row>
    <row r="25" spans="1:15" s="6" customFormat="1" x14ac:dyDescent="0.3">
      <c r="A25" s="6" t="s">
        <v>16</v>
      </c>
    </row>
    <row r="26" spans="1:15" s="6" customFormat="1" x14ac:dyDescent="0.3">
      <c r="A26" s="6" t="s">
        <v>18</v>
      </c>
    </row>
    <row r="27" spans="1:15" x14ac:dyDescent="0.3">
      <c r="A27" s="4" t="s">
        <v>17</v>
      </c>
    </row>
    <row r="28" spans="1:15" x14ac:dyDescent="0.3">
      <c r="A28" s="4" t="s">
        <v>19</v>
      </c>
    </row>
  </sheetData>
  <mergeCells count="9"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conditionalFormatting sqref="G14:G22">
    <cfRule type="expression" dxfId="6" priority="2">
      <formula>TRUNC(SUM(E$13:E14)/28)&gt;TRUNC(SUM(E$13:E13)/28)</formula>
    </cfRule>
  </conditionalFormatting>
  <conditionalFormatting sqref="F14:F22">
    <cfRule type="expression" dxfId="3" priority="1">
      <formula>TRUNC(SUM(E$13:E13)/28)&gt;TRUNC(SUM(E12:E$13)/28)-ISTEXT(E13)</formula>
    </cfRule>
  </conditionalFormatting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Гусев Александр Валентинович</cp:lastModifiedBy>
  <cp:lastPrinted>2016-07-15T10:40:03Z</cp:lastPrinted>
  <dcterms:created xsi:type="dcterms:W3CDTF">2015-04-18T21:29:46Z</dcterms:created>
  <dcterms:modified xsi:type="dcterms:W3CDTF">2016-07-18T07:12:59Z</dcterms:modified>
</cp:coreProperties>
</file>